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defaultThemeVersion="124226"/>
  <xr:revisionPtr revIDLastSave="0" documentId="13_ncr:1_{E34023C7-416E-4429-8C83-D3D21857BAE1}" xr6:coauthVersionLast="36" xr6:coauthVersionMax="36" xr10:uidLastSave="{00000000-0000-0000-0000-000000000000}"/>
  <bookViews>
    <workbookView xWindow="0" yWindow="0" windowWidth="20490" windowHeight="8595" xr2:uid="{00000000-000D-0000-FFFF-FFFF00000000}"/>
  </bookViews>
  <sheets>
    <sheet name="LISTADO CONCESIONES" sheetId="2" r:id="rId1"/>
  </sheets>
  <definedNames>
    <definedName name="_xlnm.Print_Area" localSheetId="0">'LISTADO CONCESIONES'!$A$1:$Y$46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46" i="2" l="1"/>
  <c r="W44" i="2"/>
  <c r="W40" i="2" l="1"/>
  <c r="W33" i="2"/>
  <c r="W31" i="2" l="1"/>
  <c r="W29" i="2"/>
  <c r="U28" i="2"/>
  <c r="W24" i="2"/>
  <c r="W22" i="2"/>
  <c r="U21" i="2" l="1"/>
  <c r="U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K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Incluye adiciones en valor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<sst xmlns="http://schemas.openxmlformats.org/spreadsheetml/2006/main" count="519" uniqueCount="416">
  <si>
    <t>APP GICA S.A</t>
  </si>
  <si>
    <t>AUTOPISTA MEDELLIN KM 10+600 COSTADO SUR  - TENJO - CUNDINAMARCA</t>
  </si>
  <si>
    <t>KILOMETRO 3 VÍA A SANTA MARTA. RIOHACHA LA GUAJIRA.</t>
  </si>
  <si>
    <t>CALLE 77 B NO. 59 B - 61 OF 309 CENTRO EMPRESARIAL LAS AMERICAS II (BARRANQUILLA)</t>
  </si>
  <si>
    <t>AUTOPISTA NORTA KM 21INT. OLIMPICA (CHÍA CUND)</t>
  </si>
  <si>
    <t>CARRERA 12 NO. 97-04 OF. 501 BOGOTA</t>
  </si>
  <si>
    <t>CARRERA 12 NO. 97-04 OFICINA 501 BOGOTÁ</t>
  </si>
  <si>
    <t>CONSORCIO VIAL HELIOS</t>
  </si>
  <si>
    <t>CARRERA 13 NO.60-29 MONTERIA - CÓRDOBA</t>
  </si>
  <si>
    <t>CONCESIONARIA YUMA S.A.</t>
  </si>
  <si>
    <t>(038) 251 22 43</t>
  </si>
  <si>
    <t>CONCESIONARIA VIAL ANDINA S.A.S. COVIANDINA SAS</t>
  </si>
  <si>
    <t>CALLE 94 A NO. 11 A – 53 BOGOTÁ</t>
  </si>
  <si>
    <t>CALLE 93B NO. 19 - 21 PISO 4 BOGOTÁ</t>
  </si>
  <si>
    <t>CALLE 93 B NO 19-21 PISO 4 BOGOTÁ</t>
  </si>
  <si>
    <t>AV. CARRERA 15 NO. 100-69 OF. 201 BOGOTÁ</t>
  </si>
  <si>
    <t>CONCESIONARIA NUEVA VÍA AL MAR S.A.S</t>
  </si>
  <si>
    <t>CARRERA 12 N. 97-04 OFICINA 501 (BOGOTA)</t>
  </si>
  <si>
    <t>No</t>
  </si>
  <si>
    <t>Generacion</t>
  </si>
  <si>
    <t>CONCESIONARIA ALTERNATIVAS VIALES SAS</t>
  </si>
  <si>
    <t>AUTOVIA NEIVA GIRARDOT S.A.S</t>
  </si>
  <si>
    <t>CONCESIONARIA RUTA DEL CACAO S.A.S.</t>
  </si>
  <si>
    <t>CONCESIONARIA VIAL UNION DEL SUR SAS</t>
  </si>
  <si>
    <t>4661 2 88</t>
  </si>
  <si>
    <t>Página en construcción</t>
  </si>
  <si>
    <t>Autopista Norte, Kilometro 21, interior OLIMPICA. Chia - Cundinamarca</t>
  </si>
  <si>
    <t>667 10 30</t>
  </si>
  <si>
    <t>744 23 20</t>
  </si>
  <si>
    <t>www.concesionariavialmontesdemaria.com</t>
  </si>
  <si>
    <t>Km21 Autonorte Interior Olimpica Chía-Cundinamarca</t>
  </si>
  <si>
    <t xml:space="preserve"> www.nuevocauca.com</t>
  </si>
  <si>
    <t>Carrera 26 N° 36 - 14 Oficina 701 Bucaramanga</t>
  </si>
  <si>
    <t xml:space="preserve">www.rutadelcacao.com.co </t>
  </si>
  <si>
    <t>Calle 104 No 18A 52  Oficina 501- Bogotá</t>
  </si>
  <si>
    <t>(6) 893 37 66</t>
  </si>
  <si>
    <t>www.pacificotres.com</t>
  </si>
  <si>
    <t>593 92 60</t>
  </si>
  <si>
    <t>742 54 51</t>
  </si>
  <si>
    <t>602 22 33</t>
  </si>
  <si>
    <t>756 17 56</t>
  </si>
  <si>
    <t>413 51 33- 653 49 76</t>
  </si>
  <si>
    <t>618 58 35-36-39</t>
  </si>
  <si>
    <t>705 88 10</t>
  </si>
  <si>
    <t>791 12 07</t>
  </si>
  <si>
    <t>Departamento</t>
  </si>
  <si>
    <t>Interventoria</t>
  </si>
  <si>
    <t>CONSORCIO INTERCONCESIONES</t>
  </si>
  <si>
    <t>046-2004</t>
  </si>
  <si>
    <t>AUTOPISTAS DE LA SABANA S.A.</t>
  </si>
  <si>
    <t>002-2007</t>
  </si>
  <si>
    <t>CONSORCIO EL PINO</t>
  </si>
  <si>
    <t>006-2007</t>
  </si>
  <si>
    <t>008-2007</t>
  </si>
  <si>
    <t>CONSORCIO EPSILON VIAL</t>
  </si>
  <si>
    <t>007-2007</t>
  </si>
  <si>
    <t>002-2010</t>
  </si>
  <si>
    <t>007-2010</t>
  </si>
  <si>
    <t>008-2010</t>
  </si>
  <si>
    <t>007-2014</t>
  </si>
  <si>
    <t>006-2014</t>
  </si>
  <si>
    <t>005-2014</t>
  </si>
  <si>
    <t>004-2014</t>
  </si>
  <si>
    <t>002-2014</t>
  </si>
  <si>
    <t>009-2014</t>
  </si>
  <si>
    <t>CONSORCIO 4G</t>
  </si>
  <si>
    <t>003-2014</t>
  </si>
  <si>
    <t>CONSORCIO 4C</t>
  </si>
  <si>
    <t>001-2015</t>
  </si>
  <si>
    <t>CONSORCIO INTERCONCESIONES 4G</t>
  </si>
  <si>
    <t>008-2014</t>
  </si>
  <si>
    <t>002-2015</t>
  </si>
  <si>
    <t>004-2015</t>
  </si>
  <si>
    <t>UNION TEMPORAL META</t>
  </si>
  <si>
    <t>005-2015</t>
  </si>
  <si>
    <t>CONSORCIO METROANDINA</t>
  </si>
  <si>
    <t>UNIÓN TEMPORAL CONCESIONES 4G</t>
  </si>
  <si>
    <t>008-2015</t>
  </si>
  <si>
    <t>016-2015</t>
  </si>
  <si>
    <t>017-2015</t>
  </si>
  <si>
    <t>007-2015</t>
  </si>
  <si>
    <t>010-2015</t>
  </si>
  <si>
    <t>011-2015</t>
  </si>
  <si>
    <t>012-2015</t>
  </si>
  <si>
    <t>014-2015</t>
  </si>
  <si>
    <t>015-2015</t>
  </si>
  <si>
    <t>Vigencia</t>
  </si>
  <si>
    <t>Bogotá - Siberia - La Punta - El Vino - Villeta</t>
  </si>
  <si>
    <t>Sta Marta - Riohacha - Paraguachón</t>
  </si>
  <si>
    <t>Bogota - Villavicencio</t>
  </si>
  <si>
    <t>Cartagena Barranquilla</t>
  </si>
  <si>
    <t>Fontibon Facatativá Los Alpes</t>
  </si>
  <si>
    <t>Desarrollo Vial del Oriente de Medellin - DEVIMED</t>
  </si>
  <si>
    <t>Armenia - Pereira - Manizales</t>
  </si>
  <si>
    <t>Briceño -Tunja - Sogamoso</t>
  </si>
  <si>
    <t>Pereira La Victoria</t>
  </si>
  <si>
    <t>Cordoba - Sucre</t>
  </si>
  <si>
    <t>Area Metropolitana de Cúcuta</t>
  </si>
  <si>
    <t>Ruta Caribe</t>
  </si>
  <si>
    <t>Girardot - Ibague - Cajamarca</t>
  </si>
  <si>
    <t>Ruta del Sol sector - 1</t>
  </si>
  <si>
    <t>Ruta del Sol sector - 3</t>
  </si>
  <si>
    <t>Transversal de las Américas - 1</t>
  </si>
  <si>
    <t>Autopista Conexión Pacifico 2: Bolombolo – La Pintada - La Primavera</t>
  </si>
  <si>
    <t>Girardot - Honda - Puerto Salgar</t>
  </si>
  <si>
    <t>Autopista Conexión Pacifico 1: Ancón Sur - Camilo Cé - Bolombolo</t>
  </si>
  <si>
    <t>Cartagena Barranquilla 4G</t>
  </si>
  <si>
    <t>Autopista Conexión Pacifico 3: La Pintada – La Felisa - Irra - Tres Puertas (Conexión Autopistas del Café) y la Felisa - Asia - La Virginia – Variante Tesalia 1</t>
  </si>
  <si>
    <t>Perimetral Oriente de Cundinamarca</t>
  </si>
  <si>
    <t>Autopistas Conexión Norte: Remedios -Zaragoza - Caucasia 1</t>
  </si>
  <si>
    <t>Magdalena II</t>
  </si>
  <si>
    <t>Loboguerrero - Mulaló</t>
  </si>
  <si>
    <t>Puerta de Hierro - Carreto - Palmar de Varela; Carreto - Cruz del Viso</t>
  </si>
  <si>
    <t>Transversal del Sisga</t>
  </si>
  <si>
    <t>Villavicencio -Yopal</t>
  </si>
  <si>
    <t>Santana - Mocoa - Neiva</t>
  </si>
  <si>
    <t>Santander de Quilichao - Popayan</t>
  </si>
  <si>
    <t xml:space="preserve">Autopistas al Mar 1: Túnel de Occidente - San Jerónimo – Santafé de Antioquia - Bolombolo </t>
  </si>
  <si>
    <t>Bucaramanga - Barranca - Yondó</t>
  </si>
  <si>
    <t>Pasto - Rumichaca</t>
  </si>
  <si>
    <t>Autopistas al Mar 2: Cañas  gordas - Uramita - Dabeiba  Variante Fuemia) - Mutatá - El Tigre</t>
  </si>
  <si>
    <t xml:space="preserve">IP - Girardot - Ibague - Cajamarca </t>
  </si>
  <si>
    <t>IP- Malla Vial del Meta</t>
  </si>
  <si>
    <t>IP - Chirajara - Villavicencio</t>
  </si>
  <si>
    <t xml:space="preserve">IP - Cambao - Manizales </t>
  </si>
  <si>
    <t>IP - Neiva Espinal</t>
  </si>
  <si>
    <t>IP - Antioquia - Bolivar</t>
  </si>
  <si>
    <t>IP - Vía al Nus</t>
  </si>
  <si>
    <t>IP - Accesos Norte</t>
  </si>
  <si>
    <t>IP - Tercer Carril</t>
  </si>
  <si>
    <t>Bucaramanga - Pamplona</t>
  </si>
  <si>
    <t>Pamplona - Cúcuta</t>
  </si>
  <si>
    <t>1G</t>
  </si>
  <si>
    <t>3G</t>
  </si>
  <si>
    <t>4G - OLA 1</t>
  </si>
  <si>
    <t>4G - OLA 2</t>
  </si>
  <si>
    <t>4G - OLA 3</t>
  </si>
  <si>
    <t>4G - IP</t>
  </si>
  <si>
    <t>Corrientes</t>
  </si>
  <si>
    <t>Fecha firma de contrato</t>
  </si>
  <si>
    <t>http://via40express.com/</t>
  </si>
  <si>
    <t>http://www.accenorte.com/</t>
  </si>
  <si>
    <t>Autopista Norte Km 3 (antiguo km 18) 200 mts al norte del peaje Los Andes Vía Bogotá – Chía</t>
  </si>
  <si>
    <t>Calle 46 #4-104 local 121 Centro Comercial Alamedas 
Montería - Córdoba</t>
  </si>
  <si>
    <t>Cll 99 No 14 -49, piso 3, Torre EAR, Bogotá-Cundinamarca.</t>
  </si>
  <si>
    <t>CALLE 100 NO 8 A - 49 TORRE B, OFICINA 503 – 504</t>
  </si>
  <si>
    <t>NIT</t>
  </si>
  <si>
    <t>AFA Consultores Y Constructores S.A.S</t>
  </si>
  <si>
    <t>www.rutaalmar.com</t>
  </si>
  <si>
    <t>Doble calzada contratada</t>
  </si>
  <si>
    <t>Calzada sencilla contratada</t>
  </si>
  <si>
    <t>Segunda calzada contratada</t>
  </si>
  <si>
    <t>Longitud concesionada</t>
  </si>
  <si>
    <t>Valor del contrato (pesos)</t>
  </si>
  <si>
    <t>Página web</t>
  </si>
  <si>
    <t>Dirección Concesionario</t>
  </si>
  <si>
    <t>Telefono Concesionario</t>
  </si>
  <si>
    <t>Número de contrato</t>
  </si>
  <si>
    <t>Nombre Concesionario</t>
  </si>
  <si>
    <t>Nombre Proyecto</t>
  </si>
  <si>
    <t>www.autoviabucaramangapamplona.com</t>
  </si>
  <si>
    <t>CONCESION SABANA DE OCCIDENTE S.A.</t>
  </si>
  <si>
    <t xml:space="preserve">800235280 - 7 </t>
  </si>
  <si>
    <t>447-1994</t>
  </si>
  <si>
    <t>www.concesionsabana.com</t>
  </si>
  <si>
    <t>Cundinamarca</t>
  </si>
  <si>
    <t>SOCIEDAD CONCESION SABANA DE OCCIDENTE S.A.</t>
  </si>
  <si>
    <t>CONCESIÓN SANTA MARTA PARAGUACHON</t>
  </si>
  <si>
    <t xml:space="preserve">800235278 - 1 </t>
  </si>
  <si>
    <t>445-1994</t>
  </si>
  <si>
    <t>(5) 728 85 42</t>
  </si>
  <si>
    <t>www.troncaldelcaribe.com.co</t>
  </si>
  <si>
    <t>Magdalena - Magdalena</t>
  </si>
  <si>
    <t>3B PROYECTOS S.A.S.</t>
  </si>
  <si>
    <t>CONCESIONARIA VIAL DE LOS ANDES SAS COVIANDES S A S</t>
  </si>
  <si>
    <t>800235872 - 7</t>
  </si>
  <si>
    <t>444-1994</t>
  </si>
  <si>
    <t>AV. CALLE 26 N° 54-41 PISO 9 BOGOTÁ D.C.</t>
  </si>
  <si>
    <t>www.coviandes.com</t>
  </si>
  <si>
    <t>Cundinamarca - Meta</t>
  </si>
  <si>
    <t>CONSORCIO VIA AL MAR</t>
  </si>
  <si>
    <t>800242642-9</t>
  </si>
  <si>
    <t>503-1994</t>
  </si>
  <si>
    <t>www.consorcioviaalmar.co</t>
  </si>
  <si>
    <t>Atlántico - Bolívar</t>
  </si>
  <si>
    <t>Consorcio Vía al Mar</t>
  </si>
  <si>
    <t>CONCESIONES CCFC S.A.</t>
  </si>
  <si>
    <t>830006021 - 3</t>
  </si>
  <si>
    <t>937-1995</t>
  </si>
  <si>
    <t>AV. CALLE 26 NO. 59-41 OFC 901 BOGOTÁ</t>
  </si>
  <si>
    <t>www.ccfc.com.co</t>
  </si>
  <si>
    <t>CONSORCIO R&amp;Q SERVINC</t>
  </si>
  <si>
    <t>DEVIMED S.A.</t>
  </si>
  <si>
    <t>811005050 - 3</t>
  </si>
  <si>
    <t>275-1996</t>
  </si>
  <si>
    <t>CARRERA 43 A NO. 7-50 OF 809 - MEDELLIN</t>
  </si>
  <si>
    <t>www.devimed.com.co</t>
  </si>
  <si>
    <t>Antioquia</t>
  </si>
  <si>
    <t>AUTOPISTAS DEL CAFE S.A</t>
  </si>
  <si>
    <t>830025490 - 5</t>
  </si>
  <si>
    <t>113-1997</t>
  </si>
  <si>
    <t xml:space="preserve">CARRERA 10 NO. 75-51 AV. FERROCARRIL LA ROEMLIA - DOSQUEBRADAS </t>
  </si>
  <si>
    <t>www.autopistasdelcafe.com</t>
  </si>
  <si>
    <t>Caldas - Quíndio - Risaralda - Valle Del Cauca</t>
  </si>
  <si>
    <t>CONSORCIO INTERVIAL</t>
  </si>
  <si>
    <t>AUTOPISTA NORTE, KILOMETRO 21, INTERIOR OLIMPICA. CHIA - CUNDINAMARCA</t>
  </si>
  <si>
    <t>CSS CONSTRUCTORES S.A</t>
  </si>
  <si>
    <t>832006599-5</t>
  </si>
  <si>
    <t>377-2002</t>
  </si>
  <si>
    <t>www.servicom.com.co</t>
  </si>
  <si>
    <t>Boyacá - Cundinamarca</t>
  </si>
  <si>
    <t>CONSORCIO INTERVENTORIA BTS</t>
  </si>
  <si>
    <t>CONCESIONARIA DE OCCIDENTE S.A.</t>
  </si>
  <si>
    <t>830144920 - 0</t>
  </si>
  <si>
    <t>621 93 30 - 3132343-54 Ext.119</t>
  </si>
  <si>
    <t>www.conalvias.com</t>
  </si>
  <si>
    <t>Risaralda - Valle Del Cauca</t>
  </si>
  <si>
    <t>CONSORCIO INFRAESTRUCTRUAS 4G</t>
  </si>
  <si>
    <t>900135168 - 3</t>
  </si>
  <si>
    <t>www.autopistasdelasabana.com.co</t>
  </si>
  <si>
    <t>Córdoba - Sucre</t>
  </si>
  <si>
    <t>CONCESIONARIA SAN SIMÓN S.A.</t>
  </si>
  <si>
    <t>900124681 - 3</t>
  </si>
  <si>
    <t>7-576 78 78
1-6185835 al 39</t>
  </si>
  <si>
    <t>www.concesionariasansimon.com.co</t>
  </si>
  <si>
    <t>Norte De Santander</t>
  </si>
  <si>
    <t>Consorcio VELNEC-GNG</t>
  </si>
  <si>
    <t>AUTOPISTAS DEL SOL S.A.</t>
  </si>
  <si>
    <t>900167854 - 5</t>
  </si>
  <si>
    <t>www.autopistasdelsol.com.co</t>
  </si>
  <si>
    <t>CONCESIONARIA SAN RAFAEL S.A.</t>
  </si>
  <si>
    <t>900164310 - 7</t>
  </si>
  <si>
    <t>www.concesionariasanrafael.com.co</t>
  </si>
  <si>
    <t>Tolima</t>
  </si>
  <si>
    <t>900330374-1</t>
  </si>
  <si>
    <t>www.consorciovialhelios.com</t>
  </si>
  <si>
    <t>"Consorcio Zañartu MAB Velnec "</t>
  </si>
  <si>
    <t>900373092 - 2</t>
  </si>
  <si>
    <t>www.yuma.com.co</t>
  </si>
  <si>
    <t>Bolívar - Cesar - Magdalena</t>
  </si>
  <si>
    <t>CONSORCIO EL SOL</t>
  </si>
  <si>
    <t>CONSORCIO VÍAS DE LAS AMÉRICAS S.A.</t>
  </si>
  <si>
    <t>900373783 - 3</t>
  </si>
  <si>
    <t>www.transversaldelasamericas.com</t>
  </si>
  <si>
    <t>Antioquia - Bolívar - Cesar - Córdoba - Córdoba - Sucre</t>
  </si>
  <si>
    <t>Consorcio Interventoria Transversal de las Américas</t>
  </si>
  <si>
    <t>CONCESIÓN LA PINTADA S.A.S</t>
  </si>
  <si>
    <t>900740893 - 1</t>
  </si>
  <si>
    <t>Calle 10A #34-11, Oficina 4012 - Centro de Negocios Diez- Medellín Antioquia</t>
  </si>
  <si>
    <t>www.concesionlapintada.com</t>
  </si>
  <si>
    <t xml:space="preserve">CONSORCIO PROSPERIDAD </t>
  </si>
  <si>
    <t>CONCESIÓN ALTO MAGDALENA S.A.S</t>
  </si>
  <si>
    <t>900745219 - 8</t>
  </si>
  <si>
    <t>Calle 13 N° 10-16 Centro comercial Celi, bodega sur, Honda (Tolima)</t>
  </si>
  <si>
    <t>www.altomagdalena.com.co</t>
  </si>
  <si>
    <t>Cundinamarca - Caldas - Tolima</t>
  </si>
  <si>
    <t>Concesionaria Vial del Pacífico S.A.S - COVIPACÍFICO S.A.S</t>
  </si>
  <si>
    <t>900744773 - 2</t>
  </si>
  <si>
    <t>(57-4 ) 520 9300</t>
  </si>
  <si>
    <t>www.covipacifico.co</t>
  </si>
  <si>
    <t>CONSORCIO SERVINC – ETA</t>
  </si>
  <si>
    <t>CONCESIÓN COSTERA - CARTAGENA BARRANQUILLA S.A.S</t>
  </si>
  <si>
    <t>900763355 - 8</t>
  </si>
  <si>
    <t>Barranquilla: Sede Principal Cra 58 # 74-84</t>
  </si>
  <si>
    <t>PBX: (5) 6436820</t>
  </si>
  <si>
    <t>www.concesioncostera.com</t>
  </si>
  <si>
    <t>MAB INGENIERIA DE VALOR S. A.</t>
  </si>
  <si>
    <t>CONCESIÓN PACIFICO TRES S.A.S</t>
  </si>
  <si>
    <t>900763357 - 2</t>
  </si>
  <si>
    <t>CL 77 N° 21-43
Barrio Milán - Manizales</t>
  </si>
  <si>
    <t>Antioquia - Risaralda - Caldas</t>
  </si>
  <si>
    <t xml:space="preserve">CONSORCIO EPSILON COLOMBIA </t>
  </si>
  <si>
    <t>PERIMETRAL ORIENTAL DE BOGOTA S.A.S</t>
  </si>
  <si>
    <t>900761657 - 8</t>
  </si>
  <si>
    <t>Dirección: Calle 93 No 13 - 45, Oficina 601 - Bogotá</t>
  </si>
  <si>
    <t>57 (1) 755 0264</t>
  </si>
  <si>
    <t>www.pob.com.co</t>
  </si>
  <si>
    <t xml:space="preserve">CONSORCIO INTERVIAS 4G </t>
  </si>
  <si>
    <t>Autopistas del Nordeste S.A.S</t>
  </si>
  <si>
    <t>900793991 - 0</t>
  </si>
  <si>
    <t>Calle 93B No. 19- 21 Bogotá D.C.</t>
  </si>
  <si>
    <t>www.autopistasdelnordeste.com.co</t>
  </si>
  <si>
    <t>Autopista Río Magdalena S.A.S Grupo OHL</t>
  </si>
  <si>
    <t>900788548 - 0</t>
  </si>
  <si>
    <t>Carrera 17 No. 93 – 09 OF. 703-704 Bogotá</t>
  </si>
  <si>
    <t>(57 1) 5 18 87 00</t>
  </si>
  <si>
    <t>www.autopistamagdalena.com.co</t>
  </si>
  <si>
    <t>Antioquia - Santander</t>
  </si>
  <si>
    <t>900809931 - 0</t>
  </si>
  <si>
    <t>Calle 10 # 4 - 47 Piso 22 Edificio Corficolombiana
Cali - Valle del Cauca</t>
  </si>
  <si>
    <t>www.covimar.com.co</t>
  </si>
  <si>
    <t>Valle Del Cauca</t>
  </si>
  <si>
    <t>SOCIEDAD CONCESIONARIA VIAL MONTES DE MARIA SAS</t>
  </si>
  <si>
    <t>900858096 - 4</t>
  </si>
  <si>
    <t>CL 97 N° 23-60 Edificio Proksol Piso 8 - Bogotá</t>
  </si>
  <si>
    <t>Sucre - Bolívar - Atlántico</t>
  </si>
  <si>
    <t>Consorcio Infraestructura Inter 4G</t>
  </si>
  <si>
    <t>CONCESIÓN DEL SISGA SAS</t>
  </si>
  <si>
    <t>900860441 - 9</t>
  </si>
  <si>
    <t>009-2015</t>
  </si>
  <si>
    <t>CL 93 N° 19-21 Piso 5- Bogotá</t>
  </si>
  <si>
    <t>www.concesiondelsisga.com</t>
  </si>
  <si>
    <t>Cundinamarca - Boyacá - Casanare</t>
  </si>
  <si>
    <t xml:space="preserve">Joyco S.A.S. </t>
  </si>
  <si>
    <t>CONCESIONARIA VIAL DEL ORIENTE S.A.S. - COVIORIENTE S.A.S</t>
  </si>
  <si>
    <t>Av. Calle 26# 59 - 41 oficina 904- Bogotá</t>
  </si>
  <si>
    <t>286 33 00 
286 01 63</t>
  </si>
  <si>
    <t>www.covioriente.com</t>
  </si>
  <si>
    <t>Meta - Cundinamarca - Casanare</t>
  </si>
  <si>
    <t>Consorcio Interventores 4G-2</t>
  </si>
  <si>
    <t>ALIADAS PARA EL PROGRESO S.A.S</t>
  </si>
  <si>
    <t>900866551 - 8</t>
  </si>
  <si>
    <t>km 21 Auto Norte Int Olimpica- Chia Cundinamarca</t>
  </si>
  <si>
    <t>6499080 Extensión 1001</t>
  </si>
  <si>
    <t>www.aliadas.com</t>
  </si>
  <si>
    <t>Huila - Cauca - Putumayo</t>
  </si>
  <si>
    <t>Consorcio Interventoria NMS</t>
  </si>
  <si>
    <t>NUEVO CAUCA SAS</t>
  </si>
  <si>
    <t>900866440 - 9</t>
  </si>
  <si>
    <t>Cauca</t>
  </si>
  <si>
    <t>Unión Temporal 4G</t>
  </si>
  <si>
    <t>DESARROLLO VIAL AL MAR S.A.S</t>
  </si>
  <si>
    <t>900869678 - 8</t>
  </si>
  <si>
    <t>57(4)3220393 - 3175120341</t>
  </si>
  <si>
    <t>www.devimar.co</t>
  </si>
  <si>
    <t xml:space="preserve">Consorcio EPSILON 4G </t>
  </si>
  <si>
    <t>900871368 - 6</t>
  </si>
  <si>
    <t>013-2015</t>
  </si>
  <si>
    <t>316 8776880</t>
  </si>
  <si>
    <t>CONSORCIO BBY</t>
  </si>
  <si>
    <t>900880846 - 3</t>
  </si>
  <si>
    <t>Calle 97 N° 23-60 Edificio Proksol Piso 8 – Bogotá.
TV 23 N ° 94-33 OF 401 BOGOTA</t>
  </si>
  <si>
    <t>736 45 84
3183348247</t>
  </si>
  <si>
    <t>www.sacyrconcesiones.com</t>
  </si>
  <si>
    <t>Nariño</t>
  </si>
  <si>
    <t>HMV Consultoria SAS</t>
  </si>
  <si>
    <t>AUTOPISTAS URABA SAS</t>
  </si>
  <si>
    <t>900902591 - 7</t>
  </si>
  <si>
    <t>018-2015</t>
  </si>
  <si>
    <t>Carrera 86 No. 51 - 66 Oficina 202 – Bogotá</t>
  </si>
  <si>
    <t>(571) 5523462</t>
  </si>
  <si>
    <t>http://autopistasuraba.com/</t>
  </si>
  <si>
    <t>CONSORCIO INTERVENTOR PEB-ET</t>
  </si>
  <si>
    <t>900816750 - 3</t>
  </si>
  <si>
    <t>618 58 36 - 618 58 35 - 618 58 39</t>
  </si>
  <si>
    <t>www.appgica.com.co</t>
  </si>
  <si>
    <t>CONSULTECNICOS S.A</t>
  </si>
  <si>
    <t>CONCESION VIAL DE LOS LLANOS SAS</t>
  </si>
  <si>
    <t xml:space="preserve">900843297 - 2 </t>
  </si>
  <si>
    <t>SEDE ADMINISTRATIVA
Carrera 1 Nº 14-24, barrio La Gracielita, sobre el Anillo Vial,
junto a la Terminal de Transportes, Villavicencio (Meta)</t>
  </si>
  <si>
    <t>668 49 90 - 668 49 91</t>
  </si>
  <si>
    <t>www.cllanos.co</t>
  </si>
  <si>
    <t>Meta</t>
  </si>
  <si>
    <t>900848064 - 6</t>
  </si>
  <si>
    <t>Av. Calle 26 # 59-41 oficina 901- Bogotá</t>
  </si>
  <si>
    <t>3792200 Ext 223</t>
  </si>
  <si>
    <t>www.coviandina.com</t>
  </si>
  <si>
    <t>900864150 - 9</t>
  </si>
  <si>
    <t>www.alternativasviales.com</t>
  </si>
  <si>
    <t>Caldas - Tolima</t>
  </si>
  <si>
    <t xml:space="preserve">CONSORCIO VIAL COLOMBIA 2015
</t>
  </si>
  <si>
    <t>900903279 - 8</t>
  </si>
  <si>
    <t xml:space="preserve">667 10 30 </t>
  </si>
  <si>
    <t>www.autovia.com.co</t>
  </si>
  <si>
    <t>Huila - Tolima</t>
  </si>
  <si>
    <t>31 de diciembre de 2014</t>
  </si>
  <si>
    <t>HMV CONSULTORIA S.A.S</t>
  </si>
  <si>
    <t>Concesión Ruta al Mar SAS CORUMA SAS</t>
  </si>
  <si>
    <t>900894996 - 0</t>
  </si>
  <si>
    <t>Antioquia - Córdoba - Sucre - Bolívar</t>
  </si>
  <si>
    <t>31 de Enero de 2014</t>
  </si>
  <si>
    <t>CONSORCIO CR - CONCESIONES</t>
  </si>
  <si>
    <t>Concesión Vías del NUS - VINUS S.A.S.</t>
  </si>
  <si>
    <t>900920562 - 1</t>
  </si>
  <si>
    <t>001-2016</t>
  </si>
  <si>
    <t>CL 59 No. 48-35 Copacabana - Antioquia (KM 4 +500 Autopista norte)</t>
  </si>
  <si>
    <t>(57 4) 401 22 77</t>
  </si>
  <si>
    <t>www.latinco.co</t>
  </si>
  <si>
    <t>CONSORCIO SERVINC-VQM</t>
  </si>
  <si>
    <t>ACCESOS NORTE DE BOGOTÁ S.A.S.</t>
  </si>
  <si>
    <t>901039225 - 8</t>
  </si>
  <si>
    <t>001-2017</t>
  </si>
  <si>
    <t>CONSORCIO ETSA-SIGA</t>
  </si>
  <si>
    <t>VÍA 40 EXPRESS S.A.S.</t>
  </si>
  <si>
    <t>901009478 - 6</t>
  </si>
  <si>
    <t>004-2016</t>
  </si>
  <si>
    <t>(1) 390 60 13</t>
  </si>
  <si>
    <t>CONSORCIO SEG - INCOPLAN</t>
  </si>
  <si>
    <t>AUTOVIA BUCARAMANGA PAMPLONA S.A.S.</t>
  </si>
  <si>
    <t>900972713 - 8</t>
  </si>
  <si>
    <t>002-2016</t>
  </si>
  <si>
    <t>AUTOPISTA NORTE KILOMETRO 21 INTERIOR OLIMPICA CHIA CUNDINAMARCA</t>
  </si>
  <si>
    <t>Santander - Norte De Santander</t>
  </si>
  <si>
    <t>INGEANDINA CONSULTORES DE INGENIERIA SAS</t>
  </si>
  <si>
    <t>Unión Vial Río Pamplonita S.A.S.</t>
  </si>
  <si>
    <t>901082545 - 1</t>
  </si>
  <si>
    <t>002-2017</t>
  </si>
  <si>
    <t>Calle 97 No. 23 -60 Piso 8. Edificio Proksol. Bogotá</t>
  </si>
  <si>
    <t>(57) 4 520 83 40</t>
  </si>
  <si>
    <t>(5) 353 76 61
353 76 62
353 76 65</t>
  </si>
  <si>
    <t>(571) 379 22 00</t>
  </si>
  <si>
    <t>(054) 312 11 99
325 06 60</t>
  </si>
  <si>
    <t>CONSORCIO INTERCARRETEROS (Alcance básico)</t>
  </si>
  <si>
    <t>Estado</t>
  </si>
  <si>
    <t>Operación y mantenimiento</t>
  </si>
  <si>
    <t>Preconstrucción</t>
  </si>
  <si>
    <t>Construcción</t>
  </si>
  <si>
    <t xml:space="preserve">Tercer Carril
contratado </t>
  </si>
  <si>
    <t xml:space="preserve">Intervención de Puentes
contratado </t>
  </si>
  <si>
    <t xml:space="preserve">Intervención túneles
contratado </t>
  </si>
  <si>
    <t>Fecha estimada de finalización de Concesión</t>
  </si>
  <si>
    <t>Mejoramiento contratado</t>
  </si>
  <si>
    <t xml:space="preserve">Rehabilitacion  contratado </t>
  </si>
  <si>
    <t>Construcción, operación y mantenimiento</t>
  </si>
  <si>
    <t>238,00 km
Incluye trayectos revertidos</t>
  </si>
  <si>
    <t>Fuente: Vicepresidencia de Gestión Contractual
Vicepresidencia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</si>
</sst>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&quot; de &quot;mmmm&quot; de &quot;yyyy;@"/>
    <numFmt numFmtId="165" formatCode="_-&quot;$&quot;* #,##0_-;\-&quot;$&quot;* #,##0_-;_-&quot;$&quot;* &quot;-&quot;??_-;_-@_-"/>
    <numFmt numFmtId="166" formatCode="0.00\ &quot;km&quot;"/>
    <numFmt numFmtId="167" formatCode="0.00\ &quot;UND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ndara"/>
      <family val="2"/>
    </font>
    <font>
      <sz val="10"/>
      <color rgb="FF000000"/>
      <name val="Candara"/>
      <family val="2"/>
    </font>
    <font>
      <u/>
      <sz val="10"/>
      <color theme="10"/>
      <name val="Candara"/>
      <family val="2"/>
    </font>
    <font>
      <b/>
      <sz val="10"/>
      <color theme="1"/>
      <name val="Candar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Candara"/>
      <family val="2"/>
    </font>
    <font>
      <sz val="10"/>
      <name val="Candara"/>
      <family val="2"/>
    </font>
    <font>
      <i/>
      <sz val="10"/>
      <color theme="1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65" fontId="4" fillId="0" borderId="1" xfId="5" applyNumberFormat="1" applyFont="1" applyFill="1" applyBorder="1" applyAlignment="1">
      <alignment horizontal="center" vertical="center"/>
    </xf>
    <xf numFmtId="164" fontId="4" fillId="0" borderId="1" xfId="5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165" fontId="4" fillId="0" borderId="4" xfId="5" applyNumberFormat="1" applyFont="1" applyFill="1" applyBorder="1" applyAlignment="1">
      <alignment horizontal="center" vertical="center"/>
    </xf>
    <xf numFmtId="164" fontId="4" fillId="0" borderId="4" xfId="5" applyNumberFormat="1" applyFont="1" applyFill="1" applyBorder="1" applyAlignment="1">
      <alignment horizontal="center" vertical="center"/>
    </xf>
    <xf numFmtId="17" fontId="4" fillId="0" borderId="4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/>
    </xf>
    <xf numFmtId="165" fontId="4" fillId="0" borderId="6" xfId="5" applyNumberFormat="1" applyFont="1" applyFill="1" applyBorder="1" applyAlignment="1">
      <alignment horizontal="center" vertical="center"/>
    </xf>
    <xf numFmtId="164" fontId="4" fillId="0" borderId="6" xfId="5" applyNumberFormat="1" applyFont="1" applyFill="1" applyBorder="1" applyAlignment="1">
      <alignment horizontal="center" vertical="center"/>
    </xf>
    <xf numFmtId="17" fontId="4" fillId="0" borderId="6" xfId="0" applyNumberFormat="1" applyFont="1" applyFill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165" fontId="4" fillId="0" borderId="11" xfId="5" applyNumberFormat="1" applyFont="1" applyFill="1" applyBorder="1" applyAlignment="1">
      <alignment horizontal="center" vertical="center"/>
    </xf>
    <xf numFmtId="164" fontId="4" fillId="0" borderId="11" xfId="5" applyNumberFormat="1" applyFont="1" applyFill="1" applyBorder="1" applyAlignment="1">
      <alignment horizontal="center" vertical="center"/>
    </xf>
    <xf numFmtId="17" fontId="4" fillId="0" borderId="11" xfId="0" applyNumberFormat="1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165" fontId="4" fillId="0" borderId="3" xfId="5" applyNumberFormat="1" applyFont="1" applyFill="1" applyBorder="1" applyAlignment="1">
      <alignment horizontal="center" vertical="center"/>
    </xf>
    <xf numFmtId="164" fontId="4" fillId="0" borderId="3" xfId="5" applyNumberFormat="1" applyFont="1" applyFill="1" applyBorder="1" applyAlignment="1">
      <alignment horizontal="center" vertical="center"/>
    </xf>
    <xf numFmtId="17" fontId="4" fillId="0" borderId="3" xfId="0" applyNumberFormat="1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 wrapText="1"/>
    </xf>
    <xf numFmtId="0" fontId="6" fillId="0" borderId="6" xfId="4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3" fontId="4" fillId="0" borderId="0" xfId="7" applyFont="1" applyFill="1" applyAlignment="1">
      <alignment horizontal="center" vertical="center"/>
    </xf>
    <xf numFmtId="166" fontId="11" fillId="0" borderId="6" xfId="0" applyNumberFormat="1" applyFont="1" applyFill="1" applyBorder="1" applyAlignment="1">
      <alignment horizontal="center" vertical="center"/>
    </xf>
    <xf numFmtId="167" fontId="11" fillId="0" borderId="6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/>
    </xf>
    <xf numFmtId="167" fontId="11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66" fontId="11" fillId="0" borderId="11" xfId="0" applyNumberFormat="1" applyFont="1" applyFill="1" applyBorder="1" applyAlignment="1">
      <alignment horizontal="center" vertical="center"/>
    </xf>
    <xf numFmtId="167" fontId="11" fillId="0" borderId="1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center" vertical="center"/>
    </xf>
    <xf numFmtId="167" fontId="4" fillId="0" borderId="11" xfId="0" applyNumberFormat="1" applyFont="1" applyFill="1" applyBorder="1" applyAlignment="1">
      <alignment horizontal="center" vertical="center" wrapText="1"/>
    </xf>
    <xf numFmtId="166" fontId="4" fillId="0" borderId="6" xfId="0" applyNumberFormat="1" applyFont="1" applyFill="1" applyBorder="1" applyAlignment="1">
      <alignment horizontal="center" vertical="center"/>
    </xf>
    <xf numFmtId="167" fontId="4" fillId="0" borderId="6" xfId="0" applyNumberFormat="1" applyFont="1" applyFill="1" applyBorder="1" applyAlignment="1">
      <alignment horizontal="center" vertical="center" wrapText="1"/>
    </xf>
    <xf numFmtId="166" fontId="4" fillId="0" borderId="4" xfId="0" applyNumberFormat="1" applyFont="1" applyFill="1" applyBorder="1" applyAlignment="1">
      <alignment horizontal="center" vertical="center"/>
    </xf>
    <xf numFmtId="167" fontId="4" fillId="0" borderId="4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/>
    </xf>
    <xf numFmtId="167" fontId="4" fillId="0" borderId="3" xfId="0" applyNumberFormat="1" applyFont="1" applyFill="1" applyBorder="1" applyAlignment="1">
      <alignment horizontal="center" vertical="center" wrapText="1"/>
    </xf>
    <xf numFmtId="166" fontId="4" fillId="0" borderId="13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</cellXfs>
  <cellStyles count="8">
    <cellStyle name="Hipervínculo" xfId="4" builtinId="8"/>
    <cellStyle name="Millares" xfId="7" builtinId="3"/>
    <cellStyle name="Millares 2" xfId="2" xr:uid="{00000000-0005-0000-0000-000001000000}"/>
    <cellStyle name="Moneda" xfId="5" builtinId="4"/>
    <cellStyle name="Moneda 2" xfId="3" xr:uid="{00000000-0005-0000-0000-000003000000}"/>
    <cellStyle name="Normal" xfId="0" builtinId="0"/>
    <cellStyle name="Normal 3" xfId="1" xr:uid="{00000000-0005-0000-0000-000005000000}"/>
    <cellStyle name="Normal 5" xfId="6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utoviabucaramangapamplona.com/" TargetMode="External"/><Relationship Id="rId1" Type="http://schemas.openxmlformats.org/officeDocument/2006/relationships/hyperlink" Target="http://www.rutaalmar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tabSelected="1" zoomScale="110" zoomScaleNormal="110" zoomScaleSheetLayoutView="100" workbookViewId="0">
      <pane xSplit="2" ySplit="1" topLeftCell="C38" activePane="bottomRight" state="frozenSplit"/>
      <selection pane="topRight" activeCell="B1" sqref="B1"/>
      <selection pane="bottomLeft" activeCell="A2" sqref="A2"/>
      <selection pane="bottomRight" activeCell="B47" sqref="B47"/>
    </sheetView>
  </sheetViews>
  <sheetFormatPr baseColWidth="10" defaultRowHeight="12.75" x14ac:dyDescent="0.25"/>
  <cols>
    <col min="1" max="1" width="4.42578125" style="10" customWidth="1"/>
    <col min="2" max="2" width="39.28515625" style="8" customWidth="1"/>
    <col min="3" max="3" width="11.28515625" style="8" customWidth="1"/>
    <col min="4" max="4" width="51.85546875" style="9" customWidth="1"/>
    <col min="5" max="5" width="14.28515625" style="4" customWidth="1"/>
    <col min="6" max="6" width="17.28515625" style="8" customWidth="1"/>
    <col min="7" max="7" width="77.42578125" style="8" customWidth="1"/>
    <col min="8" max="8" width="27.28515625" style="8" customWidth="1"/>
    <col min="9" max="9" width="55" style="4" customWidth="1"/>
    <col min="10" max="10" width="43.85546875" style="8" bestFit="1" customWidth="1"/>
    <col min="11" max="11" width="22.7109375" style="8" customWidth="1"/>
    <col min="12" max="12" width="21.7109375" style="8" bestFit="1" customWidth="1"/>
    <col min="13" max="13" width="13" style="8" bestFit="1" customWidth="1"/>
    <col min="14" max="14" width="22" style="8" bestFit="1" customWidth="1"/>
    <col min="15" max="15" width="35" style="8" bestFit="1" customWidth="1"/>
    <col min="16" max="16" width="12.7109375" style="8" customWidth="1"/>
    <col min="17" max="17" width="11.7109375" style="8" bestFit="1" customWidth="1"/>
    <col min="18" max="18" width="13" style="8" bestFit="1" customWidth="1"/>
    <col min="19" max="19" width="14" style="8" bestFit="1" customWidth="1"/>
    <col min="20" max="20" width="14" style="8" customWidth="1"/>
    <col min="21" max="21" width="23.5703125" style="8" bestFit="1" customWidth="1"/>
    <col min="22" max="22" width="10.85546875" style="8" bestFit="1" customWidth="1"/>
    <col min="23" max="23" width="13.5703125" style="8" bestFit="1" customWidth="1"/>
    <col min="24" max="24" width="11.140625" style="8" bestFit="1" customWidth="1"/>
    <col min="25" max="25" width="44.42578125" style="8" bestFit="1" customWidth="1"/>
    <col min="26" max="16384" width="11.42578125" style="4"/>
  </cols>
  <sheetData>
    <row r="1" spans="1:25" ht="39" customHeight="1" thickBot="1" x14ac:dyDescent="0.3">
      <c r="A1" s="17" t="s">
        <v>18</v>
      </c>
      <c r="B1" s="19" t="s">
        <v>159</v>
      </c>
      <c r="C1" s="19" t="s">
        <v>19</v>
      </c>
      <c r="D1" s="19" t="s">
        <v>158</v>
      </c>
      <c r="E1" s="20" t="s">
        <v>146</v>
      </c>
      <c r="F1" s="19" t="s">
        <v>157</v>
      </c>
      <c r="G1" s="19" t="s">
        <v>155</v>
      </c>
      <c r="H1" s="19" t="s">
        <v>156</v>
      </c>
      <c r="I1" s="19" t="s">
        <v>154</v>
      </c>
      <c r="J1" s="19" t="s">
        <v>45</v>
      </c>
      <c r="K1" s="19" t="s">
        <v>153</v>
      </c>
      <c r="L1" s="19" t="s">
        <v>86</v>
      </c>
      <c r="M1" s="19" t="s">
        <v>139</v>
      </c>
      <c r="N1" s="19" t="s">
        <v>410</v>
      </c>
      <c r="O1" s="19" t="s">
        <v>403</v>
      </c>
      <c r="P1" s="19" t="s">
        <v>152</v>
      </c>
      <c r="Q1" s="19" t="s">
        <v>149</v>
      </c>
      <c r="R1" s="19" t="s">
        <v>150</v>
      </c>
      <c r="S1" s="19" t="s">
        <v>151</v>
      </c>
      <c r="T1" s="19" t="s">
        <v>411</v>
      </c>
      <c r="U1" s="19" t="s">
        <v>412</v>
      </c>
      <c r="V1" s="19" t="s">
        <v>407</v>
      </c>
      <c r="W1" s="19" t="s">
        <v>408</v>
      </c>
      <c r="X1" s="19" t="s">
        <v>409</v>
      </c>
      <c r="Y1" s="19" t="s">
        <v>46</v>
      </c>
    </row>
    <row r="2" spans="1:25" x14ac:dyDescent="0.25">
      <c r="A2" s="18">
        <v>1</v>
      </c>
      <c r="B2" s="29" t="s">
        <v>87</v>
      </c>
      <c r="C2" s="30" t="s">
        <v>132</v>
      </c>
      <c r="D2" s="31" t="s">
        <v>161</v>
      </c>
      <c r="E2" s="32" t="s">
        <v>162</v>
      </c>
      <c r="F2" s="33" t="s">
        <v>163</v>
      </c>
      <c r="G2" s="31" t="s">
        <v>1</v>
      </c>
      <c r="H2" s="30" t="s">
        <v>37</v>
      </c>
      <c r="I2" s="31" t="s">
        <v>164</v>
      </c>
      <c r="J2" s="32" t="s">
        <v>165</v>
      </c>
      <c r="K2" s="34">
        <v>800317318763.48584</v>
      </c>
      <c r="L2" s="35">
        <v>42369</v>
      </c>
      <c r="M2" s="33">
        <v>34548</v>
      </c>
      <c r="N2" s="36">
        <v>47880</v>
      </c>
      <c r="O2" s="32" t="s">
        <v>404</v>
      </c>
      <c r="P2" s="61">
        <v>81.63</v>
      </c>
      <c r="Q2" s="61">
        <v>81.63</v>
      </c>
      <c r="R2" s="61">
        <v>81.63</v>
      </c>
      <c r="S2" s="61">
        <v>0</v>
      </c>
      <c r="T2" s="61">
        <v>81.63</v>
      </c>
      <c r="U2" s="61">
        <v>0</v>
      </c>
      <c r="V2" s="61">
        <v>0</v>
      </c>
      <c r="W2" s="62">
        <v>37</v>
      </c>
      <c r="X2" s="62">
        <v>1</v>
      </c>
      <c r="Y2" s="37" t="s">
        <v>166</v>
      </c>
    </row>
    <row r="3" spans="1:25" x14ac:dyDescent="0.25">
      <c r="A3" s="18">
        <v>2</v>
      </c>
      <c r="B3" s="38" t="s">
        <v>88</v>
      </c>
      <c r="C3" s="3" t="s">
        <v>132</v>
      </c>
      <c r="D3" s="1" t="s">
        <v>167</v>
      </c>
      <c r="E3" s="6" t="s">
        <v>168</v>
      </c>
      <c r="F3" s="11" t="s">
        <v>169</v>
      </c>
      <c r="G3" s="1" t="s">
        <v>2</v>
      </c>
      <c r="H3" s="3" t="s">
        <v>170</v>
      </c>
      <c r="I3" s="1" t="s">
        <v>171</v>
      </c>
      <c r="J3" s="6" t="s">
        <v>172</v>
      </c>
      <c r="K3" s="12">
        <v>155225670668</v>
      </c>
      <c r="L3" s="13">
        <v>34515</v>
      </c>
      <c r="M3" s="11">
        <v>34548</v>
      </c>
      <c r="N3" s="16">
        <v>47665</v>
      </c>
      <c r="O3" s="6" t="s">
        <v>404</v>
      </c>
      <c r="P3" s="63">
        <v>285.7</v>
      </c>
      <c r="Q3" s="63">
        <v>0</v>
      </c>
      <c r="R3" s="63">
        <v>0</v>
      </c>
      <c r="S3" s="63">
        <v>0</v>
      </c>
      <c r="T3" s="63">
        <v>35.700000000000003</v>
      </c>
      <c r="U3" s="63">
        <v>250</v>
      </c>
      <c r="V3" s="63">
        <v>0</v>
      </c>
      <c r="W3" s="64">
        <v>1</v>
      </c>
      <c r="X3" s="64">
        <v>0</v>
      </c>
      <c r="Y3" s="39" t="s">
        <v>173</v>
      </c>
    </row>
    <row r="4" spans="1:25" x14ac:dyDescent="0.25">
      <c r="A4" s="18">
        <v>3</v>
      </c>
      <c r="B4" s="38" t="s">
        <v>89</v>
      </c>
      <c r="C4" s="3" t="s">
        <v>132</v>
      </c>
      <c r="D4" s="1" t="s">
        <v>174</v>
      </c>
      <c r="E4" s="6" t="s">
        <v>175</v>
      </c>
      <c r="F4" s="11" t="s">
        <v>176</v>
      </c>
      <c r="G4" s="1" t="s">
        <v>177</v>
      </c>
      <c r="H4" s="3" t="s">
        <v>38</v>
      </c>
      <c r="I4" s="1" t="s">
        <v>178</v>
      </c>
      <c r="J4" s="6" t="s">
        <v>179</v>
      </c>
      <c r="K4" s="12">
        <v>3003784379639.54</v>
      </c>
      <c r="L4" s="13">
        <v>42369</v>
      </c>
      <c r="M4" s="11">
        <v>34548</v>
      </c>
      <c r="N4" s="16">
        <v>45139</v>
      </c>
      <c r="O4" s="6" t="s">
        <v>413</v>
      </c>
      <c r="P4" s="63">
        <v>85.6</v>
      </c>
      <c r="Q4" s="63">
        <v>28.9</v>
      </c>
      <c r="R4" s="63">
        <v>0</v>
      </c>
      <c r="S4" s="63">
        <v>0</v>
      </c>
      <c r="T4" s="63">
        <v>0</v>
      </c>
      <c r="U4" s="63">
        <v>0</v>
      </c>
      <c r="V4" s="63">
        <v>0</v>
      </c>
      <c r="W4" s="64">
        <v>48</v>
      </c>
      <c r="X4" s="64">
        <v>18</v>
      </c>
      <c r="Y4" s="39" t="s">
        <v>47</v>
      </c>
    </row>
    <row r="5" spans="1:25" ht="38.25" x14ac:dyDescent="0.25">
      <c r="A5" s="18">
        <v>4</v>
      </c>
      <c r="B5" s="38" t="s">
        <v>90</v>
      </c>
      <c r="C5" s="3" t="s">
        <v>132</v>
      </c>
      <c r="D5" s="1" t="s">
        <v>180</v>
      </c>
      <c r="E5" s="6" t="s">
        <v>181</v>
      </c>
      <c r="F5" s="11" t="s">
        <v>182</v>
      </c>
      <c r="G5" s="1" t="s">
        <v>3</v>
      </c>
      <c r="H5" s="3" t="s">
        <v>399</v>
      </c>
      <c r="I5" s="1" t="s">
        <v>183</v>
      </c>
      <c r="J5" s="6" t="s">
        <v>184</v>
      </c>
      <c r="K5" s="12">
        <v>510049897986.19391</v>
      </c>
      <c r="L5" s="13">
        <v>42369</v>
      </c>
      <c r="M5" s="11">
        <v>34570</v>
      </c>
      <c r="N5" s="16">
        <v>43678</v>
      </c>
      <c r="O5" s="6" t="s">
        <v>404</v>
      </c>
      <c r="P5" s="63">
        <v>93</v>
      </c>
      <c r="Q5" s="63">
        <v>2.5</v>
      </c>
      <c r="R5" s="63">
        <v>0</v>
      </c>
      <c r="S5" s="63">
        <v>19.5</v>
      </c>
      <c r="T5" s="63">
        <v>0</v>
      </c>
      <c r="U5" s="63">
        <v>4.74</v>
      </c>
      <c r="V5" s="63">
        <v>0</v>
      </c>
      <c r="W5" s="64">
        <v>1</v>
      </c>
      <c r="X5" s="64">
        <v>1</v>
      </c>
      <c r="Y5" s="39" t="s">
        <v>185</v>
      </c>
    </row>
    <row r="6" spans="1:25" x14ac:dyDescent="0.25">
      <c r="A6" s="18">
        <v>5</v>
      </c>
      <c r="B6" s="38" t="s">
        <v>91</v>
      </c>
      <c r="C6" s="3" t="s">
        <v>132</v>
      </c>
      <c r="D6" s="1" t="s">
        <v>186</v>
      </c>
      <c r="E6" s="6" t="s">
        <v>187</v>
      </c>
      <c r="F6" s="11" t="s">
        <v>188</v>
      </c>
      <c r="G6" s="1" t="s">
        <v>189</v>
      </c>
      <c r="H6" s="3" t="s">
        <v>400</v>
      </c>
      <c r="I6" s="1" t="s">
        <v>190</v>
      </c>
      <c r="J6" s="6" t="s">
        <v>165</v>
      </c>
      <c r="K6" s="12">
        <v>98877692411</v>
      </c>
      <c r="L6" s="13">
        <v>34607</v>
      </c>
      <c r="M6" s="11">
        <v>34880</v>
      </c>
      <c r="N6" s="16">
        <v>47178</v>
      </c>
      <c r="O6" s="6" t="s">
        <v>404</v>
      </c>
      <c r="P6" s="63">
        <v>38.4</v>
      </c>
      <c r="Q6" s="63">
        <v>0</v>
      </c>
      <c r="R6" s="63">
        <v>6.7</v>
      </c>
      <c r="S6" s="63">
        <v>14.35</v>
      </c>
      <c r="T6" s="63">
        <v>0</v>
      </c>
      <c r="U6" s="63">
        <v>38.4</v>
      </c>
      <c r="V6" s="63">
        <v>0</v>
      </c>
      <c r="W6" s="64">
        <v>17</v>
      </c>
      <c r="X6" s="64">
        <v>0</v>
      </c>
      <c r="Y6" s="39" t="s">
        <v>191</v>
      </c>
    </row>
    <row r="7" spans="1:25" ht="25.5" x14ac:dyDescent="0.25">
      <c r="A7" s="18">
        <v>6</v>
      </c>
      <c r="B7" s="38" t="s">
        <v>92</v>
      </c>
      <c r="C7" s="3" t="s">
        <v>132</v>
      </c>
      <c r="D7" s="1" t="s">
        <v>192</v>
      </c>
      <c r="E7" s="6" t="s">
        <v>193</v>
      </c>
      <c r="F7" s="11" t="s">
        <v>194</v>
      </c>
      <c r="G7" s="1" t="s">
        <v>195</v>
      </c>
      <c r="H7" s="3" t="s">
        <v>401</v>
      </c>
      <c r="I7" s="1" t="s">
        <v>196</v>
      </c>
      <c r="J7" s="6" t="s">
        <v>197</v>
      </c>
      <c r="K7" s="12">
        <v>588829001127.8999</v>
      </c>
      <c r="L7" s="13">
        <v>42369</v>
      </c>
      <c r="M7" s="11">
        <v>35208</v>
      </c>
      <c r="N7" s="16">
        <v>47818</v>
      </c>
      <c r="O7" s="6" t="s">
        <v>404</v>
      </c>
      <c r="P7" s="63">
        <v>172.5</v>
      </c>
      <c r="Q7" s="63">
        <v>54.9</v>
      </c>
      <c r="R7" s="63">
        <v>0</v>
      </c>
      <c r="S7" s="63">
        <v>52.62</v>
      </c>
      <c r="T7" s="63">
        <v>0</v>
      </c>
      <c r="U7" s="63">
        <v>117.6</v>
      </c>
      <c r="V7" s="63">
        <v>0</v>
      </c>
      <c r="W7" s="64">
        <v>18</v>
      </c>
      <c r="X7" s="64">
        <v>0</v>
      </c>
      <c r="Y7" s="39" t="s">
        <v>402</v>
      </c>
    </row>
    <row r="8" spans="1:25" x14ac:dyDescent="0.25">
      <c r="A8" s="18">
        <v>7</v>
      </c>
      <c r="B8" s="38" t="s">
        <v>93</v>
      </c>
      <c r="C8" s="3" t="s">
        <v>132</v>
      </c>
      <c r="D8" s="1" t="s">
        <v>198</v>
      </c>
      <c r="E8" s="6" t="s">
        <v>199</v>
      </c>
      <c r="F8" s="11" t="s">
        <v>200</v>
      </c>
      <c r="G8" s="1" t="s">
        <v>201</v>
      </c>
      <c r="H8" s="3" t="s">
        <v>39</v>
      </c>
      <c r="I8" s="1" t="s">
        <v>202</v>
      </c>
      <c r="J8" s="6" t="s">
        <v>203</v>
      </c>
      <c r="K8" s="12">
        <v>309540476151.01959</v>
      </c>
      <c r="L8" s="13">
        <v>35338</v>
      </c>
      <c r="M8" s="11">
        <v>35541</v>
      </c>
      <c r="N8" s="16">
        <v>46419</v>
      </c>
      <c r="O8" s="6" t="s">
        <v>404</v>
      </c>
      <c r="P8" s="63">
        <v>188.5</v>
      </c>
      <c r="Q8" s="63">
        <v>60.6</v>
      </c>
      <c r="R8" s="63">
        <v>0</v>
      </c>
      <c r="S8" s="63">
        <v>16</v>
      </c>
      <c r="T8" s="63">
        <v>0</v>
      </c>
      <c r="U8" s="63">
        <f>100+2.9</f>
        <v>102.9</v>
      </c>
      <c r="V8" s="63">
        <v>0</v>
      </c>
      <c r="W8" s="64">
        <v>75</v>
      </c>
      <c r="X8" s="64">
        <v>1</v>
      </c>
      <c r="Y8" s="39" t="s">
        <v>204</v>
      </c>
    </row>
    <row r="9" spans="1:25" x14ac:dyDescent="0.25">
      <c r="A9" s="18">
        <v>8</v>
      </c>
      <c r="B9" s="38" t="s">
        <v>94</v>
      </c>
      <c r="C9" s="3" t="s">
        <v>133</v>
      </c>
      <c r="D9" s="1" t="s">
        <v>206</v>
      </c>
      <c r="E9" s="6" t="s">
        <v>207</v>
      </c>
      <c r="F9" s="11" t="s">
        <v>208</v>
      </c>
      <c r="G9" s="1" t="s">
        <v>4</v>
      </c>
      <c r="H9" s="3" t="s">
        <v>27</v>
      </c>
      <c r="I9" s="1" t="s">
        <v>209</v>
      </c>
      <c r="J9" s="6" t="s">
        <v>210</v>
      </c>
      <c r="K9" s="12">
        <v>846104248644.94275</v>
      </c>
      <c r="L9" s="13">
        <v>42369</v>
      </c>
      <c r="M9" s="11">
        <v>37452</v>
      </c>
      <c r="N9" s="16">
        <v>48580</v>
      </c>
      <c r="O9" s="6" t="s">
        <v>404</v>
      </c>
      <c r="P9" s="63">
        <v>206</v>
      </c>
      <c r="Q9" s="63">
        <v>21.132999999999999</v>
      </c>
      <c r="R9" s="63">
        <v>0</v>
      </c>
      <c r="S9" s="63">
        <v>147.56</v>
      </c>
      <c r="T9" s="63">
        <v>0</v>
      </c>
      <c r="U9" s="63">
        <v>181.602</v>
      </c>
      <c r="V9" s="63">
        <v>0</v>
      </c>
      <c r="W9" s="64">
        <v>37</v>
      </c>
      <c r="X9" s="64">
        <v>0</v>
      </c>
      <c r="Y9" s="39" t="s">
        <v>211</v>
      </c>
    </row>
    <row r="10" spans="1:25" x14ac:dyDescent="0.25">
      <c r="A10" s="18">
        <v>9</v>
      </c>
      <c r="B10" s="38" t="s">
        <v>95</v>
      </c>
      <c r="C10" s="3" t="s">
        <v>133</v>
      </c>
      <c r="D10" s="1" t="s">
        <v>212</v>
      </c>
      <c r="E10" s="6" t="s">
        <v>213</v>
      </c>
      <c r="F10" s="11" t="s">
        <v>48</v>
      </c>
      <c r="G10" s="1" t="s">
        <v>12</v>
      </c>
      <c r="H10" s="3" t="s">
        <v>214</v>
      </c>
      <c r="I10" s="1" t="s">
        <v>215</v>
      </c>
      <c r="J10" s="6" t="s">
        <v>216</v>
      </c>
      <c r="K10" s="12">
        <v>323453682908.05872</v>
      </c>
      <c r="L10" s="13">
        <v>42369</v>
      </c>
      <c r="M10" s="11">
        <v>38201</v>
      </c>
      <c r="N10" s="16">
        <v>43709</v>
      </c>
      <c r="O10" s="6" t="s">
        <v>404</v>
      </c>
      <c r="P10" s="63">
        <v>54.4</v>
      </c>
      <c r="Q10" s="63">
        <v>0</v>
      </c>
      <c r="R10" s="63">
        <v>0</v>
      </c>
      <c r="S10" s="63">
        <v>30.02</v>
      </c>
      <c r="T10" s="63">
        <v>54.4</v>
      </c>
      <c r="U10" s="63">
        <v>54.4</v>
      </c>
      <c r="V10" s="63">
        <v>0</v>
      </c>
      <c r="W10" s="64">
        <v>20</v>
      </c>
      <c r="X10" s="64">
        <v>0</v>
      </c>
      <c r="Y10" s="39" t="s">
        <v>217</v>
      </c>
    </row>
    <row r="11" spans="1:25" ht="25.5" x14ac:dyDescent="0.25">
      <c r="A11" s="18">
        <v>10</v>
      </c>
      <c r="B11" s="38" t="s">
        <v>96</v>
      </c>
      <c r="C11" s="3" t="s">
        <v>133</v>
      </c>
      <c r="D11" s="1" t="s">
        <v>49</v>
      </c>
      <c r="E11" s="6" t="s">
        <v>218</v>
      </c>
      <c r="F11" s="11" t="s">
        <v>50</v>
      </c>
      <c r="G11" s="1" t="s">
        <v>13</v>
      </c>
      <c r="H11" s="3" t="s">
        <v>40</v>
      </c>
      <c r="I11" s="1" t="s">
        <v>219</v>
      </c>
      <c r="J11" s="6" t="s">
        <v>220</v>
      </c>
      <c r="K11" s="12">
        <v>1286369262150.219</v>
      </c>
      <c r="L11" s="13">
        <v>42369</v>
      </c>
      <c r="M11" s="11">
        <v>39147</v>
      </c>
      <c r="N11" s="16">
        <v>45444</v>
      </c>
      <c r="O11" s="6" t="s">
        <v>406</v>
      </c>
      <c r="P11" s="63">
        <v>177.13</v>
      </c>
      <c r="Q11" s="63">
        <v>0</v>
      </c>
      <c r="R11" s="63">
        <v>0</v>
      </c>
      <c r="S11" s="63">
        <v>87.64</v>
      </c>
      <c r="T11" s="63">
        <v>64.2</v>
      </c>
      <c r="U11" s="65" t="s">
        <v>414</v>
      </c>
      <c r="V11" s="63">
        <v>0</v>
      </c>
      <c r="W11" s="64">
        <v>3</v>
      </c>
      <c r="X11" s="64">
        <v>0</v>
      </c>
      <c r="Y11" s="39" t="s">
        <v>51</v>
      </c>
    </row>
    <row r="12" spans="1:25" ht="25.5" x14ac:dyDescent="0.25">
      <c r="A12" s="18">
        <v>11</v>
      </c>
      <c r="B12" s="38" t="s">
        <v>97</v>
      </c>
      <c r="C12" s="3" t="s">
        <v>133</v>
      </c>
      <c r="D12" s="1" t="s">
        <v>221</v>
      </c>
      <c r="E12" s="6" t="s">
        <v>222</v>
      </c>
      <c r="F12" s="11" t="s">
        <v>52</v>
      </c>
      <c r="G12" s="1" t="s">
        <v>5</v>
      </c>
      <c r="H12" s="3" t="s">
        <v>223</v>
      </c>
      <c r="I12" s="1" t="s">
        <v>224</v>
      </c>
      <c r="J12" s="6" t="s">
        <v>225</v>
      </c>
      <c r="K12" s="12">
        <v>461801931347.44141</v>
      </c>
      <c r="L12" s="13">
        <v>42369</v>
      </c>
      <c r="M12" s="11">
        <v>39296</v>
      </c>
      <c r="N12" s="16">
        <v>46266</v>
      </c>
      <c r="O12" s="6" t="s">
        <v>406</v>
      </c>
      <c r="P12" s="63">
        <v>104.07</v>
      </c>
      <c r="Q12" s="63">
        <v>3.47</v>
      </c>
      <c r="R12" s="63">
        <v>25.84</v>
      </c>
      <c r="S12" s="63">
        <v>10.7</v>
      </c>
      <c r="T12" s="63">
        <v>42.47</v>
      </c>
      <c r="U12" s="63">
        <v>42.47</v>
      </c>
      <c r="V12" s="63">
        <v>7.49</v>
      </c>
      <c r="W12" s="64">
        <v>9</v>
      </c>
      <c r="X12" s="64">
        <v>0</v>
      </c>
      <c r="Y12" s="39" t="s">
        <v>226</v>
      </c>
    </row>
    <row r="13" spans="1:25" x14ac:dyDescent="0.25">
      <c r="A13" s="18">
        <v>12</v>
      </c>
      <c r="B13" s="38" t="s">
        <v>98</v>
      </c>
      <c r="C13" s="3" t="s">
        <v>133</v>
      </c>
      <c r="D13" s="1" t="s">
        <v>227</v>
      </c>
      <c r="E13" s="6" t="s">
        <v>228</v>
      </c>
      <c r="F13" s="11" t="s">
        <v>53</v>
      </c>
      <c r="G13" s="1" t="s">
        <v>14</v>
      </c>
      <c r="H13" s="3" t="s">
        <v>41</v>
      </c>
      <c r="I13" s="1" t="s">
        <v>229</v>
      </c>
      <c r="J13" s="6" t="s">
        <v>184</v>
      </c>
      <c r="K13" s="12">
        <v>1232661379164</v>
      </c>
      <c r="L13" s="13">
        <v>42369</v>
      </c>
      <c r="M13" s="11">
        <v>39316</v>
      </c>
      <c r="N13" s="16">
        <v>44136</v>
      </c>
      <c r="O13" s="6" t="s">
        <v>404</v>
      </c>
      <c r="P13" s="63">
        <v>288.60000000000002</v>
      </c>
      <c r="Q13" s="63">
        <v>58</v>
      </c>
      <c r="R13" s="63">
        <v>0</v>
      </c>
      <c r="S13" s="63">
        <v>105</v>
      </c>
      <c r="T13" s="63">
        <v>0</v>
      </c>
      <c r="U13" s="63">
        <v>251</v>
      </c>
      <c r="V13" s="63">
        <v>0</v>
      </c>
      <c r="W13" s="64">
        <v>25</v>
      </c>
      <c r="X13" s="64">
        <v>0</v>
      </c>
      <c r="Y13" s="39" t="s">
        <v>54</v>
      </c>
    </row>
    <row r="14" spans="1:25" x14ac:dyDescent="0.25">
      <c r="A14" s="18">
        <v>13</v>
      </c>
      <c r="B14" s="38" t="s">
        <v>99</v>
      </c>
      <c r="C14" s="3" t="s">
        <v>133</v>
      </c>
      <c r="D14" s="1" t="s">
        <v>230</v>
      </c>
      <c r="E14" s="6" t="s">
        <v>231</v>
      </c>
      <c r="F14" s="11" t="s">
        <v>55</v>
      </c>
      <c r="G14" s="1" t="s">
        <v>6</v>
      </c>
      <c r="H14" s="3" t="s">
        <v>42</v>
      </c>
      <c r="I14" s="1" t="s">
        <v>232</v>
      </c>
      <c r="J14" s="6" t="s">
        <v>233</v>
      </c>
      <c r="K14" s="12">
        <v>852948458680.09717</v>
      </c>
      <c r="L14" s="13">
        <v>42369</v>
      </c>
      <c r="M14" s="11">
        <v>39307</v>
      </c>
      <c r="N14" s="16">
        <v>44531</v>
      </c>
      <c r="O14" s="6" t="s">
        <v>404</v>
      </c>
      <c r="P14" s="63">
        <v>144.47</v>
      </c>
      <c r="Q14" s="63">
        <v>53.69</v>
      </c>
      <c r="R14" s="63">
        <v>6.95</v>
      </c>
      <c r="S14" s="63">
        <v>10.16</v>
      </c>
      <c r="T14" s="63">
        <v>0</v>
      </c>
      <c r="U14" s="63">
        <v>144.47</v>
      </c>
      <c r="V14" s="63">
        <v>0</v>
      </c>
      <c r="W14" s="64">
        <v>5</v>
      </c>
      <c r="X14" s="64">
        <v>1</v>
      </c>
      <c r="Y14" s="39" t="s">
        <v>47</v>
      </c>
    </row>
    <row r="15" spans="1:25" x14ac:dyDescent="0.25">
      <c r="A15" s="18">
        <v>14</v>
      </c>
      <c r="B15" s="38" t="s">
        <v>100</v>
      </c>
      <c r="C15" s="3" t="s">
        <v>133</v>
      </c>
      <c r="D15" s="1" t="s">
        <v>7</v>
      </c>
      <c r="E15" s="6" t="s">
        <v>234</v>
      </c>
      <c r="F15" s="11" t="s">
        <v>56</v>
      </c>
      <c r="G15" s="1" t="s">
        <v>205</v>
      </c>
      <c r="H15" s="3">
        <v>5188489</v>
      </c>
      <c r="I15" s="1" t="s">
        <v>235</v>
      </c>
      <c r="J15" s="6" t="s">
        <v>165</v>
      </c>
      <c r="K15" s="12">
        <v>1542264000000</v>
      </c>
      <c r="L15" s="13">
        <v>39813</v>
      </c>
      <c r="M15" s="11">
        <v>40192</v>
      </c>
      <c r="N15" s="16">
        <v>43831</v>
      </c>
      <c r="O15" s="6" t="s">
        <v>413</v>
      </c>
      <c r="P15" s="63">
        <v>61.3</v>
      </c>
      <c r="Q15" s="63">
        <v>61.3</v>
      </c>
      <c r="R15" s="63">
        <v>3.3</v>
      </c>
      <c r="S15" s="63">
        <v>0</v>
      </c>
      <c r="T15" s="63">
        <v>0</v>
      </c>
      <c r="U15" s="63">
        <v>16.3</v>
      </c>
      <c r="V15" s="63">
        <v>0</v>
      </c>
      <c r="W15" s="64">
        <v>78</v>
      </c>
      <c r="X15" s="64">
        <v>4</v>
      </c>
      <c r="Y15" s="39" t="s">
        <v>236</v>
      </c>
    </row>
    <row r="16" spans="1:25" x14ac:dyDescent="0.25">
      <c r="A16" s="18">
        <v>15</v>
      </c>
      <c r="B16" s="38" t="s">
        <v>101</v>
      </c>
      <c r="C16" s="3" t="s">
        <v>133</v>
      </c>
      <c r="D16" s="1" t="s">
        <v>9</v>
      </c>
      <c r="E16" s="6" t="s">
        <v>237</v>
      </c>
      <c r="F16" s="11" t="s">
        <v>57</v>
      </c>
      <c r="G16" s="1" t="s">
        <v>15</v>
      </c>
      <c r="H16" s="3" t="s">
        <v>43</v>
      </c>
      <c r="I16" s="1" t="s">
        <v>238</v>
      </c>
      <c r="J16" s="6" t="s">
        <v>239</v>
      </c>
      <c r="K16" s="12">
        <v>2079953179851</v>
      </c>
      <c r="L16" s="13">
        <v>39813</v>
      </c>
      <c r="M16" s="11">
        <v>40394</v>
      </c>
      <c r="N16" s="16">
        <v>49796</v>
      </c>
      <c r="O16" s="6" t="s">
        <v>406</v>
      </c>
      <c r="P16" s="63">
        <v>475.8</v>
      </c>
      <c r="Q16" s="63">
        <v>0</v>
      </c>
      <c r="R16" s="63">
        <v>0</v>
      </c>
      <c r="S16" s="63">
        <v>475.8</v>
      </c>
      <c r="T16" s="63">
        <v>465.1</v>
      </c>
      <c r="U16" s="63">
        <v>0</v>
      </c>
      <c r="V16" s="63">
        <v>0</v>
      </c>
      <c r="W16" s="64">
        <v>46</v>
      </c>
      <c r="X16" s="64">
        <v>0</v>
      </c>
      <c r="Y16" s="39" t="s">
        <v>240</v>
      </c>
    </row>
    <row r="17" spans="1:25" ht="13.5" thickBot="1" x14ac:dyDescent="0.3">
      <c r="A17" s="18">
        <v>16</v>
      </c>
      <c r="B17" s="40" t="s">
        <v>102</v>
      </c>
      <c r="C17" s="41" t="s">
        <v>133</v>
      </c>
      <c r="D17" s="42" t="s">
        <v>241</v>
      </c>
      <c r="E17" s="43" t="s">
        <v>242</v>
      </c>
      <c r="F17" s="44" t="s">
        <v>58</v>
      </c>
      <c r="G17" s="42" t="s">
        <v>8</v>
      </c>
      <c r="H17" s="41" t="s">
        <v>44</v>
      </c>
      <c r="I17" s="42" t="s">
        <v>243</v>
      </c>
      <c r="J17" s="43" t="s">
        <v>244</v>
      </c>
      <c r="K17" s="45">
        <v>1249858793282</v>
      </c>
      <c r="L17" s="46" t="s">
        <v>138</v>
      </c>
      <c r="M17" s="44">
        <v>40396</v>
      </c>
      <c r="N17" s="47">
        <v>43615</v>
      </c>
      <c r="O17" s="43" t="s">
        <v>406</v>
      </c>
      <c r="P17" s="66">
        <v>852.58</v>
      </c>
      <c r="Q17" s="66">
        <v>0</v>
      </c>
      <c r="R17" s="66">
        <v>138.22999999999999</v>
      </c>
      <c r="S17" s="66">
        <v>0</v>
      </c>
      <c r="T17" s="66">
        <v>244.99</v>
      </c>
      <c r="U17" s="66">
        <v>206.73</v>
      </c>
      <c r="V17" s="66">
        <v>0</v>
      </c>
      <c r="W17" s="67">
        <v>8</v>
      </c>
      <c r="X17" s="67">
        <v>0</v>
      </c>
      <c r="Y17" s="48" t="s">
        <v>245</v>
      </c>
    </row>
    <row r="18" spans="1:25" ht="26.25" thickBot="1" x14ac:dyDescent="0.3">
      <c r="A18" s="18">
        <v>17</v>
      </c>
      <c r="B18" s="29" t="s">
        <v>103</v>
      </c>
      <c r="C18" s="30" t="s">
        <v>134</v>
      </c>
      <c r="D18" s="31" t="s">
        <v>246</v>
      </c>
      <c r="E18" s="32" t="s">
        <v>247</v>
      </c>
      <c r="F18" s="33" t="s">
        <v>60</v>
      </c>
      <c r="G18" s="31" t="s">
        <v>248</v>
      </c>
      <c r="H18" s="30" t="s">
        <v>398</v>
      </c>
      <c r="I18" s="31" t="s">
        <v>249</v>
      </c>
      <c r="J18" s="32" t="s">
        <v>197</v>
      </c>
      <c r="K18" s="34">
        <v>1300234031470</v>
      </c>
      <c r="L18" s="35">
        <v>41274</v>
      </c>
      <c r="M18" s="33">
        <v>41893</v>
      </c>
      <c r="N18" s="36">
        <v>51079</v>
      </c>
      <c r="O18" s="32" t="s">
        <v>406</v>
      </c>
      <c r="P18" s="61">
        <v>96.5</v>
      </c>
      <c r="Q18" s="61">
        <v>37.75</v>
      </c>
      <c r="R18" s="61">
        <v>3.16</v>
      </c>
      <c r="S18" s="61">
        <v>0</v>
      </c>
      <c r="T18" s="61">
        <v>0</v>
      </c>
      <c r="U18" s="61">
        <v>54</v>
      </c>
      <c r="V18" s="61">
        <v>0</v>
      </c>
      <c r="W18" s="62">
        <v>48</v>
      </c>
      <c r="X18" s="62">
        <v>2</v>
      </c>
      <c r="Y18" s="37" t="s">
        <v>250</v>
      </c>
    </row>
    <row r="19" spans="1:25" x14ac:dyDescent="0.25">
      <c r="A19" s="18">
        <v>18</v>
      </c>
      <c r="B19" s="38" t="s">
        <v>104</v>
      </c>
      <c r="C19" s="3" t="s">
        <v>134</v>
      </c>
      <c r="D19" s="1" t="s">
        <v>251</v>
      </c>
      <c r="E19" s="6" t="s">
        <v>252</v>
      </c>
      <c r="F19" s="11" t="s">
        <v>66</v>
      </c>
      <c r="G19" s="1" t="s">
        <v>253</v>
      </c>
      <c r="H19" s="3" t="s">
        <v>10</v>
      </c>
      <c r="I19" s="1" t="s">
        <v>254</v>
      </c>
      <c r="J19" s="6" t="s">
        <v>255</v>
      </c>
      <c r="K19" s="12">
        <v>1465609000000</v>
      </c>
      <c r="L19" s="13">
        <v>41274</v>
      </c>
      <c r="M19" s="11">
        <v>41891</v>
      </c>
      <c r="N19" s="16">
        <v>51072</v>
      </c>
      <c r="O19" s="6" t="s">
        <v>406</v>
      </c>
      <c r="P19" s="63">
        <v>190.99</v>
      </c>
      <c r="Q19" s="61">
        <v>3.86</v>
      </c>
      <c r="R19" s="61">
        <v>19.54</v>
      </c>
      <c r="S19" s="63">
        <v>0</v>
      </c>
      <c r="T19" s="63">
        <v>134.19</v>
      </c>
      <c r="U19" s="63">
        <v>0</v>
      </c>
      <c r="V19" s="63">
        <v>0</v>
      </c>
      <c r="W19" s="64">
        <v>49</v>
      </c>
      <c r="X19" s="64">
        <v>0</v>
      </c>
      <c r="Y19" s="39" t="s">
        <v>67</v>
      </c>
    </row>
    <row r="20" spans="1:25" ht="25.5" x14ac:dyDescent="0.25">
      <c r="A20" s="18">
        <v>19</v>
      </c>
      <c r="B20" s="38" t="s">
        <v>105</v>
      </c>
      <c r="C20" s="3" t="s">
        <v>134</v>
      </c>
      <c r="D20" s="1" t="s">
        <v>256</v>
      </c>
      <c r="E20" s="6" t="s">
        <v>257</v>
      </c>
      <c r="F20" s="11" t="s">
        <v>59</v>
      </c>
      <c r="G20" s="1" t="s">
        <v>248</v>
      </c>
      <c r="H20" s="3" t="s">
        <v>258</v>
      </c>
      <c r="I20" s="1" t="s">
        <v>259</v>
      </c>
      <c r="J20" s="6" t="s">
        <v>197</v>
      </c>
      <c r="K20" s="12">
        <v>2087106175109</v>
      </c>
      <c r="L20" s="13">
        <v>41274</v>
      </c>
      <c r="M20" s="11">
        <v>41897</v>
      </c>
      <c r="N20" s="16">
        <v>51079</v>
      </c>
      <c r="O20" s="6" t="s">
        <v>406</v>
      </c>
      <c r="P20" s="63">
        <v>50.1</v>
      </c>
      <c r="Q20" s="63">
        <v>32.1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4">
        <v>56</v>
      </c>
      <c r="X20" s="64">
        <v>2</v>
      </c>
      <c r="Y20" s="39" t="s">
        <v>260</v>
      </c>
    </row>
    <row r="21" spans="1:25" x14ac:dyDescent="0.25">
      <c r="A21" s="18">
        <v>20</v>
      </c>
      <c r="B21" s="38" t="s">
        <v>106</v>
      </c>
      <c r="C21" s="3" t="s">
        <v>134</v>
      </c>
      <c r="D21" s="1" t="s">
        <v>261</v>
      </c>
      <c r="E21" s="6" t="s">
        <v>262</v>
      </c>
      <c r="F21" s="11" t="s">
        <v>62</v>
      </c>
      <c r="G21" s="1" t="s">
        <v>263</v>
      </c>
      <c r="H21" s="3" t="s">
        <v>264</v>
      </c>
      <c r="I21" s="1" t="s">
        <v>265</v>
      </c>
      <c r="J21" s="6" t="s">
        <v>184</v>
      </c>
      <c r="K21" s="12">
        <v>1709364530216</v>
      </c>
      <c r="L21" s="13">
        <v>41274</v>
      </c>
      <c r="M21" s="11">
        <v>41892</v>
      </c>
      <c r="N21" s="16">
        <v>51072</v>
      </c>
      <c r="O21" s="6" t="s">
        <v>406</v>
      </c>
      <c r="P21" s="63">
        <v>146.60000000000002</v>
      </c>
      <c r="Q21" s="63">
        <v>36.700000000000003</v>
      </c>
      <c r="R21" s="63">
        <v>6.33</v>
      </c>
      <c r="S21" s="63">
        <v>0</v>
      </c>
      <c r="T21" s="63">
        <v>12</v>
      </c>
      <c r="U21" s="63">
        <f>100.48-12</f>
        <v>88.48</v>
      </c>
      <c r="V21" s="63">
        <v>0</v>
      </c>
      <c r="W21" s="64">
        <v>9</v>
      </c>
      <c r="X21" s="64">
        <v>0</v>
      </c>
      <c r="Y21" s="39" t="s">
        <v>266</v>
      </c>
    </row>
    <row r="22" spans="1:25" ht="51" x14ac:dyDescent="0.25">
      <c r="A22" s="18">
        <v>21</v>
      </c>
      <c r="B22" s="38" t="s">
        <v>107</v>
      </c>
      <c r="C22" s="3" t="s">
        <v>134</v>
      </c>
      <c r="D22" s="1" t="s">
        <v>267</v>
      </c>
      <c r="E22" s="6" t="s">
        <v>268</v>
      </c>
      <c r="F22" s="11" t="s">
        <v>61</v>
      </c>
      <c r="G22" s="1" t="s">
        <v>269</v>
      </c>
      <c r="H22" s="3" t="s">
        <v>35</v>
      </c>
      <c r="I22" s="1" t="s">
        <v>36</v>
      </c>
      <c r="J22" s="6" t="s">
        <v>270</v>
      </c>
      <c r="K22" s="12">
        <v>1869330678417</v>
      </c>
      <c r="L22" s="13">
        <v>41274</v>
      </c>
      <c r="M22" s="11">
        <v>41892</v>
      </c>
      <c r="N22" s="16">
        <v>51072</v>
      </c>
      <c r="O22" s="6" t="s">
        <v>406</v>
      </c>
      <c r="P22" s="68">
        <v>146</v>
      </c>
      <c r="Q22" s="68">
        <v>0</v>
      </c>
      <c r="R22" s="68">
        <v>28</v>
      </c>
      <c r="S22" s="68">
        <v>7</v>
      </c>
      <c r="T22" s="68">
        <v>118</v>
      </c>
      <c r="U22" s="68">
        <v>0</v>
      </c>
      <c r="V22" s="68">
        <v>0</v>
      </c>
      <c r="W22" s="69">
        <f>32+25</f>
        <v>57</v>
      </c>
      <c r="X22" s="69">
        <v>2</v>
      </c>
      <c r="Y22" s="39" t="s">
        <v>271</v>
      </c>
    </row>
    <row r="23" spans="1:25" x14ac:dyDescent="0.25">
      <c r="A23" s="18">
        <v>22</v>
      </c>
      <c r="B23" s="38" t="s">
        <v>108</v>
      </c>
      <c r="C23" s="3" t="s">
        <v>134</v>
      </c>
      <c r="D23" s="1" t="s">
        <v>272</v>
      </c>
      <c r="E23" s="6" t="s">
        <v>273</v>
      </c>
      <c r="F23" s="11" t="s">
        <v>63</v>
      </c>
      <c r="G23" s="1" t="s">
        <v>274</v>
      </c>
      <c r="H23" s="3" t="s">
        <v>275</v>
      </c>
      <c r="I23" s="1" t="s">
        <v>276</v>
      </c>
      <c r="J23" s="6" t="s">
        <v>165</v>
      </c>
      <c r="K23" s="12">
        <v>1647776111169</v>
      </c>
      <c r="L23" s="13">
        <v>41274</v>
      </c>
      <c r="M23" s="11">
        <v>41890</v>
      </c>
      <c r="N23" s="16">
        <v>51117</v>
      </c>
      <c r="O23" s="6" t="s">
        <v>406</v>
      </c>
      <c r="P23" s="68">
        <v>152.24</v>
      </c>
      <c r="Q23" s="68">
        <v>0</v>
      </c>
      <c r="R23" s="68">
        <v>4.8499999999999996</v>
      </c>
      <c r="S23" s="68">
        <v>0</v>
      </c>
      <c r="T23" s="68">
        <v>89.57</v>
      </c>
      <c r="U23" s="68">
        <v>57.82</v>
      </c>
      <c r="V23" s="68">
        <v>0</v>
      </c>
      <c r="W23" s="69">
        <v>7</v>
      </c>
      <c r="X23" s="69">
        <v>0</v>
      </c>
      <c r="Y23" s="39" t="s">
        <v>277</v>
      </c>
    </row>
    <row r="24" spans="1:25" ht="25.5" x14ac:dyDescent="0.25">
      <c r="A24" s="18">
        <v>23</v>
      </c>
      <c r="B24" s="38" t="s">
        <v>109</v>
      </c>
      <c r="C24" s="3" t="s">
        <v>134</v>
      </c>
      <c r="D24" s="1" t="s">
        <v>278</v>
      </c>
      <c r="E24" s="6" t="s">
        <v>279</v>
      </c>
      <c r="F24" s="11" t="s">
        <v>64</v>
      </c>
      <c r="G24" s="1" t="s">
        <v>280</v>
      </c>
      <c r="H24" s="3">
        <v>7424880</v>
      </c>
      <c r="I24" s="1" t="s">
        <v>281</v>
      </c>
      <c r="J24" s="6" t="s">
        <v>197</v>
      </c>
      <c r="K24" s="12">
        <v>1300273784420</v>
      </c>
      <c r="L24" s="13">
        <v>41274</v>
      </c>
      <c r="M24" s="11">
        <v>41983</v>
      </c>
      <c r="N24" s="16">
        <v>51165</v>
      </c>
      <c r="O24" s="6" t="s">
        <v>406</v>
      </c>
      <c r="P24" s="68">
        <v>145</v>
      </c>
      <c r="Q24" s="68">
        <v>0</v>
      </c>
      <c r="R24" s="68">
        <v>63</v>
      </c>
      <c r="S24" s="68">
        <v>0</v>
      </c>
      <c r="T24" s="68">
        <v>82</v>
      </c>
      <c r="U24" s="68">
        <v>0</v>
      </c>
      <c r="V24" s="68">
        <v>0</v>
      </c>
      <c r="W24" s="69">
        <f>34+5</f>
        <v>39</v>
      </c>
      <c r="X24" s="69">
        <v>0</v>
      </c>
      <c r="Y24" s="39" t="s">
        <v>65</v>
      </c>
    </row>
    <row r="25" spans="1:25" x14ac:dyDescent="0.25">
      <c r="A25" s="18">
        <v>24</v>
      </c>
      <c r="B25" s="38" t="s">
        <v>110</v>
      </c>
      <c r="C25" s="3" t="s">
        <v>134</v>
      </c>
      <c r="D25" s="1" t="s">
        <v>282</v>
      </c>
      <c r="E25" s="6" t="s">
        <v>283</v>
      </c>
      <c r="F25" s="11" t="s">
        <v>70</v>
      </c>
      <c r="G25" s="1" t="s">
        <v>284</v>
      </c>
      <c r="H25" s="3" t="s">
        <v>285</v>
      </c>
      <c r="I25" s="1" t="s">
        <v>286</v>
      </c>
      <c r="J25" s="6" t="s">
        <v>287</v>
      </c>
      <c r="K25" s="12">
        <v>1740427563337</v>
      </c>
      <c r="L25" s="13">
        <v>41274</v>
      </c>
      <c r="M25" s="11">
        <v>41983</v>
      </c>
      <c r="N25" s="16">
        <v>51201</v>
      </c>
      <c r="O25" s="6" t="s">
        <v>406</v>
      </c>
      <c r="P25" s="68">
        <v>144</v>
      </c>
      <c r="Q25" s="68">
        <v>0</v>
      </c>
      <c r="R25" s="68">
        <v>85.07</v>
      </c>
      <c r="S25" s="68">
        <v>0</v>
      </c>
      <c r="T25" s="68">
        <v>10.26</v>
      </c>
      <c r="U25" s="68">
        <v>47</v>
      </c>
      <c r="V25" s="68">
        <v>18.420000000000002</v>
      </c>
      <c r="W25" s="69">
        <v>30</v>
      </c>
      <c r="X25" s="69">
        <v>0</v>
      </c>
      <c r="Y25" s="39" t="s">
        <v>76</v>
      </c>
    </row>
    <row r="26" spans="1:25" ht="26.25" thickBot="1" x14ac:dyDescent="0.3">
      <c r="A26" s="18">
        <v>25</v>
      </c>
      <c r="B26" s="40" t="s">
        <v>111</v>
      </c>
      <c r="C26" s="41" t="s">
        <v>134</v>
      </c>
      <c r="D26" s="42" t="s">
        <v>16</v>
      </c>
      <c r="E26" s="43" t="s">
        <v>288</v>
      </c>
      <c r="F26" s="44" t="s">
        <v>68</v>
      </c>
      <c r="G26" s="42" t="s">
        <v>289</v>
      </c>
      <c r="H26" s="41">
        <v>4581996</v>
      </c>
      <c r="I26" s="42" t="s">
        <v>290</v>
      </c>
      <c r="J26" s="43" t="s">
        <v>291</v>
      </c>
      <c r="K26" s="45">
        <v>1587924097847</v>
      </c>
      <c r="L26" s="46">
        <v>41274</v>
      </c>
      <c r="M26" s="44">
        <v>42026</v>
      </c>
      <c r="N26" s="47">
        <v>51205</v>
      </c>
      <c r="O26" s="47" t="s">
        <v>405</v>
      </c>
      <c r="P26" s="70">
        <v>32.340000000000003</v>
      </c>
      <c r="Q26" s="70">
        <v>3.92</v>
      </c>
      <c r="R26" s="70">
        <v>28.42</v>
      </c>
      <c r="S26" s="70">
        <v>0</v>
      </c>
      <c r="T26" s="70">
        <v>0</v>
      </c>
      <c r="U26" s="70">
        <v>0</v>
      </c>
      <c r="V26" s="70">
        <v>0</v>
      </c>
      <c r="W26" s="71">
        <v>47</v>
      </c>
      <c r="X26" s="71">
        <v>5</v>
      </c>
      <c r="Y26" s="48" t="s">
        <v>69</v>
      </c>
    </row>
    <row r="27" spans="1:25" ht="25.5" x14ac:dyDescent="0.25">
      <c r="A27" s="18">
        <v>26</v>
      </c>
      <c r="B27" s="29" t="s">
        <v>112</v>
      </c>
      <c r="C27" s="30" t="s">
        <v>135</v>
      </c>
      <c r="D27" s="31" t="s">
        <v>292</v>
      </c>
      <c r="E27" s="32" t="s">
        <v>293</v>
      </c>
      <c r="F27" s="33" t="s">
        <v>80</v>
      </c>
      <c r="G27" s="31" t="s">
        <v>294</v>
      </c>
      <c r="H27" s="30" t="s">
        <v>28</v>
      </c>
      <c r="I27" s="31" t="s">
        <v>29</v>
      </c>
      <c r="J27" s="32" t="s">
        <v>295</v>
      </c>
      <c r="K27" s="34">
        <v>1240827996256</v>
      </c>
      <c r="L27" s="35">
        <v>41639</v>
      </c>
      <c r="M27" s="33">
        <v>42188</v>
      </c>
      <c r="N27" s="36">
        <v>51360</v>
      </c>
      <c r="O27" s="32" t="s">
        <v>406</v>
      </c>
      <c r="P27" s="72">
        <v>202.56</v>
      </c>
      <c r="Q27" s="72">
        <v>0</v>
      </c>
      <c r="R27" s="72">
        <v>6.37</v>
      </c>
      <c r="S27" s="72">
        <v>0</v>
      </c>
      <c r="T27" s="72">
        <v>196.19</v>
      </c>
      <c r="U27" s="72">
        <v>0</v>
      </c>
      <c r="V27" s="72">
        <v>0</v>
      </c>
      <c r="W27" s="73">
        <v>0</v>
      </c>
      <c r="X27" s="73">
        <v>0</v>
      </c>
      <c r="Y27" s="37" t="s">
        <v>296</v>
      </c>
    </row>
    <row r="28" spans="1:25" s="5" customFormat="1" x14ac:dyDescent="0.25">
      <c r="A28" s="18">
        <v>27</v>
      </c>
      <c r="B28" s="38" t="s">
        <v>113</v>
      </c>
      <c r="C28" s="3" t="s">
        <v>135</v>
      </c>
      <c r="D28" s="1" t="s">
        <v>297</v>
      </c>
      <c r="E28" s="6" t="s">
        <v>298</v>
      </c>
      <c r="F28" s="11" t="s">
        <v>299</v>
      </c>
      <c r="G28" s="1" t="s">
        <v>300</v>
      </c>
      <c r="H28" s="3">
        <v>7424880</v>
      </c>
      <c r="I28" s="1" t="s">
        <v>301</v>
      </c>
      <c r="J28" s="6" t="s">
        <v>302</v>
      </c>
      <c r="K28" s="12">
        <v>966849097446</v>
      </c>
      <c r="L28" s="13">
        <v>41639</v>
      </c>
      <c r="M28" s="11">
        <v>42195</v>
      </c>
      <c r="N28" s="16">
        <v>51369</v>
      </c>
      <c r="O28" s="6" t="s">
        <v>406</v>
      </c>
      <c r="P28" s="68">
        <v>137.03</v>
      </c>
      <c r="Q28" s="68">
        <v>0</v>
      </c>
      <c r="R28" s="68">
        <v>0</v>
      </c>
      <c r="S28" s="68">
        <v>0</v>
      </c>
      <c r="T28" s="68">
        <v>0</v>
      </c>
      <c r="U28" s="68">
        <f>75.9+61.13</f>
        <v>137.03</v>
      </c>
      <c r="V28" s="68">
        <v>0</v>
      </c>
      <c r="W28" s="69">
        <v>4</v>
      </c>
      <c r="X28" s="69">
        <v>15</v>
      </c>
      <c r="Y28" s="39" t="s">
        <v>303</v>
      </c>
    </row>
    <row r="29" spans="1:25" ht="25.5" x14ac:dyDescent="0.25">
      <c r="A29" s="18">
        <v>28</v>
      </c>
      <c r="B29" s="38" t="s">
        <v>114</v>
      </c>
      <c r="C29" s="3" t="s">
        <v>135</v>
      </c>
      <c r="D29" s="1" t="s">
        <v>304</v>
      </c>
      <c r="E29" s="6" t="s">
        <v>293</v>
      </c>
      <c r="F29" s="11" t="s">
        <v>81</v>
      </c>
      <c r="G29" s="1" t="s">
        <v>305</v>
      </c>
      <c r="H29" s="3" t="s">
        <v>306</v>
      </c>
      <c r="I29" s="1" t="s">
        <v>307</v>
      </c>
      <c r="J29" s="6" t="s">
        <v>308</v>
      </c>
      <c r="K29" s="12">
        <v>2939320796324</v>
      </c>
      <c r="L29" s="13">
        <v>41639</v>
      </c>
      <c r="M29" s="11">
        <v>42208</v>
      </c>
      <c r="N29" s="16">
        <v>51255</v>
      </c>
      <c r="O29" s="16" t="s">
        <v>406</v>
      </c>
      <c r="P29" s="68">
        <v>262</v>
      </c>
      <c r="Q29" s="68">
        <v>0</v>
      </c>
      <c r="R29" s="68">
        <v>5.42</v>
      </c>
      <c r="S29" s="68">
        <v>40.729999999999997</v>
      </c>
      <c r="T29" s="68">
        <v>249.4</v>
      </c>
      <c r="U29" s="68">
        <v>8.92</v>
      </c>
      <c r="V29" s="68">
        <v>0</v>
      </c>
      <c r="W29" s="69">
        <f>105+40</f>
        <v>145</v>
      </c>
      <c r="X29" s="69">
        <v>3</v>
      </c>
      <c r="Y29" s="39" t="s">
        <v>309</v>
      </c>
    </row>
    <row r="30" spans="1:25" x14ac:dyDescent="0.25">
      <c r="A30" s="18">
        <v>29</v>
      </c>
      <c r="B30" s="38" t="s">
        <v>115</v>
      </c>
      <c r="C30" s="3" t="s">
        <v>135</v>
      </c>
      <c r="D30" s="1" t="s">
        <v>310</v>
      </c>
      <c r="E30" s="6" t="s">
        <v>311</v>
      </c>
      <c r="F30" s="11" t="s">
        <v>83</v>
      </c>
      <c r="G30" s="1" t="s">
        <v>312</v>
      </c>
      <c r="H30" s="3" t="s">
        <v>313</v>
      </c>
      <c r="I30" s="1" t="s">
        <v>314</v>
      </c>
      <c r="J30" s="6" t="s">
        <v>315</v>
      </c>
      <c r="K30" s="12">
        <v>2969581000000</v>
      </c>
      <c r="L30" s="13">
        <v>41639</v>
      </c>
      <c r="M30" s="11">
        <v>42234</v>
      </c>
      <c r="N30" s="16">
        <v>51270</v>
      </c>
      <c r="O30" s="6" t="s">
        <v>406</v>
      </c>
      <c r="P30" s="68">
        <v>456.2</v>
      </c>
      <c r="Q30" s="68">
        <v>0</v>
      </c>
      <c r="R30" s="68">
        <v>34.700000000000003</v>
      </c>
      <c r="S30" s="68">
        <v>21.9</v>
      </c>
      <c r="T30" s="68">
        <v>18.2</v>
      </c>
      <c r="U30" s="68">
        <v>0</v>
      </c>
      <c r="V30" s="68">
        <v>5</v>
      </c>
      <c r="W30" s="69">
        <v>3</v>
      </c>
      <c r="X30" s="69">
        <v>3</v>
      </c>
      <c r="Y30" s="39" t="s">
        <v>316</v>
      </c>
    </row>
    <row r="31" spans="1:25" x14ac:dyDescent="0.25">
      <c r="A31" s="18">
        <v>30</v>
      </c>
      <c r="B31" s="38" t="s">
        <v>116</v>
      </c>
      <c r="C31" s="3" t="s">
        <v>135</v>
      </c>
      <c r="D31" s="1" t="s">
        <v>317</v>
      </c>
      <c r="E31" s="6" t="s">
        <v>318</v>
      </c>
      <c r="F31" s="11" t="s">
        <v>82</v>
      </c>
      <c r="G31" s="6" t="s">
        <v>30</v>
      </c>
      <c r="H31" s="3">
        <v>3102191164</v>
      </c>
      <c r="I31" s="1" t="s">
        <v>31</v>
      </c>
      <c r="J31" s="6" t="s">
        <v>319</v>
      </c>
      <c r="K31" s="12">
        <v>1702786716167</v>
      </c>
      <c r="L31" s="13">
        <v>41639</v>
      </c>
      <c r="M31" s="11">
        <v>42227</v>
      </c>
      <c r="N31" s="16">
        <v>51395</v>
      </c>
      <c r="O31" s="16" t="s">
        <v>405</v>
      </c>
      <c r="P31" s="68">
        <v>77</v>
      </c>
      <c r="Q31" s="68">
        <v>13.65</v>
      </c>
      <c r="R31" s="68">
        <v>0</v>
      </c>
      <c r="S31" s="68">
        <v>64.319999999999993</v>
      </c>
      <c r="T31" s="68">
        <v>18.440000000000001</v>
      </c>
      <c r="U31" s="68">
        <v>43.25</v>
      </c>
      <c r="V31" s="68">
        <v>0</v>
      </c>
      <c r="W31" s="69">
        <f>31+14</f>
        <v>45</v>
      </c>
      <c r="X31" s="69">
        <v>0</v>
      </c>
      <c r="Y31" s="39" t="s">
        <v>320</v>
      </c>
    </row>
    <row r="32" spans="1:25" ht="25.5" x14ac:dyDescent="0.25">
      <c r="A32" s="18">
        <v>31</v>
      </c>
      <c r="B32" s="38" t="s">
        <v>117</v>
      </c>
      <c r="C32" s="3" t="s">
        <v>135</v>
      </c>
      <c r="D32" s="1" t="s">
        <v>321</v>
      </c>
      <c r="E32" s="6" t="s">
        <v>322</v>
      </c>
      <c r="F32" s="11" t="s">
        <v>84</v>
      </c>
      <c r="G32" s="1" t="s">
        <v>34</v>
      </c>
      <c r="H32" s="3" t="s">
        <v>323</v>
      </c>
      <c r="I32" s="1" t="s">
        <v>324</v>
      </c>
      <c r="J32" s="6" t="s">
        <v>197</v>
      </c>
      <c r="K32" s="12">
        <v>2244728602746</v>
      </c>
      <c r="L32" s="13">
        <v>41274</v>
      </c>
      <c r="M32" s="11">
        <v>42250</v>
      </c>
      <c r="N32" s="16">
        <v>51292</v>
      </c>
      <c r="O32" s="6" t="s">
        <v>406</v>
      </c>
      <c r="P32" s="68">
        <v>176</v>
      </c>
      <c r="Q32" s="68">
        <v>0</v>
      </c>
      <c r="R32" s="68">
        <v>0</v>
      </c>
      <c r="S32" s="68">
        <v>38</v>
      </c>
      <c r="T32" s="68">
        <v>33</v>
      </c>
      <c r="U32" s="68">
        <v>96</v>
      </c>
      <c r="V32" s="68">
        <v>0</v>
      </c>
      <c r="W32" s="69">
        <v>38</v>
      </c>
      <c r="X32" s="69">
        <v>1</v>
      </c>
      <c r="Y32" s="39" t="s">
        <v>325</v>
      </c>
    </row>
    <row r="33" spans="1:26" x14ac:dyDescent="0.25">
      <c r="A33" s="18">
        <v>32</v>
      </c>
      <c r="B33" s="38" t="s">
        <v>118</v>
      </c>
      <c r="C33" s="3" t="s">
        <v>135</v>
      </c>
      <c r="D33" s="1" t="s">
        <v>22</v>
      </c>
      <c r="E33" s="6" t="s">
        <v>326</v>
      </c>
      <c r="F33" s="11" t="s">
        <v>327</v>
      </c>
      <c r="G33" s="6" t="s">
        <v>32</v>
      </c>
      <c r="H33" s="3" t="s">
        <v>328</v>
      </c>
      <c r="I33" s="1" t="s">
        <v>33</v>
      </c>
      <c r="J33" s="6" t="s">
        <v>287</v>
      </c>
      <c r="K33" s="12">
        <v>2691392438114</v>
      </c>
      <c r="L33" s="13">
        <v>41639</v>
      </c>
      <c r="M33" s="11">
        <v>42237</v>
      </c>
      <c r="N33" s="16">
        <v>51415</v>
      </c>
      <c r="O33" s="6" t="s">
        <v>406</v>
      </c>
      <c r="P33" s="68">
        <v>148</v>
      </c>
      <c r="Q33" s="68">
        <v>3.51</v>
      </c>
      <c r="R33" s="68">
        <v>19.41</v>
      </c>
      <c r="S33" s="68">
        <v>50.4</v>
      </c>
      <c r="T33" s="68">
        <v>28.71</v>
      </c>
      <c r="U33" s="68">
        <v>13.57</v>
      </c>
      <c r="V33" s="68">
        <v>0</v>
      </c>
      <c r="W33" s="69">
        <f>19+7</f>
        <v>26</v>
      </c>
      <c r="X33" s="69">
        <v>2</v>
      </c>
      <c r="Y33" s="39" t="s">
        <v>329</v>
      </c>
    </row>
    <row r="34" spans="1:26" ht="26.25" customHeight="1" x14ac:dyDescent="0.25">
      <c r="A34" s="18">
        <v>33</v>
      </c>
      <c r="B34" s="38" t="s">
        <v>119</v>
      </c>
      <c r="C34" s="3" t="s">
        <v>135</v>
      </c>
      <c r="D34" s="1" t="s">
        <v>23</v>
      </c>
      <c r="E34" s="6" t="s">
        <v>330</v>
      </c>
      <c r="F34" s="11" t="s">
        <v>85</v>
      </c>
      <c r="G34" s="6" t="s">
        <v>331</v>
      </c>
      <c r="H34" s="3" t="s">
        <v>332</v>
      </c>
      <c r="I34" s="1" t="s">
        <v>333</v>
      </c>
      <c r="J34" s="6" t="s">
        <v>334</v>
      </c>
      <c r="K34" s="12">
        <v>2316127771181</v>
      </c>
      <c r="L34" s="13">
        <v>41639</v>
      </c>
      <c r="M34" s="11">
        <v>42258</v>
      </c>
      <c r="N34" s="16">
        <v>51304</v>
      </c>
      <c r="O34" s="6" t="s">
        <v>406</v>
      </c>
      <c r="P34" s="68">
        <v>83</v>
      </c>
      <c r="Q34" s="68">
        <v>33</v>
      </c>
      <c r="R34" s="68">
        <v>0</v>
      </c>
      <c r="S34" s="68">
        <v>43.6</v>
      </c>
      <c r="T34" s="68">
        <v>48.9</v>
      </c>
      <c r="U34" s="68">
        <v>0</v>
      </c>
      <c r="V34" s="68">
        <v>0</v>
      </c>
      <c r="W34" s="69">
        <v>7</v>
      </c>
      <c r="X34" s="69">
        <v>0</v>
      </c>
      <c r="Y34" s="39" t="s">
        <v>335</v>
      </c>
      <c r="Z34" s="7"/>
    </row>
    <row r="35" spans="1:26" ht="26.25" customHeight="1" x14ac:dyDescent="0.25">
      <c r="A35" s="18">
        <v>34</v>
      </c>
      <c r="B35" s="38" t="s">
        <v>120</v>
      </c>
      <c r="C35" s="3" t="s">
        <v>135</v>
      </c>
      <c r="D35" s="1" t="s">
        <v>336</v>
      </c>
      <c r="E35" s="6" t="s">
        <v>337</v>
      </c>
      <c r="F35" s="11" t="s">
        <v>338</v>
      </c>
      <c r="G35" s="6" t="s">
        <v>339</v>
      </c>
      <c r="H35" s="3" t="s">
        <v>340</v>
      </c>
      <c r="I35" s="1" t="s">
        <v>341</v>
      </c>
      <c r="J35" s="6" t="s">
        <v>197</v>
      </c>
      <c r="K35" s="12">
        <v>2574127191649</v>
      </c>
      <c r="L35" s="13">
        <v>41274</v>
      </c>
      <c r="M35" s="11">
        <v>42333</v>
      </c>
      <c r="N35" s="16">
        <v>51506</v>
      </c>
      <c r="O35" s="6" t="s">
        <v>406</v>
      </c>
      <c r="P35" s="68">
        <v>254</v>
      </c>
      <c r="Q35" s="68">
        <v>0</v>
      </c>
      <c r="R35" s="68">
        <v>17.7</v>
      </c>
      <c r="S35" s="68">
        <v>0</v>
      </c>
      <c r="T35" s="68">
        <v>34</v>
      </c>
      <c r="U35" s="68">
        <v>46.2</v>
      </c>
      <c r="V35" s="68">
        <v>0</v>
      </c>
      <c r="W35" s="69">
        <v>54</v>
      </c>
      <c r="X35" s="69">
        <v>19</v>
      </c>
      <c r="Y35" s="39" t="s">
        <v>342</v>
      </c>
      <c r="Z35" s="7"/>
    </row>
    <row r="36" spans="1:26" x14ac:dyDescent="0.25">
      <c r="A36" s="18">
        <v>35</v>
      </c>
      <c r="B36" s="21" t="s">
        <v>121</v>
      </c>
      <c r="C36" s="22" t="s">
        <v>137</v>
      </c>
      <c r="D36" s="21" t="s">
        <v>0</v>
      </c>
      <c r="E36" s="23" t="s">
        <v>343</v>
      </c>
      <c r="F36" s="24" t="s">
        <v>71</v>
      </c>
      <c r="G36" s="23" t="s">
        <v>17</v>
      </c>
      <c r="H36" s="22" t="s">
        <v>344</v>
      </c>
      <c r="I36" s="21" t="s">
        <v>345</v>
      </c>
      <c r="J36" s="23" t="s">
        <v>233</v>
      </c>
      <c r="K36" s="25">
        <v>1810392000000</v>
      </c>
      <c r="L36" s="26">
        <v>41274</v>
      </c>
      <c r="M36" s="24">
        <v>42047</v>
      </c>
      <c r="N36" s="27">
        <v>52328</v>
      </c>
      <c r="O36" s="23" t="s">
        <v>406</v>
      </c>
      <c r="P36" s="74">
        <v>35.1</v>
      </c>
      <c r="Q36" s="74">
        <v>0</v>
      </c>
      <c r="R36" s="74">
        <v>0</v>
      </c>
      <c r="S36" s="74">
        <v>35.1</v>
      </c>
      <c r="T36" s="74">
        <v>0</v>
      </c>
      <c r="U36" s="74">
        <v>2.9</v>
      </c>
      <c r="V36" s="74">
        <v>0</v>
      </c>
      <c r="W36" s="75">
        <v>72</v>
      </c>
      <c r="X36" s="75">
        <v>6</v>
      </c>
      <c r="Y36" s="28" t="s">
        <v>346</v>
      </c>
      <c r="Z36" s="7"/>
    </row>
    <row r="37" spans="1:26" ht="38.25" x14ac:dyDescent="0.25">
      <c r="A37" s="18">
        <v>36</v>
      </c>
      <c r="B37" s="1" t="s">
        <v>122</v>
      </c>
      <c r="C37" s="3" t="s">
        <v>137</v>
      </c>
      <c r="D37" s="1" t="s">
        <v>347</v>
      </c>
      <c r="E37" s="6" t="s">
        <v>348</v>
      </c>
      <c r="F37" s="11" t="s">
        <v>72</v>
      </c>
      <c r="G37" s="1" t="s">
        <v>349</v>
      </c>
      <c r="H37" s="3" t="s">
        <v>350</v>
      </c>
      <c r="I37" s="1" t="s">
        <v>351</v>
      </c>
      <c r="J37" s="6" t="s">
        <v>352</v>
      </c>
      <c r="K37" s="12">
        <v>3200531909579</v>
      </c>
      <c r="L37" s="13">
        <v>41639</v>
      </c>
      <c r="M37" s="11">
        <v>42129</v>
      </c>
      <c r="N37" s="16">
        <v>52964</v>
      </c>
      <c r="O37" s="16" t="s">
        <v>405</v>
      </c>
      <c r="P37" s="68">
        <v>354</v>
      </c>
      <c r="Q37" s="68">
        <v>6.89</v>
      </c>
      <c r="R37" s="68">
        <v>0</v>
      </c>
      <c r="S37" s="68">
        <v>32</v>
      </c>
      <c r="T37" s="68">
        <v>64</v>
      </c>
      <c r="U37" s="68">
        <v>263</v>
      </c>
      <c r="V37" s="68">
        <v>0</v>
      </c>
      <c r="W37" s="69">
        <v>20</v>
      </c>
      <c r="X37" s="69">
        <v>0</v>
      </c>
      <c r="Y37" s="14" t="s">
        <v>73</v>
      </c>
      <c r="Z37" s="7"/>
    </row>
    <row r="38" spans="1:26" x14ac:dyDescent="0.25">
      <c r="A38" s="18">
        <v>37</v>
      </c>
      <c r="B38" s="1" t="s">
        <v>123</v>
      </c>
      <c r="C38" s="3" t="s">
        <v>137</v>
      </c>
      <c r="D38" s="1" t="s">
        <v>11</v>
      </c>
      <c r="E38" s="6" t="s">
        <v>353</v>
      </c>
      <c r="F38" s="11" t="s">
        <v>74</v>
      </c>
      <c r="G38" s="6" t="s">
        <v>354</v>
      </c>
      <c r="H38" s="3" t="s">
        <v>355</v>
      </c>
      <c r="I38" s="1" t="s">
        <v>356</v>
      </c>
      <c r="J38" s="6" t="s">
        <v>179</v>
      </c>
      <c r="K38" s="12">
        <v>5090472461167</v>
      </c>
      <c r="L38" s="13">
        <v>41639</v>
      </c>
      <c r="M38" s="11">
        <v>42164</v>
      </c>
      <c r="N38" s="16">
        <v>56443</v>
      </c>
      <c r="O38" s="6" t="s">
        <v>406</v>
      </c>
      <c r="P38" s="68">
        <v>24.36</v>
      </c>
      <c r="Q38" s="68">
        <v>0</v>
      </c>
      <c r="R38" s="68">
        <v>0</v>
      </c>
      <c r="S38" s="68">
        <v>24.36</v>
      </c>
      <c r="T38" s="68">
        <v>0</v>
      </c>
      <c r="U38" s="68">
        <v>0</v>
      </c>
      <c r="V38" s="68">
        <v>0</v>
      </c>
      <c r="W38" s="69">
        <v>21</v>
      </c>
      <c r="X38" s="69">
        <v>7</v>
      </c>
      <c r="Y38" s="14" t="s">
        <v>75</v>
      </c>
      <c r="Z38" s="7"/>
    </row>
    <row r="39" spans="1:26" ht="25.5" x14ac:dyDescent="0.25">
      <c r="A39" s="18">
        <v>38</v>
      </c>
      <c r="B39" s="1" t="s">
        <v>124</v>
      </c>
      <c r="C39" s="3" t="s">
        <v>137</v>
      </c>
      <c r="D39" s="1" t="s">
        <v>20</v>
      </c>
      <c r="E39" s="6" t="s">
        <v>357</v>
      </c>
      <c r="F39" s="11" t="s">
        <v>77</v>
      </c>
      <c r="G39" s="1" t="s">
        <v>145</v>
      </c>
      <c r="H39" s="3" t="s">
        <v>24</v>
      </c>
      <c r="I39" s="1" t="s">
        <v>358</v>
      </c>
      <c r="J39" s="6" t="s">
        <v>359</v>
      </c>
      <c r="K39" s="12">
        <v>1334383590504</v>
      </c>
      <c r="L39" s="13">
        <v>41639</v>
      </c>
      <c r="M39" s="11">
        <v>42192</v>
      </c>
      <c r="N39" s="16">
        <v>54647</v>
      </c>
      <c r="O39" s="16" t="s">
        <v>405</v>
      </c>
      <c r="P39" s="68">
        <v>256</v>
      </c>
      <c r="Q39" s="68">
        <v>0</v>
      </c>
      <c r="R39" s="68">
        <v>0</v>
      </c>
      <c r="S39" s="68">
        <v>0</v>
      </c>
      <c r="T39" s="68">
        <v>0</v>
      </c>
      <c r="U39" s="68">
        <v>256</v>
      </c>
      <c r="V39" s="68">
        <v>0</v>
      </c>
      <c r="W39" s="69">
        <v>0</v>
      </c>
      <c r="X39" s="69">
        <v>0</v>
      </c>
      <c r="Y39" s="14" t="s">
        <v>360</v>
      </c>
      <c r="Z39" s="7"/>
    </row>
    <row r="40" spans="1:26" x14ac:dyDescent="0.25">
      <c r="A40" s="18">
        <v>39</v>
      </c>
      <c r="B40" s="1" t="s">
        <v>125</v>
      </c>
      <c r="C40" s="3" t="s">
        <v>137</v>
      </c>
      <c r="D40" s="1" t="s">
        <v>21</v>
      </c>
      <c r="E40" s="6" t="s">
        <v>361</v>
      </c>
      <c r="F40" s="11" t="s">
        <v>79</v>
      </c>
      <c r="G40" s="6" t="s">
        <v>26</v>
      </c>
      <c r="H40" s="3" t="s">
        <v>362</v>
      </c>
      <c r="I40" s="1" t="s">
        <v>363</v>
      </c>
      <c r="J40" s="6" t="s">
        <v>364</v>
      </c>
      <c r="K40" s="12">
        <v>2017901636047</v>
      </c>
      <c r="L40" s="13" t="s">
        <v>365</v>
      </c>
      <c r="M40" s="11">
        <v>42307</v>
      </c>
      <c r="N40" s="16">
        <v>53311</v>
      </c>
      <c r="O40" s="6" t="s">
        <v>406</v>
      </c>
      <c r="P40" s="68">
        <v>198.35000000000002</v>
      </c>
      <c r="Q40" s="68">
        <v>0</v>
      </c>
      <c r="R40" s="68">
        <v>3.5</v>
      </c>
      <c r="S40" s="68">
        <v>76.349999999999994</v>
      </c>
      <c r="T40" s="68">
        <v>21.3</v>
      </c>
      <c r="U40" s="68">
        <v>169.6</v>
      </c>
      <c r="V40" s="68">
        <v>0</v>
      </c>
      <c r="W40" s="69">
        <f>44+72</f>
        <v>116</v>
      </c>
      <c r="X40" s="69">
        <v>0</v>
      </c>
      <c r="Y40" s="14" t="s">
        <v>366</v>
      </c>
      <c r="Z40" s="7"/>
    </row>
    <row r="41" spans="1:26" ht="25.5" x14ac:dyDescent="0.25">
      <c r="A41" s="18">
        <v>40</v>
      </c>
      <c r="B41" s="1" t="s">
        <v>126</v>
      </c>
      <c r="C41" s="3" t="s">
        <v>137</v>
      </c>
      <c r="D41" s="1" t="s">
        <v>367</v>
      </c>
      <c r="E41" s="6" t="s">
        <v>368</v>
      </c>
      <c r="F41" s="11" t="s">
        <v>78</v>
      </c>
      <c r="G41" s="1" t="s">
        <v>143</v>
      </c>
      <c r="H41" s="3">
        <v>3115168637</v>
      </c>
      <c r="I41" s="15" t="s">
        <v>148</v>
      </c>
      <c r="J41" s="6" t="s">
        <v>369</v>
      </c>
      <c r="K41" s="12">
        <v>2752552193011</v>
      </c>
      <c r="L41" s="13" t="s">
        <v>370</v>
      </c>
      <c r="M41" s="11">
        <v>42291</v>
      </c>
      <c r="N41" s="16">
        <v>54745</v>
      </c>
      <c r="O41" s="6" t="s">
        <v>406</v>
      </c>
      <c r="P41" s="68">
        <v>490.86</v>
      </c>
      <c r="Q41" s="68">
        <v>0</v>
      </c>
      <c r="R41" s="68">
        <v>75.67</v>
      </c>
      <c r="S41" s="68">
        <v>0</v>
      </c>
      <c r="T41" s="68">
        <v>224.19</v>
      </c>
      <c r="U41" s="68">
        <v>0</v>
      </c>
      <c r="V41" s="68">
        <v>0</v>
      </c>
      <c r="W41" s="69">
        <v>24</v>
      </c>
      <c r="X41" s="69">
        <v>0</v>
      </c>
      <c r="Y41" s="14" t="s">
        <v>371</v>
      </c>
    </row>
    <row r="42" spans="1:26" x14ac:dyDescent="0.25">
      <c r="A42" s="18">
        <v>41</v>
      </c>
      <c r="B42" s="1" t="s">
        <v>127</v>
      </c>
      <c r="C42" s="3" t="s">
        <v>137</v>
      </c>
      <c r="D42" s="1" t="s">
        <v>372</v>
      </c>
      <c r="E42" s="6" t="s">
        <v>373</v>
      </c>
      <c r="F42" s="11" t="s">
        <v>374</v>
      </c>
      <c r="G42" s="1" t="s">
        <v>375</v>
      </c>
      <c r="H42" s="3" t="s">
        <v>376</v>
      </c>
      <c r="I42" s="1" t="s">
        <v>377</v>
      </c>
      <c r="J42" s="6" t="s">
        <v>197</v>
      </c>
      <c r="K42" s="12">
        <v>2490135961386</v>
      </c>
      <c r="L42" s="13">
        <v>41639</v>
      </c>
      <c r="M42" s="11">
        <v>42394</v>
      </c>
      <c r="N42" s="16">
        <v>53387</v>
      </c>
      <c r="O42" s="6" t="s">
        <v>406</v>
      </c>
      <c r="P42" s="68">
        <v>157.4</v>
      </c>
      <c r="Q42" s="68">
        <v>24.3</v>
      </c>
      <c r="R42" s="68">
        <v>0</v>
      </c>
      <c r="S42" s="68">
        <v>0</v>
      </c>
      <c r="T42" s="68">
        <v>0</v>
      </c>
      <c r="U42" s="68">
        <v>35.6</v>
      </c>
      <c r="V42" s="68">
        <v>2.7</v>
      </c>
      <c r="W42" s="69">
        <v>15</v>
      </c>
      <c r="X42" s="69">
        <v>2</v>
      </c>
      <c r="Y42" s="14" t="s">
        <v>378</v>
      </c>
    </row>
    <row r="43" spans="1:26" x14ac:dyDescent="0.25">
      <c r="A43" s="18">
        <v>42</v>
      </c>
      <c r="B43" s="2" t="s">
        <v>128</v>
      </c>
      <c r="C43" s="3" t="s">
        <v>137</v>
      </c>
      <c r="D43" s="1" t="s">
        <v>379</v>
      </c>
      <c r="E43" s="6" t="s">
        <v>380</v>
      </c>
      <c r="F43" s="11" t="s">
        <v>381</v>
      </c>
      <c r="G43" s="1" t="s">
        <v>142</v>
      </c>
      <c r="H43" s="3">
        <v>6760652</v>
      </c>
      <c r="I43" s="3" t="s">
        <v>141</v>
      </c>
      <c r="J43" s="6" t="s">
        <v>165</v>
      </c>
      <c r="K43" s="12">
        <v>1225686247240</v>
      </c>
      <c r="L43" s="13" t="s">
        <v>365</v>
      </c>
      <c r="M43" s="11">
        <v>42745</v>
      </c>
      <c r="N43" s="16">
        <v>50649.083333333336</v>
      </c>
      <c r="O43" s="16" t="s">
        <v>406</v>
      </c>
      <c r="P43" s="68">
        <v>66</v>
      </c>
      <c r="Q43" s="68">
        <v>3.4</v>
      </c>
      <c r="R43" s="68">
        <v>8.08</v>
      </c>
      <c r="S43" s="68">
        <v>4.9000000000000004</v>
      </c>
      <c r="T43" s="63">
        <v>4.9000000000000004</v>
      </c>
      <c r="U43" s="63">
        <v>0</v>
      </c>
      <c r="V43" s="68">
        <v>0</v>
      </c>
      <c r="W43" s="69">
        <v>2</v>
      </c>
      <c r="X43" s="69">
        <v>0</v>
      </c>
      <c r="Y43" s="14" t="s">
        <v>382</v>
      </c>
    </row>
    <row r="44" spans="1:26" ht="13.5" thickBot="1" x14ac:dyDescent="0.3">
      <c r="A44" s="18">
        <v>43</v>
      </c>
      <c r="B44" s="49" t="s">
        <v>129</v>
      </c>
      <c r="C44" s="50" t="s">
        <v>137</v>
      </c>
      <c r="D44" s="51" t="s">
        <v>383</v>
      </c>
      <c r="E44" s="52" t="s">
        <v>384</v>
      </c>
      <c r="F44" s="53" t="s">
        <v>385</v>
      </c>
      <c r="G44" s="51" t="s">
        <v>144</v>
      </c>
      <c r="H44" s="50" t="s">
        <v>386</v>
      </c>
      <c r="I44" s="51" t="s">
        <v>140</v>
      </c>
      <c r="J44" s="52" t="s">
        <v>165</v>
      </c>
      <c r="K44" s="54">
        <v>4197839609774</v>
      </c>
      <c r="L44" s="55" t="s">
        <v>365</v>
      </c>
      <c r="M44" s="53">
        <v>42661</v>
      </c>
      <c r="N44" s="56">
        <v>53655</v>
      </c>
      <c r="O44" s="56" t="s">
        <v>406</v>
      </c>
      <c r="P44" s="76">
        <v>144.80000000000001</v>
      </c>
      <c r="Q44" s="76">
        <v>0</v>
      </c>
      <c r="R44" s="76">
        <v>0</v>
      </c>
      <c r="S44" s="76">
        <v>0</v>
      </c>
      <c r="T44" s="76">
        <v>144.80000000000001</v>
      </c>
      <c r="U44" s="76">
        <v>0</v>
      </c>
      <c r="V44" s="76">
        <v>128</v>
      </c>
      <c r="W44" s="77">
        <f>13+14</f>
        <v>27</v>
      </c>
      <c r="X44" s="77">
        <v>4</v>
      </c>
      <c r="Y44" s="57" t="s">
        <v>387</v>
      </c>
    </row>
    <row r="45" spans="1:26" x14ac:dyDescent="0.25">
      <c r="A45" s="18">
        <v>44</v>
      </c>
      <c r="B45" s="29" t="s">
        <v>130</v>
      </c>
      <c r="C45" s="30" t="s">
        <v>136</v>
      </c>
      <c r="D45" s="31" t="s">
        <v>388</v>
      </c>
      <c r="E45" s="32" t="s">
        <v>389</v>
      </c>
      <c r="F45" s="33" t="s">
        <v>390</v>
      </c>
      <c r="G45" s="32" t="s">
        <v>391</v>
      </c>
      <c r="H45" s="30">
        <v>6671030</v>
      </c>
      <c r="I45" s="58" t="s">
        <v>160</v>
      </c>
      <c r="J45" s="32" t="s">
        <v>392</v>
      </c>
      <c r="K45" s="34">
        <v>1413763000000</v>
      </c>
      <c r="L45" s="35">
        <v>41639</v>
      </c>
      <c r="M45" s="33">
        <v>42528</v>
      </c>
      <c r="N45" s="36">
        <v>51697</v>
      </c>
      <c r="O45" s="36" t="s">
        <v>405</v>
      </c>
      <c r="P45" s="72">
        <v>134.19999999999999</v>
      </c>
      <c r="Q45" s="72">
        <v>0</v>
      </c>
      <c r="R45" s="72">
        <v>14.6</v>
      </c>
      <c r="S45" s="72">
        <v>0</v>
      </c>
      <c r="T45" s="72">
        <v>100.6</v>
      </c>
      <c r="U45" s="72">
        <v>10.1</v>
      </c>
      <c r="V45" s="72">
        <v>11.25</v>
      </c>
      <c r="W45" s="73">
        <v>23</v>
      </c>
      <c r="X45" s="73">
        <v>0</v>
      </c>
      <c r="Y45" s="37" t="s">
        <v>393</v>
      </c>
    </row>
    <row r="46" spans="1:26" ht="13.5" thickBot="1" x14ac:dyDescent="0.3">
      <c r="A46" s="18">
        <v>45</v>
      </c>
      <c r="B46" s="40" t="s">
        <v>131</v>
      </c>
      <c r="C46" s="41" t="s">
        <v>136</v>
      </c>
      <c r="D46" s="42" t="s">
        <v>394</v>
      </c>
      <c r="E46" s="43" t="s">
        <v>395</v>
      </c>
      <c r="F46" s="44" t="s">
        <v>396</v>
      </c>
      <c r="G46" s="43" t="s">
        <v>397</v>
      </c>
      <c r="H46" s="41" t="s">
        <v>28</v>
      </c>
      <c r="I46" s="42" t="s">
        <v>25</v>
      </c>
      <c r="J46" s="43" t="s">
        <v>225</v>
      </c>
      <c r="K46" s="45">
        <v>2072320000000</v>
      </c>
      <c r="L46" s="46">
        <v>42369</v>
      </c>
      <c r="M46" s="44">
        <v>42888</v>
      </c>
      <c r="N46" s="47">
        <v>52043</v>
      </c>
      <c r="O46" s="47" t="s">
        <v>406</v>
      </c>
      <c r="P46" s="70">
        <v>62.6</v>
      </c>
      <c r="Q46" s="70">
        <v>0</v>
      </c>
      <c r="R46" s="70">
        <v>4.0199999999999996</v>
      </c>
      <c r="S46" s="70">
        <v>47.25</v>
      </c>
      <c r="T46" s="70">
        <v>0</v>
      </c>
      <c r="U46" s="70">
        <f>51+11</f>
        <v>62</v>
      </c>
      <c r="V46" s="70">
        <v>0</v>
      </c>
      <c r="W46" s="71">
        <v>44</v>
      </c>
      <c r="X46" s="71">
        <v>2</v>
      </c>
      <c r="Y46" s="59" t="s">
        <v>147</v>
      </c>
    </row>
    <row r="47" spans="1:26" ht="25.5" x14ac:dyDescent="0.25">
      <c r="B47" s="79" t="s">
        <v>415</v>
      </c>
      <c r="Q47" s="78"/>
    </row>
    <row r="51" spans="11:11" x14ac:dyDescent="0.25">
      <c r="K51" s="60"/>
    </row>
  </sheetData>
  <hyperlinks>
    <hyperlink ref="I41" r:id="rId1" xr:uid="{00000000-0004-0000-0000-000000000000}"/>
    <hyperlink ref="I45" r:id="rId2" xr:uid="{00000000-0004-0000-0000-000001000000}"/>
  </hyperlinks>
  <pageMargins left="0.7" right="0.7" top="0.75" bottom="0.75" header="0.3" footer="0.3"/>
  <pageSetup orientation="portrait"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06D9117-6495-48B4-AA42-A625C3BF115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 CONCESIONES</vt:lpstr>
      <vt:lpstr>'LISTADO CONCESIONES'!Área_de_impresión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2019-05-16T22:14:49Z</dcterms:modified>
</cp:coreProperties>
</file>