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10" yWindow="65476" windowWidth="10575" windowHeight="9240" activeTab="0"/>
  </bookViews>
  <sheets>
    <sheet name="Fm16" sheetId="1" r:id="rId1"/>
    <sheet name="Fm-17" sheetId="2" r:id="rId2"/>
    <sheet name="Fm-141" sheetId="3" r:id="rId3"/>
    <sheet name="Fm-142" sheetId="4" r:id="rId4"/>
    <sheet name="Fm-19" sheetId="5" r:id="rId5"/>
    <sheet name="Fm-143" sheetId="6" r:id="rId6"/>
    <sheet name="Fm-20 " sheetId="7" state="hidden" r:id="rId7"/>
    <sheet name="DB" sheetId="8" state="hidden" r:id="rId8"/>
    <sheet name="Hoja1" sheetId="9" state="hidden" r:id="rId9"/>
  </sheets>
  <definedNames>
    <definedName name="_xlfn.AGGREGATE" hidden="1">#NAME?</definedName>
    <definedName name="¿TIENE_HERRAMIENTA_PARA_EJERCER_EL_CONTROL?">'DB'!$D$8:$D$10</definedName>
    <definedName name="A">'DB'!$J$5:$J$6</definedName>
    <definedName name="_xlnm.Print_Area" localSheetId="2">'Fm-141'!$B$1:$AB$41</definedName>
    <definedName name="_xlnm.Print_Area" localSheetId="5">'Fm-143'!$B$2:$Y$64</definedName>
    <definedName name="_xlnm.Print_Area" localSheetId="0">'Fm16'!$B$1:$I$55</definedName>
    <definedName name="_xlnm.Print_Area" localSheetId="1">'Fm-17'!$A$1:$L$29</definedName>
    <definedName name="_xlnm.Print_Area" localSheetId="4">'Fm-19'!$B$1:$X$39</definedName>
    <definedName name="B">'DB'!$K$5:$K$6</definedName>
    <definedName name="CE">'DB'!$L$5:$L$6</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6">'Fm-20 '!$L$11</definedName>
    <definedName name="OP">'Fm-143'!$P$17</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fullCalcOnLoad="1"/>
</workbook>
</file>

<file path=xl/comments1.xml><?xml version="1.0" encoding="utf-8"?>
<comments xmlns="http://schemas.openxmlformats.org/spreadsheetml/2006/main">
  <authors>
    <author>user</author>
    <author>Monica Viviana Parra Segura</author>
    <author>VIVI</author>
    <author>M?nica Viviana Parra </author>
  </authors>
  <commentList>
    <comment ref="H8" authorId="0">
      <text>
        <r>
          <rPr>
            <sz val="12"/>
            <color indexed="8"/>
            <rFont val="Arial"/>
            <family val="2"/>
          </rPr>
          <t>Digite la fecha en la cual se realizara la actividad.</t>
        </r>
      </text>
    </comment>
    <comment ref="B9" authorId="0">
      <text>
        <r>
          <rPr>
            <sz val="12"/>
            <color indexed="8"/>
            <rFont val="Arial"/>
            <family val="2"/>
          </rPr>
          <t>Digite el nombre del proceso al cual se le evaluaran los riesgos.</t>
        </r>
        <r>
          <rPr>
            <sz val="8"/>
            <color indexed="8"/>
            <rFont val="Arial"/>
            <family val="2"/>
          </rPr>
          <t xml:space="preserve">
</t>
        </r>
      </text>
    </comment>
    <comment ref="D10" authorId="0">
      <text>
        <r>
          <rPr>
            <sz val="12"/>
            <color indexed="8"/>
            <rFont val="Arial"/>
            <family val="2"/>
          </rPr>
          <t xml:space="preserve">Digite el objetivo del proceso al cual se le evaluaran los riesgos.
</t>
        </r>
      </text>
    </comment>
    <comment ref="D11" authorId="1">
      <text>
        <r>
          <rPr>
            <b/>
            <sz val="9"/>
            <rFont val="Tahoma"/>
            <family val="2"/>
          </rPr>
          <t>Digite el objetivo del proceso al cual se le evaluaran los riesgos.</t>
        </r>
      </text>
    </comment>
    <comment ref="B14" authorId="2">
      <text>
        <r>
          <rPr>
            <b/>
            <sz val="12"/>
            <rFont val="Tahoma"/>
            <family val="2"/>
          </rPr>
          <t>Elemento de control, que permite establecer el lineamiento estratégico que orienta las decisiones de la Entidad Publica, frente a los riesgos que pueden afectar el cumplimiento de sus objetivos producto de la observación, distinción y análisis del conjunto de circunstancias internas y externas que puedan generar eventos que originen oportunidades o afecten el cumplimiento de su función, misión y objetivos institucionales</t>
        </r>
      </text>
    </comment>
    <comment ref="E15" authorId="3">
      <text>
        <r>
          <rPr>
            <b/>
            <sz val="9"/>
            <rFont val="Tahoma"/>
            <family val="2"/>
          </rPr>
          <t>Relacionados con estructura, cultura organizacional, el modelo de operación, el cumplimiento de los planes y programas, los sistemas de información, los procesos y procedimientos, los recursos humanos y económicos con los que cuenta una entidad.</t>
        </r>
        <r>
          <rPr>
            <sz val="9"/>
            <rFont val="Tahoma"/>
            <family val="2"/>
          </rPr>
          <t xml:space="preserve">
</t>
        </r>
      </text>
    </comment>
  </commentList>
</comments>
</file>

<file path=xl/comments2.xml><?xml version="1.0" encoding="utf-8"?>
<comments xmlns="http://schemas.openxmlformats.org/spreadsheetml/2006/main">
  <authors>
    <author>user</author>
    <author>Pilou</author>
  </authors>
  <commentList>
    <comment ref="D15" authorId="0">
      <text>
        <r>
          <rPr>
            <sz val="12"/>
            <rFont val="Tahoma"/>
            <family val="2"/>
          </rPr>
          <t xml:space="preserve">Se refiere a las características generales o las formas en que se observa o manifiesta el riesgo identificado.
</t>
        </r>
      </text>
    </comment>
    <comment ref="I15" authorId="0">
      <text>
        <r>
          <rPr>
            <sz val="12"/>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5" authorId="0">
      <text>
        <r>
          <rPr>
            <b/>
            <sz val="12"/>
            <rFont val="Tahoma"/>
            <family val="2"/>
          </rPr>
          <t>Estratégico</t>
        </r>
        <r>
          <rPr>
            <sz val="12"/>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rFont val="Tahoma"/>
            <family val="2"/>
          </rPr>
          <t>Operativos:</t>
        </r>
        <r>
          <rPr>
            <sz val="12"/>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rFont val="Tahoma"/>
            <family val="2"/>
          </rPr>
          <t>Financieros :</t>
        </r>
        <r>
          <rPr>
            <sz val="12"/>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rFont val="Tahoma"/>
            <family val="2"/>
          </rPr>
          <t>Cumplimiento :</t>
        </r>
        <r>
          <rPr>
            <sz val="12"/>
            <rFont val="Tahoma"/>
            <family val="2"/>
          </rPr>
          <t xml:space="preserve"> Se asocian con la capacidad de la entidad para cumplir con los requisitos legales, contractuales, de ética pública y en general con su compromiso ante la comunidad.
</t>
        </r>
        <r>
          <rPr>
            <b/>
            <sz val="12"/>
            <rFont val="Tahoma"/>
            <family val="2"/>
          </rPr>
          <t>Tecnología :</t>
        </r>
        <r>
          <rPr>
            <sz val="12"/>
            <rFont val="Tahoma"/>
            <family val="2"/>
          </rPr>
          <t xml:space="preserve"> Están relacionados con la capacidad tecnológica de la Entidad para satisfacer sus necesidades actuales y futuras y el cumplimiento de la misión.
</t>
        </r>
        <r>
          <rPr>
            <b/>
            <sz val="12"/>
            <rFont val="Tahoma"/>
            <family val="2"/>
          </rPr>
          <t>Riesgos de Imagen</t>
        </r>
        <r>
          <rPr>
            <sz val="12"/>
            <rFont val="Tahoma"/>
            <family val="2"/>
          </rPr>
          <t xml:space="preserve">: Están relacionados con la percepción y la confianza por parte de la ciudadanía hacia la institución.
</t>
        </r>
        <r>
          <rPr>
            <b/>
            <sz val="12"/>
            <rFont val="Tahoma"/>
            <family val="2"/>
          </rPr>
          <t>Riesgos Técnicos:</t>
        </r>
        <r>
          <rPr>
            <sz val="12"/>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C15" authorId="0">
      <text>
        <r>
          <rPr>
            <sz val="12"/>
            <rFont val="Tahoma"/>
            <family val="2"/>
          </rPr>
          <t xml:space="preserve">Posibilidad de que suceda algún evento que tendrá un impacto sobre los objetivos institucionales o del proceso. Se expresa en términos de probabilidad y consecuencias.
</t>
        </r>
      </text>
    </comment>
    <comment ref="B18" authorId="1">
      <text>
        <r>
          <rPr>
            <b/>
            <sz val="9"/>
            <rFont val="Tahoma"/>
            <family val="2"/>
          </rPr>
          <t>Modificar el consecutivo para cada proceso.</t>
        </r>
      </text>
    </comment>
  </commentList>
</comments>
</file>

<file path=xl/comments3.xml><?xml version="1.0" encoding="utf-8"?>
<comments xmlns="http://schemas.openxmlformats.org/spreadsheetml/2006/main">
  <authors>
    <author>user</author>
  </authors>
  <commentList>
    <comment ref="B15" authorId="0">
      <text>
        <r>
          <rPr>
            <b/>
            <sz val="12"/>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L15" authorId="0">
      <text>
        <r>
          <rPr>
            <b/>
            <sz val="12"/>
            <rFont val="Tahoma"/>
            <family val="2"/>
          </rPr>
          <t>* Insignificante:</t>
        </r>
        <r>
          <rPr>
            <sz val="12"/>
            <rFont val="Tahoma"/>
            <family val="2"/>
          </rPr>
          <t xml:space="preserve"> La materialización del riesgo </t>
        </r>
        <r>
          <rPr>
            <b/>
            <sz val="12"/>
            <rFont val="Tahoma"/>
            <family val="2"/>
          </rPr>
          <t>puede ser controlado</t>
        </r>
        <r>
          <rPr>
            <sz val="12"/>
            <rFont val="Tahoma"/>
            <family val="2"/>
          </rPr>
          <t xml:space="preserve"> por los participantes del proceso, y no afecta los objetivos del proceso.
* </t>
        </r>
        <r>
          <rPr>
            <b/>
            <sz val="12"/>
            <rFont val="Tahoma"/>
            <family val="2"/>
          </rPr>
          <t>Menor:</t>
        </r>
        <r>
          <rPr>
            <sz val="12"/>
            <rFont val="Tahoma"/>
            <family val="2"/>
          </rPr>
          <t xml:space="preserve"> La materialización del riesgo ocasiona </t>
        </r>
        <r>
          <rPr>
            <b/>
            <sz val="12"/>
            <rFont val="Tahoma"/>
            <family val="2"/>
          </rPr>
          <t>pequeñas demoras</t>
        </r>
        <r>
          <rPr>
            <sz val="12"/>
            <rFont val="Tahoma"/>
            <family val="2"/>
          </rPr>
          <t xml:space="preserve"> en el cumplimiento de las actividades del proceso, y </t>
        </r>
        <r>
          <rPr>
            <b/>
            <sz val="12"/>
            <rFont val="Tahoma"/>
            <family val="2"/>
          </rPr>
          <t>no afecta significativamente el cumplimiento de los objetivos del mismo</t>
        </r>
        <r>
          <rPr>
            <sz val="12"/>
            <rFont val="Tahoma"/>
            <family val="2"/>
          </rPr>
          <t xml:space="preserve">. Tiene un impacto bajo en los procesos de otras áreas de la Agencia.
</t>
        </r>
        <r>
          <rPr>
            <b/>
            <sz val="12"/>
            <rFont val="Tahoma"/>
            <family val="2"/>
          </rPr>
          <t>* Moderado:</t>
        </r>
        <r>
          <rPr>
            <sz val="12"/>
            <rFont val="Tahoma"/>
            <family val="2"/>
          </rPr>
          <t xml:space="preserve"> La materialización del riesgo </t>
        </r>
        <r>
          <rPr>
            <b/>
            <sz val="12"/>
            <rFont val="Tahoma"/>
            <family val="2"/>
          </rPr>
          <t>demora el cumplimiento de los objetivos del proceso</t>
        </r>
        <r>
          <rPr>
            <sz val="12"/>
            <rFont val="Tahoma"/>
            <family val="2"/>
          </rPr>
          <t xml:space="preserve">, y tiene un </t>
        </r>
        <r>
          <rPr>
            <b/>
            <sz val="12"/>
            <rFont val="Tahoma"/>
            <family val="2"/>
          </rPr>
          <t>impacto moderado en los procesos de otras áreas</t>
        </r>
        <r>
          <rPr>
            <sz val="12"/>
            <rFont val="Tahoma"/>
            <family val="2"/>
          </rPr>
          <t xml:space="preserve"> de la Agencia. Puede además causar un deterioro en el desarrollo del proceso dificultando o retrasando el cumplimiento de sus objetivos, impidiendo que éste se desarrolle en forma normal.
</t>
        </r>
        <r>
          <rPr>
            <b/>
            <sz val="12"/>
            <rFont val="Tahoma"/>
            <family val="2"/>
          </rPr>
          <t>* Mayor:</t>
        </r>
        <r>
          <rPr>
            <sz val="12"/>
            <rFont val="Tahoma"/>
            <family val="2"/>
          </rPr>
          <t xml:space="preserve"> La materialización del riesgo </t>
        </r>
        <r>
          <rPr>
            <b/>
            <sz val="12"/>
            <rFont val="Tahoma"/>
            <family val="2"/>
          </rPr>
          <t>retrasa el cumplimiento de los objetivos de la ANI</t>
        </r>
        <r>
          <rPr>
            <sz val="12"/>
            <rFont val="Tahoma"/>
            <family val="2"/>
          </rPr>
          <t xml:space="preserve"> y tiene un </t>
        </r>
        <r>
          <rPr>
            <b/>
            <sz val="12"/>
            <rFont val="Tahoma"/>
            <family val="2"/>
          </rPr>
          <t>impacto significativo en la imagen pública de la Agencia y</t>
        </r>
        <r>
          <rPr>
            <sz val="12"/>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rFont val="Tahoma"/>
            <family val="2"/>
          </rPr>
          <t>* Catastrófico:</t>
        </r>
        <r>
          <rPr>
            <sz val="12"/>
            <rFont val="Tahoma"/>
            <family val="2"/>
          </rPr>
          <t xml:space="preserve"> La materialización del riesgo </t>
        </r>
        <r>
          <rPr>
            <b/>
            <sz val="12"/>
            <rFont val="Tahoma"/>
            <family val="2"/>
          </rPr>
          <t>imposibilita el cumplimiento de los objetivos de la Agencia,</t>
        </r>
        <r>
          <rPr>
            <sz val="12"/>
            <rFont val="Tahoma"/>
            <family val="2"/>
          </rPr>
          <t xml:space="preserve"> tiene un </t>
        </r>
        <r>
          <rPr>
            <b/>
            <sz val="12"/>
            <rFont val="Tahoma"/>
            <family val="2"/>
          </rPr>
          <t xml:space="preserve">impacto catastrófico en la imagen pública de la Agencia </t>
        </r>
        <r>
          <rPr>
            <sz val="12"/>
            <rFont val="Tahoma"/>
            <family val="2"/>
          </rPr>
          <t>y/o de la Nación. Puede además generar impactos en: sectores económicos, los mercados; la industria, el cumplimiento de acuerdos y obligaciones legales nacionales e internacionales; multas y las finanzas públicas; entre otras.</t>
        </r>
      </text>
    </comment>
  </commentList>
</comments>
</file>

<file path=xl/comments4.xml><?xml version="1.0" encoding="utf-8"?>
<comments xmlns="http://schemas.openxmlformats.org/spreadsheetml/2006/main">
  <authors>
    <author>M?nica Viviana Parra </author>
  </authors>
  <commentList>
    <comment ref="K11" authorId="0">
      <text>
        <r>
          <rPr>
            <b/>
            <sz val="9"/>
            <rFont val="Tahoma"/>
            <family val="2"/>
          </rPr>
          <t xml:space="preserve">Riesgo ascendente: a Mayor nivel de zona mayor riesgo)
</t>
        </r>
      </text>
    </comment>
  </commentList>
</comments>
</file>

<file path=xl/comments5.xml><?xml version="1.0" encoding="utf-8"?>
<comments xmlns="http://schemas.openxmlformats.org/spreadsheetml/2006/main">
  <authors>
    <author>user</author>
    <author>hvanegas</author>
    <author>Monica Viviana Parra Segura</author>
  </authors>
  <commentList>
    <comment ref="F19" authorId="0">
      <text>
        <r>
          <rPr>
            <b/>
            <sz val="12"/>
            <rFont val="Tahoma"/>
            <family val="2"/>
          </rPr>
          <t>Resultado de cruzar el  impacto Vs. La probabilidad.</t>
        </r>
      </text>
    </comment>
    <comment ref="H19" authorId="0">
      <text>
        <r>
          <rPr>
            <b/>
            <sz val="11"/>
            <rFont val="Tahoma"/>
            <family val="2"/>
          </rPr>
          <t>Digite el nombre claro del control</t>
        </r>
      </text>
    </comment>
    <comment ref="I19" authorId="1">
      <text>
        <r>
          <rPr>
            <b/>
            <sz val="8"/>
            <rFont val="Tahoma"/>
            <family val="2"/>
          </rPr>
          <t>Control preventivo. (probabilidad).</t>
        </r>
      </text>
    </comment>
    <comment ref="J19" authorId="1">
      <text>
        <r>
          <rPr>
            <b/>
            <sz val="8"/>
            <rFont val="Tahoma"/>
            <family val="2"/>
          </rPr>
          <t>Control correctivo (Impacto), despues de presentado el evento.</t>
        </r>
      </text>
    </comment>
    <comment ref="G19" authorId="2">
      <text>
        <r>
          <rPr>
            <b/>
            <sz val="9"/>
            <rFont val="Tahoma"/>
            <family val="2"/>
          </rPr>
          <t>Si en  la casilla ¿existen controles?, la respuesta es no (0), se mantiene la evaluación del riesgo, no continúe evaluando las  siguientes celdas para este riesgo.</t>
        </r>
      </text>
    </comment>
    <comment ref="W23" authorId="2">
      <text>
        <r>
          <rPr>
            <b/>
            <sz val="9"/>
            <rFont val="Tahoma"/>
            <family val="2"/>
          </rPr>
          <t>Monica Viviana Parra Segura:</t>
        </r>
        <r>
          <rPr>
            <sz val="9"/>
            <rFont val="Tahoma"/>
            <family val="2"/>
          </rPr>
          <t xml:space="preserve">
A pesar del resultado en columna R (disminución de 2 duadrantes via probabilidad), no se puede disminuir por ser limite en probabilidad. (28/10/2013 Cambio Gerencia de Riesgo)</t>
        </r>
      </text>
    </comment>
    <comment ref="X23" authorId="2">
      <text>
        <r>
          <rPr>
            <b/>
            <sz val="9"/>
            <rFont val="Tahoma"/>
            <family val="2"/>
          </rPr>
          <t xml:space="preserve">Monica Viviana Parra Segura:
</t>
        </r>
        <r>
          <rPr>
            <sz val="9"/>
            <rFont val="Tahoma"/>
            <family val="2"/>
          </rPr>
          <t>A pesar del resultado en columna R (disminución de 2 duadrantes via probabilidad), no se puede disminuir por ser limite en probabilidad. (28/10/2013 Cambio Gerencia de Riesgo)</t>
        </r>
      </text>
    </comment>
    <comment ref="W29" authorId="2">
      <text>
        <r>
          <rPr>
            <b/>
            <sz val="9"/>
            <rFont val="Tahoma"/>
            <family val="2"/>
          </rPr>
          <t>Monica Viviana Parra Segura:</t>
        </r>
        <r>
          <rPr>
            <sz val="9"/>
            <rFont val="Tahoma"/>
            <family val="2"/>
          </rPr>
          <t xml:space="preserve">
A pesar del resultado en columna R (disminución de 2 duadrantes via impacto), no se puede disminuir por ser limite en impacto. (28/10/2013 Cambio Gerencia de Riesgo)</t>
        </r>
      </text>
    </comment>
    <comment ref="X29" authorId="2">
      <text>
        <r>
          <rPr>
            <b/>
            <sz val="9"/>
            <rFont val="Tahoma"/>
            <family val="2"/>
          </rPr>
          <t xml:space="preserve">Monica Viviana Parra Segura:
</t>
        </r>
        <r>
          <rPr>
            <sz val="9"/>
            <rFont val="Tahoma"/>
            <family val="2"/>
          </rPr>
          <t>A pesar del resultado en columna R (disminución de 2 duadrantes via impacto), no se puede disminuir por ser limite en impacto. (28/10/2013 Cambio Gerencia de Riesgo)</t>
        </r>
      </text>
    </comment>
    <comment ref="W35" authorId="2">
      <text>
        <r>
          <rPr>
            <b/>
            <sz val="9"/>
            <rFont val="Tahoma"/>
            <family val="2"/>
          </rPr>
          <t>Monica Viviana Parra Segura:</t>
        </r>
        <r>
          <rPr>
            <sz val="9"/>
            <rFont val="Tahoma"/>
            <family val="2"/>
          </rPr>
          <t xml:space="preserve">
A pesar del resultado en columna R (disminución de 2 duadrantes via probabilidad), no se puede disminuir por ser limite en probabilidad. (28/10/2013 Cambio Gerencia de Riesgo)</t>
        </r>
      </text>
    </comment>
    <comment ref="X35" authorId="2">
      <text>
        <r>
          <rPr>
            <b/>
            <sz val="9"/>
            <rFont val="Tahoma"/>
            <family val="2"/>
          </rPr>
          <t xml:space="preserve">Monica Viviana Parra Segura:
</t>
        </r>
        <r>
          <rPr>
            <sz val="9"/>
            <rFont val="Tahoma"/>
            <family val="2"/>
          </rPr>
          <t>A pesar del resultado en columna R (disminución de 2 duadrantes via probabilidad), no se puede disminuir por ser limite en probabilidad. (28/10/2013 Cambio Gerencia de Riesgo)</t>
        </r>
      </text>
    </comment>
    <comment ref="W26" authorId="2">
      <text>
        <r>
          <rPr>
            <b/>
            <sz val="9"/>
            <rFont val="Tahoma"/>
            <family val="2"/>
          </rPr>
          <t>Monica Viviana Parra Segura:</t>
        </r>
        <r>
          <rPr>
            <sz val="9"/>
            <rFont val="Tahoma"/>
            <family val="2"/>
          </rPr>
          <t xml:space="preserve">
A pesar del resultado en columna R (disminución de 2 duadrantes via probabilidad), no se puede disminuir por ser limite en probabilidad. (28/10/2013 Cambio Gerencia de Riesgo)</t>
        </r>
      </text>
    </comment>
    <comment ref="X26" authorId="2">
      <text>
        <r>
          <rPr>
            <b/>
            <sz val="9"/>
            <rFont val="Tahoma"/>
            <family val="2"/>
          </rPr>
          <t xml:space="preserve">Monica Viviana Parra Segura:
</t>
        </r>
        <r>
          <rPr>
            <sz val="9"/>
            <rFont val="Tahoma"/>
            <family val="2"/>
          </rPr>
          <t>A pesar del resultado en columna R (disminución de 2 duadrantes via probabilidad), no se puede disminuir por ser limite en probabilidad. (28/10/2013 Cambio Gerencia de Riesgo)</t>
        </r>
      </text>
    </comment>
  </commentList>
</comments>
</file>

<file path=xl/comments6.xml><?xml version="1.0" encoding="utf-8"?>
<comments xmlns="http://schemas.openxmlformats.org/spreadsheetml/2006/main">
  <authors>
    <author>Pilar Gomez</author>
    <author>hvanegas</author>
    <author>user</author>
    <author>Monica Viviana Parra Segura</author>
  </authors>
  <commentList>
    <comment ref="Q15" authorId="0">
      <text>
        <r>
          <rPr>
            <sz val="12"/>
            <rFont val="Tahoma"/>
            <family val="2"/>
          </rPr>
          <t>Para plantear el plan de acción tenga en cuenta el contexto Estratégico del Fm-17(Identificación del riesgo).</t>
        </r>
      </text>
    </comment>
    <comment ref="R15" authorId="1">
      <text>
        <r>
          <rPr>
            <b/>
            <sz val="8"/>
            <rFont val="Tahoma"/>
            <family val="2"/>
          </rPr>
          <t>Identifique  el nombre del responsable de implementar la acción de mejora al igual que los cargos y la dependencia.</t>
        </r>
      </text>
    </comment>
    <comment ref="U15" authorId="1">
      <text>
        <r>
          <rPr>
            <b/>
            <sz val="8"/>
            <rFont val="Tahoma"/>
            <family val="2"/>
          </rPr>
          <t>son las fechas establecidas para implementar las acciones por parte del grupo de trabajo.</t>
        </r>
      </text>
    </comment>
    <comment ref="W15" authorId="1">
      <text>
        <r>
          <rPr>
            <b/>
            <sz val="8"/>
            <rFont val="Tahoma"/>
            <family val="2"/>
          </rPr>
          <t>Consignar el indicador para evaluar el desarrollo de las acciones implementadas.</t>
        </r>
      </text>
    </comment>
    <comment ref="P16" authorId="2">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rFont val="Tahoma"/>
            <family val="2"/>
          </rPr>
          <t xml:space="preserve">
Reducir el riesgo.
</t>
        </r>
        <r>
          <rPr>
            <b/>
            <sz val="12"/>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 xml:space="preserve">
Compartir o transferir el riesgo.
R</t>
        </r>
        <r>
          <rPr>
            <b/>
            <sz val="12"/>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 xml:space="preserve">
Asumir el riesgo.
</t>
        </r>
        <r>
          <rPr>
            <b/>
            <sz val="12"/>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 ref="X15" authorId="3">
      <text>
        <r>
          <rPr>
            <b/>
            <sz val="9"/>
            <rFont val="Tahoma"/>
            <family val="2"/>
          </rPr>
          <t>Describa tipo de medicion (culitativa; cuantitativa) y breve descripción del indicador</t>
        </r>
      </text>
    </comment>
  </commentList>
</comments>
</file>

<file path=xl/comments7.xml><?xml version="1.0" encoding="utf-8"?>
<comments xmlns="http://schemas.openxmlformats.org/spreadsheetml/2006/main">
  <authors>
    <author>Pilar Gomez</author>
    <author>user</author>
  </authors>
  <commentList>
    <comment ref="M9" authorId="0">
      <text>
        <r>
          <rPr>
            <sz val="12"/>
            <rFont val="Tahoma"/>
            <family val="2"/>
          </rPr>
          <t>Para plantear el plan de acción tenga en cuenta el contexto Estratégico del Fm-17(Identificación del riesgo).</t>
        </r>
      </text>
    </comment>
    <comment ref="L10" authorId="1">
      <text>
        <r>
          <rPr>
            <b/>
            <sz val="16"/>
            <rFont val="Tahoma"/>
            <family val="2"/>
          </rPr>
          <t>Evitar el riesgo.
T</t>
        </r>
        <r>
          <rPr>
            <b/>
            <sz val="12"/>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rFont val="Tahoma"/>
            <family val="2"/>
          </rPr>
          <t xml:space="preserve">
Reducir el riesgo.
</t>
        </r>
        <r>
          <rPr>
            <b/>
            <sz val="12"/>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rFont val="Tahoma"/>
            <family val="2"/>
          </rPr>
          <t xml:space="preserve">
Compartir o transferir el riesgo.
R</t>
        </r>
        <r>
          <rPr>
            <b/>
            <sz val="12"/>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rFont val="Tahoma"/>
            <family val="2"/>
          </rPr>
          <t xml:space="preserve">
Asumir el riesgo.
</t>
        </r>
        <r>
          <rPr>
            <b/>
            <sz val="12"/>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8.xml><?xml version="1.0" encoding="utf-8"?>
<comments xmlns="http://schemas.openxmlformats.org/spreadsheetml/2006/main">
  <authors>
    <author>M?nica Viviana Parra </author>
  </authors>
  <commentList>
    <comment ref="J36" authorId="0">
      <text>
        <r>
          <rPr>
            <b/>
            <sz val="9"/>
            <rFont val="Tahoma"/>
            <family val="2"/>
          </rPr>
          <t xml:space="preserve">Riesgo ascendente: a Mayor nivel de zona mayor riesgo)
</t>
        </r>
      </text>
    </comment>
  </commentList>
</comments>
</file>

<file path=xl/sharedStrings.xml><?xml version="1.0" encoding="utf-8"?>
<sst xmlns="http://schemas.openxmlformats.org/spreadsheetml/2006/main" count="696" uniqueCount="400">
  <si>
    <t xml:space="preserve">           </t>
  </si>
  <si>
    <t xml:space="preserve">    </t>
  </si>
  <si>
    <t>PROBABILIDAD</t>
  </si>
  <si>
    <t>IMPACTO</t>
  </si>
  <si>
    <t>FECHA:</t>
  </si>
  <si>
    <t>El riesgo se debe calificar de acuerdo con los siguientes conceptos:</t>
  </si>
  <si>
    <t>Probabilidad</t>
  </si>
  <si>
    <t>Impacto</t>
  </si>
  <si>
    <t>valor</t>
  </si>
  <si>
    <t>Moderado</t>
  </si>
  <si>
    <t>Nota</t>
  </si>
  <si>
    <t>descripción</t>
  </si>
  <si>
    <t>Catastrófico</t>
  </si>
  <si>
    <t>RIESGO</t>
  </si>
  <si>
    <t>CONTROL EXISTENTE</t>
  </si>
  <si>
    <t>OPCIONES DE MANEJO</t>
  </si>
  <si>
    <t>P</t>
  </si>
  <si>
    <t>I</t>
  </si>
  <si>
    <t>CONTROL</t>
  </si>
  <si>
    <t>¿ES EFECTIVO PARA MINIMIZAR EL RIESGO?</t>
  </si>
  <si>
    <t>¿SE APLICAN EN LA ACTUALIDAD?</t>
  </si>
  <si>
    <t>¿EXISTEN CONTROLES?</t>
  </si>
  <si>
    <t>Notas</t>
  </si>
  <si>
    <t>¿LOS CONTROLES ESTÁN DOCUMENTADOS?</t>
  </si>
  <si>
    <t>VALORACIÓN DEL RIESGO</t>
  </si>
  <si>
    <t>TIPO DE RIESGO</t>
  </si>
  <si>
    <t>DESCRIPCIÓN DEL RIESGO</t>
  </si>
  <si>
    <t>Evitar el riesgo</t>
  </si>
  <si>
    <t>Asumir el riesgo</t>
  </si>
  <si>
    <t>M</t>
  </si>
  <si>
    <t>B</t>
  </si>
  <si>
    <t>L</t>
  </si>
  <si>
    <t>O</t>
  </si>
  <si>
    <t>ZONA</t>
  </si>
  <si>
    <t>VALOR</t>
  </si>
  <si>
    <t>NOMBRE</t>
  </si>
  <si>
    <t>ÍTEM</t>
  </si>
  <si>
    <t>ANÁLISIS DEL RIESGO</t>
  </si>
  <si>
    <t>EVALUACIÓN 
RIESGO</t>
  </si>
  <si>
    <t>OBJETIVO DEL PROCESO:</t>
  </si>
  <si>
    <t>ITEM</t>
  </si>
  <si>
    <t>FUNCIONARIO</t>
  </si>
  <si>
    <t>COLABORADORES:</t>
  </si>
  <si>
    <t>EVALUACION</t>
  </si>
  <si>
    <t xml:space="preserve">Reducir el riesgo. </t>
  </si>
  <si>
    <t>Fecha :</t>
  </si>
  <si>
    <t>ESTRATEGICO</t>
  </si>
  <si>
    <t>OPERATIVO</t>
  </si>
  <si>
    <t>FINANCIERO</t>
  </si>
  <si>
    <t>CUMPLIMIENTO</t>
  </si>
  <si>
    <t>TECNOLOGIA</t>
  </si>
  <si>
    <t>EXISTEN CONTROLES</t>
  </si>
  <si>
    <t>X</t>
  </si>
  <si>
    <t>A</t>
  </si>
  <si>
    <t>CE</t>
  </si>
  <si>
    <t>EVITAR EL RIESGO</t>
  </si>
  <si>
    <t>REDUCIR EL RIESGO</t>
  </si>
  <si>
    <t>ASUMIR EL RIESGO</t>
  </si>
  <si>
    <t>COMPARTIR O 
TRANSFERIR EL RIESGO</t>
  </si>
  <si>
    <t>RESPONSABLE</t>
  </si>
  <si>
    <t>CARGO</t>
  </si>
  <si>
    <t>DEPENDENCIA</t>
  </si>
  <si>
    <t>E (RARO)</t>
  </si>
  <si>
    <t>D(IMPROBABLE)</t>
  </si>
  <si>
    <t>B (PROBABLE)</t>
  </si>
  <si>
    <t>INSIGNIFICANTE (1)</t>
  </si>
  <si>
    <t>Compartir o transferir  el riesgo</t>
  </si>
  <si>
    <t>Raro</t>
  </si>
  <si>
    <t>Improbable</t>
  </si>
  <si>
    <t>Probable</t>
  </si>
  <si>
    <t>Insignificante</t>
  </si>
  <si>
    <t>Menor</t>
  </si>
  <si>
    <t>Mayor</t>
  </si>
  <si>
    <t>MENOR (6)</t>
  </si>
  <si>
    <t>MODERADO (7)</t>
  </si>
  <si>
    <t>MAYOR (11)</t>
  </si>
  <si>
    <t>CATASTROFICO (13)</t>
  </si>
  <si>
    <t>Improbable (D)</t>
  </si>
  <si>
    <t>Probable (B)</t>
  </si>
  <si>
    <t>Riesgo Baja</t>
  </si>
  <si>
    <t>Riesgo Moderada</t>
  </si>
  <si>
    <t>Riesgo Alta</t>
  </si>
  <si>
    <t>Riesgo Extrema</t>
  </si>
  <si>
    <t>VALORACION RIESGO</t>
  </si>
  <si>
    <t>ZONA DE RIESGO</t>
  </si>
  <si>
    <t>PROCESO</t>
  </si>
  <si>
    <t>SISTEMA INTEGRADO DE GESTIÓN</t>
  </si>
  <si>
    <t>Formato</t>
  </si>
  <si>
    <t>Código:  Fm-17</t>
  </si>
  <si>
    <t xml:space="preserve">Versión: 1.0 </t>
  </si>
  <si>
    <t>Hoja 1 de 1</t>
  </si>
  <si>
    <t xml:space="preserve">Versión: 2.0 </t>
  </si>
  <si>
    <t>Código:  Fm-19</t>
  </si>
  <si>
    <t>Hoja  1  de 1</t>
  </si>
  <si>
    <t>Versión: 2,0</t>
  </si>
  <si>
    <t>Versión: 1,0</t>
  </si>
  <si>
    <t>ACCION REQUERIDA PARA MITIGAR EL RIESGO</t>
  </si>
  <si>
    <t>Ap. No.</t>
  </si>
  <si>
    <t>Código:  Fm-20</t>
  </si>
  <si>
    <t>TIPO</t>
  </si>
  <si>
    <t>MAPA DE RIESGOS INSTITUCIONAL</t>
  </si>
  <si>
    <t>MAPA DE RIESGOS POR PROCESOS</t>
  </si>
  <si>
    <t xml:space="preserve"> ACCION DE MEJORA</t>
  </si>
  <si>
    <t>Elaborado por:</t>
  </si>
  <si>
    <t>Revisado por:</t>
  </si>
  <si>
    <t>Aprobado por:</t>
  </si>
  <si>
    <t>Nombre y Firma
Héctor Eduardo  Vanegas Gámez</t>
  </si>
  <si>
    <t>Código:  Fm-141</t>
  </si>
  <si>
    <t>Código:  Fm- 142</t>
  </si>
  <si>
    <t>Código:  Fm-143</t>
  </si>
  <si>
    <t>CRONOGRAMA</t>
  </si>
  <si>
    <t>FECHA INICIO</t>
  </si>
  <si>
    <t>FECHA FINAL</t>
  </si>
  <si>
    <t>INDICADOR.</t>
  </si>
  <si>
    <t>Versión: 4,0</t>
  </si>
  <si>
    <t>AGENCIA NACIONAL DE INFRAESTRUCTURA</t>
  </si>
  <si>
    <t>Fecha: 10/11/2011</t>
  </si>
  <si>
    <t>IMAGEN</t>
  </si>
  <si>
    <t>Factores Internos</t>
  </si>
  <si>
    <t>Factores Externos</t>
  </si>
  <si>
    <t>Social</t>
  </si>
  <si>
    <t>Cultural</t>
  </si>
  <si>
    <t>Económico</t>
  </si>
  <si>
    <t>Tecnológico</t>
  </si>
  <si>
    <t>Legal</t>
  </si>
  <si>
    <t>Medioambiental</t>
  </si>
  <si>
    <t>Político</t>
  </si>
  <si>
    <t>Estructura</t>
  </si>
  <si>
    <t>Cultura Organizacional</t>
  </si>
  <si>
    <t>Modelo de Operación</t>
  </si>
  <si>
    <t>Planes, Programas y proyectos</t>
  </si>
  <si>
    <t>Sistemas de informacion</t>
  </si>
  <si>
    <t>Procedimientos</t>
  </si>
  <si>
    <t>Recurso humano</t>
  </si>
  <si>
    <t>Recurso económico</t>
  </si>
  <si>
    <t>Infraestructura</t>
  </si>
  <si>
    <t>POSIBLES CONSECUENCIAS O EFECTOS</t>
  </si>
  <si>
    <t>Nombre y Firma
Diego Orlando Bustos Forero</t>
  </si>
  <si>
    <t>Posible (C)</t>
  </si>
  <si>
    <t>Raro (E)</t>
  </si>
  <si>
    <t>Posible</t>
  </si>
  <si>
    <t>Casi seguro</t>
  </si>
  <si>
    <t>Casi Seguro (A)</t>
  </si>
  <si>
    <t>C (POSIBLE)</t>
  </si>
  <si>
    <t>A (CASI SEGURO)</t>
  </si>
  <si>
    <t>IDENTIFICACIÓN DE RIESGOS</t>
  </si>
  <si>
    <t>CONSOLIDADO CALIFICACIÓN DEL RIESGO</t>
  </si>
  <si>
    <t>MATRIZ CALIFICACIÓN DEL RIESGO</t>
  </si>
  <si>
    <t>ACCIÓN REQUERIDA PARA MITIGAR EL RIESGO</t>
  </si>
  <si>
    <t>CONTEXTO ESTRATEGICO</t>
  </si>
  <si>
    <t>HERRAMIENTAS PARA EJERCER CONTROL</t>
  </si>
  <si>
    <t>¿LA FRECUENCIA DE EJECUCION DEL CONTROL Y SEGUIMIENTO ES ADECUADA?</t>
  </si>
  <si>
    <t>¿ESTAN DEFINIDOS LOS TRESPONSABLES DE SU EJECUCION Y SEGUIMIENTO?</t>
  </si>
  <si>
    <t>¿LA HERRAMIENTA HA DEMOSTRADO SER EFECTIVA?</t>
  </si>
  <si>
    <t>¿EXISTEN MANUALES, O INSTRUCTIVOS PARA EL MANEJO DE LA HERRAMIENTA?</t>
  </si>
  <si>
    <t>¿TIENE HERRAMIENTA PARA EJERCER EL CONTROL?</t>
  </si>
  <si>
    <t>SEGUIMIENTO AL CONTROL</t>
  </si>
  <si>
    <t>CUADRANTES A DISMINUIR</t>
  </si>
  <si>
    <t>PUNTUACION</t>
  </si>
  <si>
    <t>VALORACIÓN DEL CONTROLES</t>
  </si>
  <si>
    <t>VALORACIÓN 
DE CONTROLES</t>
  </si>
  <si>
    <t>Talento Humano</t>
  </si>
  <si>
    <t>Modelo de Operación/Procedimientos</t>
  </si>
  <si>
    <t>Politico</t>
  </si>
  <si>
    <t>Econòmicos</t>
  </si>
  <si>
    <t>Descripciòn del Riesgo</t>
  </si>
  <si>
    <t>RIESGO INHERENTE</t>
  </si>
  <si>
    <t>CONTROLES EXISTENTES</t>
  </si>
  <si>
    <t>VALORACIÓN DE CONTROLES</t>
  </si>
  <si>
    <t>RIESGO RESIDUAL</t>
  </si>
  <si>
    <t>ANÁLISIS DEL RIESGO INHERENTE</t>
  </si>
  <si>
    <t>VALORACION / RIESGO RESIDUAL</t>
  </si>
  <si>
    <t>Zona 1 de riesgo Baja (B)</t>
  </si>
  <si>
    <t>Zona 2 de riesgo Baja (B)</t>
  </si>
  <si>
    <t>Zona 3 de riesgo Baja (B)</t>
  </si>
  <si>
    <t>Zona 4 de riesgo Baja (B)</t>
  </si>
  <si>
    <t>Zona 5 de riesgo Baja (B)</t>
  </si>
  <si>
    <t>Riesgo Baja (Z5)</t>
  </si>
  <si>
    <t>NIVEL DE RIESGO</t>
  </si>
  <si>
    <t>ZONA RIESGO BAJO</t>
  </si>
  <si>
    <t>ZONA DE RIESGO ALTA</t>
  </si>
  <si>
    <t>ZONA DE RIESGO EXTREMA</t>
  </si>
  <si>
    <t>VALORACION DE CONTROLES</t>
  </si>
  <si>
    <t>OPORTUNIDADES</t>
  </si>
  <si>
    <t>AMENAZAS</t>
  </si>
  <si>
    <t>FORTALEZAS</t>
  </si>
  <si>
    <t>DEBILIDADES</t>
  </si>
  <si>
    <t>Otros</t>
  </si>
  <si>
    <t>ORIGEN</t>
  </si>
  <si>
    <t>Sociales</t>
  </si>
  <si>
    <t>Tecnológicos</t>
  </si>
  <si>
    <t>Políticos</t>
  </si>
  <si>
    <t>Capacidad financiera</t>
  </si>
  <si>
    <t>Capacidad Tecnológica y sistemas de Información</t>
  </si>
  <si>
    <t xml:space="preserve"> Cultura Organizacional</t>
  </si>
  <si>
    <t>Elaborado por: (Colaboradores/facilitadores/personal que participa en la construcción del formato)</t>
  </si>
  <si>
    <t xml:space="preserve">Nombre 
</t>
  </si>
  <si>
    <t xml:space="preserve">Nombres
</t>
  </si>
  <si>
    <t>Firmas</t>
  </si>
  <si>
    <t xml:space="preserve">Nombre
</t>
  </si>
  <si>
    <t>Firma</t>
  </si>
  <si>
    <t xml:space="preserve">  Firma</t>
  </si>
  <si>
    <t>CAUSAS</t>
  </si>
  <si>
    <t>Probabilidad/ Impacto</t>
  </si>
  <si>
    <t>Zona 6 de riesgo Moderada (M)</t>
  </si>
  <si>
    <t>Zona 7 de riesgo Moderada (M)</t>
  </si>
  <si>
    <t>Zona 8 de riesgo Moderada (M)</t>
  </si>
  <si>
    <t>Zona 9 de riesgo Moderada (M)</t>
  </si>
  <si>
    <t>Zona 10 de riesgo Alta (A)</t>
  </si>
  <si>
    <t>Zona 11 de riesgo Alta (A)</t>
  </si>
  <si>
    <t>Zona 12 de riesgo Alta (A)</t>
  </si>
  <si>
    <t>Zona 13 de riesgo Alta (A)</t>
  </si>
  <si>
    <t>Zona 14 de riesgo Alta (A)</t>
  </si>
  <si>
    <t>Zona 18 de riesgo Extrema (E.)</t>
  </si>
  <si>
    <t>Zona 20 de riesgo Extrema (E.)</t>
  </si>
  <si>
    <t>Zona 15 de riesgo Alta (A)</t>
  </si>
  <si>
    <t>Zona 16 de riesgo Alta (A)</t>
  </si>
  <si>
    <t>Zona 17 de riesgo Alta (A)</t>
  </si>
  <si>
    <t>Zona 21 de riesgo Extrema (E.)</t>
  </si>
  <si>
    <t>Zona 22 de riesgo Extrema (E.)</t>
  </si>
  <si>
    <t>Zona 23 de riesgo Extrema (E.)</t>
  </si>
  <si>
    <t>Zona  24 de riesgo Extrema (E.)</t>
  </si>
  <si>
    <t>Zona  25 de riesgo Extrema (E.)</t>
  </si>
  <si>
    <t>EVALUACIÓN DEL RIESGO INHERENTE</t>
  </si>
  <si>
    <t>ZONA DE RIESGO INHERENTE</t>
  </si>
  <si>
    <t>ZONA DE RIESGO RESIDUAL</t>
  </si>
  <si>
    <t>ANALISIS RIESGO INHERENTE</t>
  </si>
  <si>
    <t>¿ESTAN DEFINIDOS LOS RESPONSABLES DE SU EJECUCION Y SEGUIMIENTO?</t>
  </si>
  <si>
    <t>¿EXISTEN MANUALES, INSTRUCTIVOS O PROCEDIMIENTOS  PARA EL MANEJO DE LA HERRAMIENTA?</t>
  </si>
  <si>
    <r>
      <t>*</t>
    </r>
    <r>
      <rPr>
        <b/>
        <sz val="12"/>
        <rFont val="Arial"/>
        <family val="2"/>
      </rPr>
      <t>¿EXISTEN CONTROLES?:</t>
    </r>
    <r>
      <rPr>
        <sz val="12"/>
        <rFont val="Arial"/>
        <family val="2"/>
      </rPr>
      <t xml:space="preserve">   SI=1, NO = 0. Si su respuesta es "SI" continúe evaluando las siguientes celdas para este riesgo.
* </t>
    </r>
    <r>
      <rPr>
        <b/>
        <sz val="12"/>
        <rFont val="Arial"/>
        <family val="2"/>
      </rPr>
      <t>CONTROL</t>
    </r>
    <r>
      <rPr>
        <sz val="12"/>
        <rFont val="Arial"/>
        <family val="2"/>
      </rPr>
      <t xml:space="preserve">: Digite claramente los controles existentes y vigentes a la fecha.
* </t>
    </r>
    <r>
      <rPr>
        <b/>
        <sz val="12"/>
        <rFont val="Arial"/>
        <family val="2"/>
      </rPr>
      <t>P/ I :</t>
    </r>
    <r>
      <rPr>
        <sz val="12"/>
        <rFont val="Arial"/>
        <family val="2"/>
      </rPr>
      <t xml:space="preserve"> Digite (X) en la casilla (P) e (I), si el control afecta a la probabilidad o al impacto.
*</t>
    </r>
    <r>
      <rPr>
        <b/>
        <sz val="12"/>
        <rFont val="Arial"/>
        <family val="2"/>
      </rPr>
      <t>¿Tiene Herramientas para ejercer el control?:</t>
    </r>
    <r>
      <rPr>
        <sz val="12"/>
        <rFont val="Arial"/>
        <family val="2"/>
      </rPr>
      <t xml:space="preserve"> Seleccione una opciòn  (0) = NO ; (15)= SI
*</t>
    </r>
    <r>
      <rPr>
        <b/>
        <sz val="12"/>
        <rFont val="Arial"/>
        <family val="2"/>
      </rPr>
      <t xml:space="preserve">¿Existen manuales o instructivos o procedimientos para manejo de la herramienta?: </t>
    </r>
    <r>
      <rPr>
        <sz val="12"/>
        <rFont val="Arial"/>
        <family val="2"/>
      </rPr>
      <t>Selecciones una opciòn  (0) = NO ; (15)= SI                                                                                                                                                                                                                                                                                                                                                                                                                                                                                                            *</t>
    </r>
    <r>
      <rPr>
        <b/>
        <sz val="12"/>
        <rFont val="Arial"/>
        <family val="2"/>
      </rPr>
      <t xml:space="preserve">¿La herramienta ha demostrado ser efectiva?: </t>
    </r>
    <r>
      <rPr>
        <sz val="12"/>
        <rFont val="Arial"/>
        <family val="2"/>
      </rPr>
      <t xml:space="preserve">Selecciones una opciòn:  (0) = NO ; (30)= SI                                                                                                                                                                                                                                                                                                                                                                                                                                                                                                        </t>
    </r>
    <r>
      <rPr>
        <b/>
        <sz val="12"/>
        <rFont val="Arial"/>
        <family val="2"/>
      </rPr>
      <t>*¿Estan definidos los responsables de su ejecución y seguimiento?</t>
    </r>
    <r>
      <rPr>
        <sz val="12"/>
        <rFont val="Arial"/>
        <family val="2"/>
      </rPr>
      <t xml:space="preserve"> : Selecciones una opciòn:  (0) = NO ; (15)= SI.                                                                                                                                                                                                                                                                                                                                                                                                                                                                                                                                                                                                                                                                               *</t>
    </r>
    <r>
      <rPr>
        <b/>
        <sz val="12"/>
        <rFont val="Arial"/>
        <family val="2"/>
      </rPr>
      <t>¿La frecuencia de ejecuciòn del control y seguimiento es adecuada?:</t>
    </r>
    <r>
      <rPr>
        <sz val="12"/>
        <rFont val="Arial"/>
        <family val="2"/>
      </rPr>
      <t xml:space="preserve"> Selecciones una opciòn:  (0) = NO ; (25)= SI                                                                                                                                                                                                                                                                                                                                                                                                                                                                                                   </t>
    </r>
    <r>
      <rPr>
        <b/>
        <sz val="12"/>
        <rFont val="Arial"/>
        <family val="2"/>
      </rPr>
      <t xml:space="preserve">Notas: </t>
    </r>
    <r>
      <rPr>
        <sz val="12"/>
        <rFont val="Arial"/>
        <family val="2"/>
      </rPr>
      <t xml:space="preserve">- La evaluación del riesgo inherente puede disminuir dependiendo si el control ha demostrado ser robusto y efectivo, y de acuerdo a si esta orientado hacia la probabilidad o el impacto.                                                                                                                                                                                                                                                                                                                                                                                                            - La evaluación de los controles debera ser presentada en posteriores ejercicios de evaluación y seguimiento, por lo que la calificación aqui determinada debe ser objetiva y veraz. </t>
    </r>
  </si>
  <si>
    <t>Diligencie las casillas en blanco según los siguientes parámetros:</t>
  </si>
  <si>
    <t>DESCRIPCION DEL INDICADOR</t>
  </si>
  <si>
    <t>Elaborado por: (Responsables: Colaboradores/facilitadores/personal que participa en la construcción del mapa)</t>
  </si>
  <si>
    <t>Cargo/Area</t>
  </si>
  <si>
    <t>Riesgo Baja (Z-1)</t>
  </si>
  <si>
    <t>Riesgo Baja (Z-2)</t>
  </si>
  <si>
    <t>Riesgo Baja (Z-3)</t>
  </si>
  <si>
    <t>Riesgo Moderada (Z-6)</t>
  </si>
  <si>
    <t>Riesgo Moderada (Z-8)</t>
  </si>
  <si>
    <t>Riesgo Moderada (Z-7)</t>
  </si>
  <si>
    <t>Riesgo Baja (Z-4)</t>
  </si>
  <si>
    <t>Riesgo Moderada (Z-9)</t>
  </si>
  <si>
    <t>Riesgo Alta (Z-10)</t>
  </si>
  <si>
    <t>Riesgo Alta (Z-11)</t>
  </si>
  <si>
    <t>Riesgo Alta (Z-12)</t>
  </si>
  <si>
    <t>Riesgo Alta (Z-13)</t>
  </si>
  <si>
    <t>Riesgo Alta (Z-15)</t>
  </si>
  <si>
    <t>Riesgo Alta (Z-16)</t>
  </si>
  <si>
    <t>Riesgo Alta (Z17)</t>
  </si>
  <si>
    <t>Riesgo Extrema (Z-18)</t>
  </si>
  <si>
    <t>Zona 19 de riesgo Extrema (E.)</t>
  </si>
  <si>
    <t>Riesgo Extrema (Z-19)</t>
  </si>
  <si>
    <t>Riesgo Extrema (Z-20)</t>
  </si>
  <si>
    <t>Riesgo Extrema (Z-21)</t>
  </si>
  <si>
    <t>Riesgo Extrema (Z-22)</t>
  </si>
  <si>
    <t>Riesgo Extrema (Z-23)</t>
  </si>
  <si>
    <t>Riesgo Extrema (Z-24)</t>
  </si>
  <si>
    <t>Riesgo Extrema (Z-25)</t>
  </si>
  <si>
    <t>Riesgo Alta (Z-14)</t>
  </si>
  <si>
    <t>Z-1</t>
  </si>
  <si>
    <t>Z-2</t>
  </si>
  <si>
    <t>Z-3</t>
  </si>
  <si>
    <t>Z- 4</t>
  </si>
  <si>
    <t>Z- 5</t>
  </si>
  <si>
    <t>Z-6</t>
  </si>
  <si>
    <t>Z-7</t>
  </si>
  <si>
    <t>Z-8</t>
  </si>
  <si>
    <t>Z-9</t>
  </si>
  <si>
    <t>Z-10</t>
  </si>
  <si>
    <t>Z-11</t>
  </si>
  <si>
    <t>Z-12</t>
  </si>
  <si>
    <t>Z-13</t>
  </si>
  <si>
    <t>Z-14</t>
  </si>
  <si>
    <t>Z-15</t>
  </si>
  <si>
    <t>Z-16</t>
  </si>
  <si>
    <t>Z-17</t>
  </si>
  <si>
    <t>Z-18</t>
  </si>
  <si>
    <t>Z-19</t>
  </si>
  <si>
    <t>Z-20</t>
  </si>
  <si>
    <t>Z-21</t>
  </si>
  <si>
    <t>Z-22</t>
  </si>
  <si>
    <t>Z-23</t>
  </si>
  <si>
    <t>Z-24</t>
  </si>
  <si>
    <t>Z-25</t>
  </si>
  <si>
    <t>Adaptado por Grupo Interno de Trabajo de Riesgos para la ANI del formato sugerido por la Oficina Control Interno</t>
  </si>
  <si>
    <t>Aprobado por: Nombre y firma del líder(s) del proceso</t>
  </si>
  <si>
    <t>Aprobado por Líder (s) del proceso</t>
  </si>
  <si>
    <t>*</t>
  </si>
  <si>
    <t>ZONA RIESGO MODERADO</t>
  </si>
  <si>
    <t>Técnico</t>
  </si>
  <si>
    <t>TECNICO</t>
  </si>
  <si>
    <t>.</t>
  </si>
  <si>
    <t>FACTOR INTERNOS (Debilidades)</t>
  </si>
  <si>
    <t>PROB</t>
  </si>
  <si>
    <t>FACTORES EXTERNOS (Amenzas)</t>
  </si>
  <si>
    <t>Clausulas y compromisos de confidencialidad</t>
  </si>
  <si>
    <t>Desarrollo  de nuevos manuales  y esquemas de seguridad y herramientas que blinden la contratación</t>
  </si>
  <si>
    <t>x</t>
  </si>
  <si>
    <t/>
  </si>
  <si>
    <r>
      <t>PROCESO "</t>
    </r>
    <r>
      <rPr>
        <b/>
        <sz val="14"/>
        <rFont val="Arial"/>
        <family val="2"/>
      </rPr>
      <t xml:space="preserve">  GESTION DE LA CONTRATACION PUBLICA "</t>
    </r>
  </si>
  <si>
    <t>Fenomeno de corrupcion y colusión</t>
  </si>
  <si>
    <t>Grandes retos en la inversion en infraestructura que permitiran demostrar eficacia de la ANI</t>
  </si>
  <si>
    <t>Limitaciones o demoras de tramites presupuestales de ente aprobatorio</t>
  </si>
  <si>
    <t>Ausencia de sistemas de informacion para manejo de la contratacion.</t>
  </si>
  <si>
    <t>Fallas en el SECOP</t>
  </si>
  <si>
    <t>Trabajo de equipo con enfoque de transparencia, compromiso, responsabilidad y cumplimiento.</t>
  </si>
  <si>
    <t>Apoyo de la alta dirección para generar procesos transparentes y confiables</t>
  </si>
  <si>
    <t>Desarticulación y/o ausencia de información sobre los proyectos</t>
  </si>
  <si>
    <t>Cambios en la normatividad</t>
  </si>
  <si>
    <t>Personal del area con experiencia.</t>
  </si>
  <si>
    <t>Conocimiento de las normas por parte del equipo de contratacion.</t>
  </si>
  <si>
    <t>Personal experto en algún modo, puede tener conflicto de interés, por haber trabajado en temas específicos anteriormente.</t>
  </si>
  <si>
    <t>Cesar Augusto Garcia Montoya, Gerencia de Contratacion Misional</t>
  </si>
  <si>
    <t>Adendas modificatorias direccionadas</t>
  </si>
  <si>
    <t>Los pliegos de condiciones pueden presentar cambios sustanciales que afecten la oportunidad de participación en el proceso.</t>
  </si>
  <si>
    <t xml:space="preserve"> - Falta de planeación; - Fenómenos de corrupción;  Desconocimientos de normatividad e inexperiencia de las áreas que solicitan la contracción</t>
  </si>
  <si>
    <t>Pliegos sastres (configurados de forma amañada)</t>
  </si>
  <si>
    <t>Los requisitos para la selección de los contratistas se establecen para favorecer a una firma especifica.</t>
  </si>
  <si>
    <t xml:space="preserve"> - Fenómenos de corrupción; - Ausencia de estandarización de documentos contractuales.</t>
  </si>
  <si>
    <t>Adjudicación direccionada lo que impide la competencia real y efectiva entre proponentes.; - Mayores costos de transacción (costos de la negociación)</t>
  </si>
  <si>
    <t>Proceso de contratación desiertos o cancelados</t>
  </si>
  <si>
    <t>Falta de confidencialidad y fuga de información</t>
  </si>
  <si>
    <t>Procesos de contratación retrasados.</t>
  </si>
  <si>
    <t xml:space="preserve">Las solicitudes para iniciar procesos de contratación pueden retrasar los cronogramas según lo establecido en el plan de adquisiciones </t>
  </si>
  <si>
    <t xml:space="preserve"> - Falta de Planeación.  </t>
  </si>
  <si>
    <t xml:space="preserve"> - Baja ejecución del Plan de Adquisiciones. - Retraso en la ejecución de proyectos</t>
  </si>
  <si>
    <t>Los proyectos pueden presentar cambios sustanciales cuando ya ese encuentran en etapa avanzada que afectan el proceso de selección.</t>
  </si>
  <si>
    <t>Los procesos de selección pueden terminar anormalmente sin que sean adjudicados</t>
  </si>
  <si>
    <t xml:space="preserve"> - Falta de proponentes - Los proponentes no cumplen con Los requisitos establecidos</t>
  </si>
  <si>
    <t xml:space="preserve"> - Propuestas  ventajosas  que limitan la competencia efectiva</t>
  </si>
  <si>
    <t xml:space="preserve"> - Procesos declarados desiertos o terminados anormalmente.; - Adjudicación direccionada lo que impide la competencia real y efectiva entre proponentes.; - Mayores costos de transacción (costos de la negociación)</t>
  </si>
  <si>
    <t>Terceros ajenos a la Agencia pueden conocer información exclusiva y confidencial de los proyectos lo que puede afectar la competencia en los procesos</t>
  </si>
  <si>
    <t xml:space="preserve"> - Falta de planeación; - Fenómenos de corrupción; Premura para contratar proyectos importantes </t>
  </si>
  <si>
    <t>Comité de Contratos</t>
  </si>
  <si>
    <t>GIT DE CONTRATACION</t>
  </si>
  <si>
    <t>COORDINADOR  GIT DE CONTRATACION</t>
  </si>
  <si>
    <t>Implementación de políticas estándar, lo que incluye procesos, procedimientos, formatos y listas de chequeo estandarizadas para todos los procesos - Estandarización de pliegos</t>
  </si>
  <si>
    <t xml:space="preserve"> - Implementar requisitos estandar de evaluación según tipo de procesos</t>
  </si>
  <si>
    <t>Caso especial por cuadrante limite                                               (ajustes G. Riesgo)</t>
  </si>
  <si>
    <r>
      <rPr>
        <b/>
        <sz val="13"/>
        <rFont val="Arial"/>
        <family val="2"/>
      </rPr>
      <t>OPCIONES DE MANEJO:                                                                                                                                                                                                                                                                                                                                                                                                                                                                                                                                                                                                                                                                                                                                                                                                                                                                                                                                                                                                                                                                                                                                                                                                                                        Evitar el riesgo.</t>
    </r>
    <r>
      <rPr>
        <sz val="13"/>
        <rFont val="Arial"/>
        <family val="2"/>
      </rPr>
      <t xml:space="preserve">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3"/>
        <rFont val="Arial"/>
        <family val="2"/>
      </rPr>
      <t>Reducir el riesgo.</t>
    </r>
    <r>
      <rPr>
        <sz val="13"/>
        <rFont val="Arial"/>
        <family val="2"/>
      </rPr>
      <t xml:space="preserve">
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</si>
  <si>
    <r>
      <rPr>
        <b/>
        <sz val="13"/>
        <rFont val="Arial"/>
        <family val="2"/>
      </rPr>
      <t>Compartir o transferir el riesgo.</t>
    </r>
    <r>
      <rPr>
        <sz val="13"/>
        <rFont val="Arial"/>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3"/>
        <rFont val="Arial"/>
        <family val="2"/>
      </rPr>
      <t>Asumir el riesgo.</t>
    </r>
    <r>
      <rPr>
        <sz val="13"/>
        <rFont val="Arial"/>
        <family val="2"/>
      </rPr>
      <t xml:space="preserve">
luego de que el riesgo ha sido reducido o transferido puede quedar un riesgo residual que se mantiene, en este caso, el gerente del proceso simplemente acepta la pérdida residual probable y elabora planes de contingencia para su manejo.</t>
    </r>
  </si>
  <si>
    <t>GERENTE DE PROYECTO</t>
  </si>
  <si>
    <t>Ausencia de un sistema de información específico para la medición de la gestión del GIT de Contratación.</t>
  </si>
  <si>
    <t>Se cuenta con el respaldo presupuestal necesario para la contratación de infraestructura</t>
  </si>
  <si>
    <t>La publicación paralela de la información del proceso de selección en el SECOP y en la WEB</t>
  </si>
  <si>
    <t>En estructuración y pre pliegos se puede manejar la información antes de hacerse pública.</t>
  </si>
  <si>
    <t>Desconocimiento de las normas contractuales de los profesionales de apoyo en las áreas ordenadoras del gasto.</t>
  </si>
  <si>
    <t>Inexperiencia en la elaboración y gestión de documentos del proceso contractual de los profesionales en las áreas ordenadoras del gasto.</t>
  </si>
  <si>
    <t xml:space="preserve">Antecedentes con vacios de información contractuales </t>
  </si>
  <si>
    <t>Planes, procesos, cronogramas desarticulados y/o con modificaciones sustanciales.</t>
  </si>
  <si>
    <t>En contratos principales y adicionales de contratos se deben estandarizar con suficiente especificidad los requerimientos técnicos y mecanismos de evaluación.</t>
  </si>
  <si>
    <t>Conflicto de intereses, Fuga de información por falta de confidencialidad y/corrupción</t>
  </si>
  <si>
    <t>División de funciones entre estructruaciuón y contratación</t>
  </si>
  <si>
    <t>Pactos de Probidad y Transparencia</t>
  </si>
  <si>
    <t xml:space="preserve">  - Estandarización propuesta de contrato APP y de los documentos de invitación A precalificar</t>
  </si>
  <si>
    <t xml:space="preserve">  Implementación del MRAN</t>
  </si>
  <si>
    <t xml:space="preserve">    - Estandarización propuesta de contrato APP y de los documentos de invitación a precalificar</t>
  </si>
  <si>
    <t>División de funciones entre estructuración y contratación</t>
  </si>
  <si>
    <t xml:space="preserve"> - Corrupción.  - Conflicto de intereses - Falta de confidencialidad</t>
  </si>
  <si>
    <t>César Augusto García Montoya</t>
  </si>
  <si>
    <t xml:space="preserve">CÉSAR AUGUSTO GARCÍA MONTOYA </t>
  </si>
  <si>
    <t>EXPERTO 7 GIT DE CONTRATACION</t>
  </si>
  <si>
    <t>Modificaciones de los alcances técnicos y/ o financieros de los proyectos en etapas avanzadas del proceso contractual</t>
  </si>
  <si>
    <t>GABRIEL EDUARDO EL TORO BENAVIDES</t>
  </si>
  <si>
    <t>GABRIEL EDUARDO DEL TORO BENAVIDES</t>
  </si>
  <si>
    <t>N° de Proyectos que requieren Bitácora/N° de bitácoras realizadas*100</t>
  </si>
  <si>
    <t xml:space="preserve">Reporte de Indicadores  de Gestión del GIT de Contratación     </t>
  </si>
  <si>
    <t>Sistema de seguimiento a la gestión del GIT de Contratación el cual se reporta periódicamente a la Alta dirección</t>
  </si>
  <si>
    <t>Pliegos estandarizados para cada modalidad de selección</t>
  </si>
  <si>
    <t>Se deben estandarizar pliegos de condiciones para todas las modalidades de selección que se realizan en la ANI</t>
  </si>
  <si>
    <t>Seguimiento del PAA en comité de contratos</t>
  </si>
  <si>
    <t xml:space="preserve"> - Sistetma de seguimiento a la gestión del GIT de Contratación implementado  -  Reportes mensualizados al Comité de contratos</t>
  </si>
  <si>
    <t>Terceros ajenos a la Agencia pueden conocer información exclusiva y confidencial de los proyectos lo que puede afectar la competencia en los procesos de APP</t>
  </si>
  <si>
    <t>Establecer el número de bitácoras adelantasa por el GIT en relación con los proyectos que lo requieran</t>
  </si>
  <si>
    <t>Los evaluadores y demás participantes deberán suscibir un acuerdo con la Agencia que defina la confidencialidad de sus actuaciones</t>
  </si>
  <si>
    <t>Realizar el proceso de contratación misional de los proyectos de concesión en todos los modos de infraestructura de transporte (carretero, férreo, aeroportuario y portuario) así como la contratación de Administración y Funcionamiento de la Entidad.</t>
  </si>
  <si>
    <t>Cesar Augusto Garcia Montoya GIT de Contratación</t>
  </si>
  <si>
    <t>Proponentes y ciudadanía percibe  confianza en la entidad</t>
  </si>
  <si>
    <t>Figuras transversales de desición consensuadas ( (Comités de contratos, comité jurídico, etc)</t>
  </si>
  <si>
    <t>Económicos</t>
  </si>
  <si>
    <t>Apoyo del Gobierno en la consecución de recursos</t>
  </si>
  <si>
    <t xml:space="preserve">Actas de confidencialidad, protocolo de seguridad de la sala de evaluación, </t>
  </si>
  <si>
    <t xml:space="preserve">Necesidad de Fortalecimiento de políticas / manuales y/ o formatos, así como protocolos oficiales </t>
  </si>
  <si>
    <t>Gabirel Eduardo del Toro Benavides (Coordinador GIT de Contratación)</t>
  </si>
  <si>
    <t xml:space="preserve"> - Procesos declarados desiertos o terminados anormalmente. - Adjudicación direccionada lo que impide la competencia real y efectiva entre proponentes.; - Mayores costos de transacción (costos de la negociación)</t>
  </si>
  <si>
    <t>Gabriel Eduardo del Toro Benavides</t>
  </si>
  <si>
    <t>Enero 15 de 2016</t>
  </si>
  <si>
    <t xml:space="preserve"> - Baja ejecución del Plan de Acción. - Retraso en la ejecución de proyectos</t>
  </si>
  <si>
    <t xml:space="preserve"> - Estandarización propuesta de contrato APP, de los documentos de invitación a precalificar y de los pliegos de condiciones para contratos de APP                                                                                     -Inventario de Adendas</t>
  </si>
  <si>
    <t>Comité de Contratos                              - Estandarización propuesta de contrato APP y de los documentos de invitación a precalificar</t>
  </si>
  <si>
    <t>Comité de Contratos  formato solicitud de procesos</t>
  </si>
  <si>
    <t>formato solicitud de procesos</t>
  </si>
  <si>
    <t>Foramto Compromisos de transparencia y confidencialidad</t>
  </si>
  <si>
    <t>Protocolo de seguridad sala de evaluación, Sala de evaluación monitoreada</t>
  </si>
  <si>
    <t>Bitácora del Proyecto</t>
  </si>
  <si>
    <t>Proyecto de Adendas deben enviarse por el área interesada en la contratación</t>
  </si>
  <si>
    <t xml:space="preserve"> - Realizar el seguimiento del Plan de Adquisiciones</t>
  </si>
  <si>
    <t>Actas de confidencialidad</t>
  </si>
  <si>
    <t>Inventario de Adendas</t>
  </si>
  <si>
    <t xml:space="preserve">Acta de confidencialidad suscrita por los participantes en proyectos  de APP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</si>
</sst>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240A]dddd\,\ dd&quot; de &quot;mmmm&quot; de &quot;yyyy"/>
    <numFmt numFmtId="201" formatCode="[$-80A]dddd\,\ d&quot; de &quot;mmmm&quot; de &quot;yyyy"/>
    <numFmt numFmtId="202" formatCode="[$-F800]dddd\,\ mmmm\ dd\,\ yyyy"/>
  </numFmts>
  <fonts count="91">
    <font>
      <sz val="10"/>
      <name val="Arial"/>
      <family val="0"/>
    </font>
    <font>
      <sz val="12"/>
      <name val="Times New Roman"/>
      <family val="1"/>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sz val="14"/>
      <name val="Arial"/>
      <family val="2"/>
    </font>
    <font>
      <u val="single"/>
      <sz val="10"/>
      <color indexed="12"/>
      <name val="Arial"/>
      <family val="2"/>
    </font>
    <font>
      <u val="single"/>
      <sz val="10"/>
      <color indexed="36"/>
      <name val="Arial"/>
      <family val="2"/>
    </font>
    <font>
      <b/>
      <sz val="14"/>
      <color indexed="9"/>
      <name val="Arial"/>
      <family val="2"/>
    </font>
    <font>
      <b/>
      <sz val="10"/>
      <color indexed="9"/>
      <name val="Arial"/>
      <family val="2"/>
    </font>
    <font>
      <b/>
      <sz val="7"/>
      <name val="Arial"/>
      <family val="2"/>
    </font>
    <font>
      <b/>
      <sz val="20"/>
      <name val="Arial"/>
      <family val="2"/>
    </font>
    <font>
      <b/>
      <sz val="16"/>
      <name val="Tahoma"/>
      <family val="2"/>
    </font>
    <font>
      <b/>
      <sz val="24"/>
      <name val="Arial"/>
      <family val="2"/>
    </font>
    <font>
      <b/>
      <sz val="12"/>
      <name val="Tahoma"/>
      <family val="2"/>
    </font>
    <font>
      <sz val="8"/>
      <color indexed="8"/>
      <name val="Arial"/>
      <family val="2"/>
    </font>
    <font>
      <sz val="9"/>
      <name val="Arial"/>
      <family val="2"/>
    </font>
    <font>
      <sz val="12"/>
      <color indexed="8"/>
      <name val="Arial"/>
      <family val="2"/>
    </font>
    <font>
      <sz val="12"/>
      <name val="Tahoma"/>
      <family val="2"/>
    </font>
    <font>
      <b/>
      <sz val="11"/>
      <name val="Tahoma"/>
      <family val="2"/>
    </font>
    <font>
      <sz val="16"/>
      <name val="Arial"/>
      <family val="2"/>
    </font>
    <font>
      <b/>
      <sz val="9"/>
      <name val="Tahoma"/>
      <family val="2"/>
    </font>
    <font>
      <b/>
      <sz val="11"/>
      <name val="Arial"/>
      <family val="2"/>
    </font>
    <font>
      <sz val="11"/>
      <name val="Arial"/>
      <family val="2"/>
    </font>
    <font>
      <b/>
      <sz val="8"/>
      <name val="Tahoma"/>
      <family val="2"/>
    </font>
    <font>
      <sz val="9"/>
      <name val="Tahoma"/>
      <family val="2"/>
    </font>
    <font>
      <sz val="9"/>
      <name val="Arial Narrow"/>
      <family val="2"/>
    </font>
    <font>
      <b/>
      <sz val="9"/>
      <name val="Arial"/>
      <family val="2"/>
    </font>
    <font>
      <sz val="13"/>
      <name val="Arial"/>
      <family val="2"/>
    </font>
    <font>
      <b/>
      <sz val="13"/>
      <name val="Arial"/>
      <family val="2"/>
    </font>
    <font>
      <b/>
      <sz val="13"/>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0"/>
      <name val="Arial"/>
      <family val="2"/>
    </font>
    <font>
      <sz val="10"/>
      <color indexed="9"/>
      <name val="Arial"/>
      <family val="2"/>
    </font>
    <font>
      <sz val="10"/>
      <color indexed="10"/>
      <name val="Arial"/>
      <family val="2"/>
    </font>
    <font>
      <b/>
      <sz val="12"/>
      <color indexed="10"/>
      <name val="Arial"/>
      <family val="2"/>
    </font>
    <font>
      <sz val="9"/>
      <color indexed="10"/>
      <name val="Arial"/>
      <family val="2"/>
    </font>
    <font>
      <sz val="12"/>
      <color indexed="8"/>
      <name val="Calibri"/>
      <family val="2"/>
    </font>
    <font>
      <sz val="12"/>
      <name val="Calibri"/>
      <family val="2"/>
    </font>
    <font>
      <b/>
      <sz val="16"/>
      <color indexed="10"/>
      <name val="Arial"/>
      <family val="2"/>
    </font>
    <font>
      <b/>
      <sz val="10"/>
      <color indexed="10"/>
      <name val="Arial"/>
      <family val="2"/>
    </font>
    <font>
      <sz val="14"/>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Arial"/>
      <family val="2"/>
    </font>
    <font>
      <b/>
      <sz val="14"/>
      <color theme="0"/>
      <name val="Arial"/>
      <family val="2"/>
    </font>
    <font>
      <sz val="10"/>
      <color theme="0"/>
      <name val="Arial"/>
      <family val="2"/>
    </font>
    <font>
      <sz val="10"/>
      <color rgb="FFFF0000"/>
      <name val="Arial"/>
      <family val="2"/>
    </font>
    <font>
      <b/>
      <sz val="12"/>
      <color rgb="FFFF0000"/>
      <name val="Arial"/>
      <family val="2"/>
    </font>
    <font>
      <sz val="9"/>
      <color rgb="FFFF0000"/>
      <name val="Arial"/>
      <family val="2"/>
    </font>
    <font>
      <sz val="12"/>
      <color theme="1"/>
      <name val="Calibri"/>
      <family val="2"/>
    </font>
    <font>
      <b/>
      <sz val="16"/>
      <color rgb="FFFF0000"/>
      <name val="Arial"/>
      <family val="2"/>
    </font>
    <font>
      <b/>
      <sz val="10"/>
      <color rgb="FFFF0000"/>
      <name val="Arial"/>
      <family val="2"/>
    </font>
    <font>
      <sz val="14"/>
      <color rgb="FFFF0000"/>
      <name val="Arial"/>
      <family val="2"/>
    </font>
    <font>
      <sz val="12"/>
      <color rgb="FFFF0000"/>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666699"/>
        <bgColor indexed="64"/>
      </patternFill>
    </fill>
    <fill>
      <patternFill patternType="solid">
        <fgColor rgb="FF00B050"/>
        <bgColor indexed="64"/>
      </patternFill>
    </fill>
    <fill>
      <patternFill patternType="solid">
        <fgColor rgb="FFFF0000"/>
        <bgColor indexed="64"/>
      </patternFill>
    </fill>
    <fill>
      <patternFill patternType="solid">
        <fgColor theme="5" tint="-0.4999699890613556"/>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1"/>
        <bgColor indexed="64"/>
      </patternFill>
    </fill>
    <fill>
      <patternFill patternType="solid">
        <fgColor theme="0" tint="-0.1499900072813034"/>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1"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7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583">
    <xf numFmtId="0" fontId="0" fillId="0" borderId="0" xfId="0" applyAlignment="1">
      <alignment/>
    </xf>
    <xf numFmtId="0" fontId="8" fillId="0" borderId="0" xfId="0" applyFont="1" applyAlignment="1">
      <alignment/>
    </xf>
    <xf numFmtId="0" fontId="0" fillId="0" borderId="0" xfId="0" applyBorder="1" applyAlignment="1">
      <alignment/>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xf>
    <xf numFmtId="0" fontId="12"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top" wrapText="1"/>
    </xf>
    <xf numFmtId="0" fontId="0" fillId="0" borderId="0" xfId="0" applyFont="1" applyAlignment="1">
      <alignment/>
    </xf>
    <xf numFmtId="0" fontId="7" fillId="0" borderId="11" xfId="0" applyFont="1" applyBorder="1" applyAlignment="1">
      <alignment horizontal="center" vertical="top" wrapText="1"/>
    </xf>
    <xf numFmtId="0" fontId="0" fillId="0" borderId="0" xfId="0" applyFont="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Border="1" applyAlignment="1">
      <alignment wrapText="1"/>
    </xf>
    <xf numFmtId="0" fontId="4" fillId="0" borderId="0" xfId="0" applyFont="1" applyBorder="1" applyAlignment="1">
      <alignment horizontal="center" vertical="center" wrapText="1"/>
    </xf>
    <xf numFmtId="0" fontId="0" fillId="0" borderId="0" xfId="0" applyBorder="1" applyAlignment="1">
      <alignment wrapText="1"/>
    </xf>
    <xf numFmtId="0" fontId="5" fillId="0" borderId="10" xfId="0" applyFont="1" applyFill="1" applyBorder="1" applyAlignment="1">
      <alignment horizontal="center" vertical="center" wrapText="1"/>
    </xf>
    <xf numFmtId="0" fontId="0" fillId="0" borderId="0" xfId="0" applyAlignment="1" applyProtection="1">
      <alignment wrapText="1"/>
      <protection locked="0"/>
    </xf>
    <xf numFmtId="0" fontId="0" fillId="34" borderId="0" xfId="0" applyFill="1" applyAlignment="1">
      <alignment/>
    </xf>
    <xf numFmtId="0" fontId="5" fillId="34" borderId="0" xfId="0" applyFont="1" applyFill="1" applyAlignment="1">
      <alignment horizontal="right"/>
    </xf>
    <xf numFmtId="0" fontId="1" fillId="34" borderId="0" xfId="0" applyFont="1" applyFill="1" applyAlignment="1">
      <alignment/>
    </xf>
    <xf numFmtId="0" fontId="1" fillId="34" borderId="0" xfId="0" applyFont="1" applyFill="1" applyBorder="1" applyAlignment="1">
      <alignment horizontal="left"/>
    </xf>
    <xf numFmtId="0" fontId="0" fillId="34" borderId="12" xfId="0" applyFill="1" applyBorder="1" applyAlignment="1">
      <alignment horizontal="center" vertical="center" wrapText="1"/>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0" fillId="0" borderId="0" xfId="0" applyBorder="1" applyAlignment="1">
      <alignment horizontal="center" vertical="center" wrapText="1"/>
    </xf>
    <xf numFmtId="0" fontId="12" fillId="35" borderId="10"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0" fillId="34" borderId="0" xfId="0" applyFill="1" applyBorder="1" applyAlignment="1">
      <alignment horizontal="center" vertical="center" wrapText="1"/>
    </xf>
    <xf numFmtId="0" fontId="6" fillId="34" borderId="0" xfId="0" applyFont="1" applyFill="1" applyBorder="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Border="1" applyAlignment="1">
      <alignment/>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center" vertical="center"/>
    </xf>
    <xf numFmtId="0" fontId="0" fillId="0" borderId="10" xfId="0" applyFont="1" applyBorder="1" applyAlignment="1">
      <alignment/>
    </xf>
    <xf numFmtId="0" fontId="5" fillId="0" borderId="0" xfId="0" applyFont="1" applyFill="1" applyBorder="1" applyAlignment="1">
      <alignment horizontal="center" wrapText="1"/>
    </xf>
    <xf numFmtId="0" fontId="0" fillId="0" borderId="0" xfId="0" applyFont="1" applyAlignment="1">
      <alignment wrapText="1"/>
    </xf>
    <xf numFmtId="0" fontId="16" fillId="34" borderId="0" xfId="0" applyFont="1" applyFill="1" applyBorder="1" applyAlignment="1">
      <alignment horizontal="center" vertical="center"/>
    </xf>
    <xf numFmtId="0" fontId="11" fillId="35" borderId="14" xfId="0" applyFont="1" applyFill="1" applyBorder="1" applyAlignment="1">
      <alignment horizontal="center" vertical="center" wrapText="1"/>
    </xf>
    <xf numFmtId="0" fontId="16" fillId="34" borderId="15" xfId="0" applyFont="1" applyFill="1" applyBorder="1" applyAlignment="1">
      <alignment horizontal="center" vertical="center"/>
    </xf>
    <xf numFmtId="0" fontId="79" fillId="0" borderId="0"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lignment horizontal="center" vertical="center"/>
    </xf>
    <xf numFmtId="0" fontId="7" fillId="0" borderId="16" xfId="0" applyFont="1" applyBorder="1" applyAlignment="1">
      <alignment horizontal="center" vertical="top" wrapText="1"/>
    </xf>
    <xf numFmtId="0" fontId="80" fillId="36" borderId="17" xfId="0" applyFont="1" applyFill="1" applyBorder="1" applyAlignment="1">
      <alignment vertical="top" wrapText="1"/>
    </xf>
    <xf numFmtId="0" fontId="80" fillId="37" borderId="17" xfId="0" applyFont="1" applyFill="1" applyBorder="1" applyAlignment="1">
      <alignment vertical="top" wrapText="1"/>
    </xf>
    <xf numFmtId="0" fontId="80" fillId="37" borderId="17" xfId="0" applyFont="1" applyFill="1" applyBorder="1" applyAlignment="1">
      <alignment horizontal="center" vertical="center" wrapText="1"/>
    </xf>
    <xf numFmtId="0" fontId="80" fillId="37" borderId="17" xfId="0" applyFont="1" applyFill="1" applyBorder="1" applyAlignment="1">
      <alignment horizontal="center" vertical="top" wrapText="1"/>
    </xf>
    <xf numFmtId="0" fontId="80" fillId="38" borderId="17" xfId="0" applyFont="1" applyFill="1" applyBorder="1" applyAlignment="1">
      <alignment horizontal="center" vertical="center" wrapText="1"/>
    </xf>
    <xf numFmtId="0" fontId="0" fillId="0" borderId="0" xfId="0" applyFont="1" applyBorder="1" applyAlignment="1">
      <alignment horizontal="left" vertical="center"/>
    </xf>
    <xf numFmtId="0" fontId="80" fillId="36" borderId="17" xfId="0" applyFont="1" applyFill="1" applyBorder="1" applyAlignment="1">
      <alignment horizontal="right" vertical="top" wrapText="1"/>
    </xf>
    <xf numFmtId="0" fontId="80" fillId="37" borderId="17" xfId="0" applyFont="1" applyFill="1" applyBorder="1" applyAlignment="1">
      <alignment horizontal="right" vertical="top" wrapText="1"/>
    </xf>
    <xf numFmtId="0" fontId="80" fillId="36" borderId="17" xfId="0" applyFont="1" applyFill="1" applyBorder="1" applyAlignment="1">
      <alignment horizontal="center" vertical="center" wrapText="1"/>
    </xf>
    <xf numFmtId="0" fontId="81" fillId="36" borderId="17" xfId="0" applyFont="1" applyFill="1" applyBorder="1" applyAlignment="1">
      <alignment vertical="top" wrapText="1"/>
    </xf>
    <xf numFmtId="0" fontId="81" fillId="36" borderId="18" xfId="0" applyFont="1" applyFill="1" applyBorder="1" applyAlignment="1">
      <alignment vertical="top" wrapText="1"/>
    </xf>
    <xf numFmtId="0" fontId="80" fillId="37" borderId="19" xfId="0" applyFont="1" applyFill="1" applyBorder="1" applyAlignment="1">
      <alignment vertical="top" wrapText="1"/>
    </xf>
    <xf numFmtId="0" fontId="80" fillId="38" borderId="17" xfId="0" applyFont="1" applyFill="1" applyBorder="1" applyAlignment="1">
      <alignment horizontal="right" vertical="top" wrapText="1"/>
    </xf>
    <xf numFmtId="0" fontId="80" fillId="38" borderId="17" xfId="0" applyFont="1" applyFill="1" applyBorder="1" applyAlignment="1">
      <alignment vertical="top" wrapText="1"/>
    </xf>
    <xf numFmtId="0" fontId="80" fillId="38" borderId="19" xfId="0" applyFont="1" applyFill="1" applyBorder="1" applyAlignment="1">
      <alignment vertical="top" wrapText="1"/>
    </xf>
    <xf numFmtId="0" fontId="7" fillId="39" borderId="17" xfId="0" applyFont="1" applyFill="1" applyBorder="1" applyAlignment="1">
      <alignment horizontal="right" vertical="top" wrapText="1"/>
    </xf>
    <xf numFmtId="0" fontId="7" fillId="39" borderId="17" xfId="0" applyFont="1" applyFill="1" applyBorder="1" applyAlignment="1">
      <alignment horizontal="center" vertical="center" wrapText="1"/>
    </xf>
    <xf numFmtId="0" fontId="7" fillId="39" borderId="17" xfId="0" applyFont="1" applyFill="1" applyBorder="1" applyAlignment="1">
      <alignment vertical="top" wrapText="1"/>
    </xf>
    <xf numFmtId="0" fontId="0" fillId="39" borderId="18" xfId="0" applyFont="1" applyFill="1" applyBorder="1" applyAlignment="1">
      <alignment vertical="top" wrapText="1"/>
    </xf>
    <xf numFmtId="0" fontId="0" fillId="0" borderId="20" xfId="0" applyBorder="1" applyAlignment="1">
      <alignment/>
    </xf>
    <xf numFmtId="0" fontId="0" fillId="34" borderId="10" xfId="0" applyFill="1" applyBorder="1" applyAlignment="1">
      <alignment horizontal="center" vertical="center" wrapText="1"/>
    </xf>
    <xf numFmtId="0" fontId="5" fillId="0" borderId="0" xfId="0" applyFont="1" applyBorder="1" applyAlignment="1">
      <alignment horizontal="center" vertical="center"/>
    </xf>
    <xf numFmtId="0" fontId="0" fillId="40" borderId="10" xfId="0" applyFont="1" applyFill="1" applyBorder="1" applyAlignment="1">
      <alignment horizontal="left" vertical="center"/>
    </xf>
    <xf numFmtId="0" fontId="0" fillId="40" borderId="10" xfId="0" applyFont="1" applyFill="1" applyBorder="1" applyAlignment="1">
      <alignment vertical="center" wrapText="1"/>
    </xf>
    <xf numFmtId="0" fontId="3" fillId="0" borderId="0" xfId="0" applyFont="1" applyBorder="1" applyAlignment="1">
      <alignment horizontal="center" vertical="center"/>
    </xf>
    <xf numFmtId="0" fontId="82" fillId="0" borderId="0" xfId="0" applyFont="1" applyBorder="1" applyAlignment="1">
      <alignment horizontal="center" vertical="center"/>
    </xf>
    <xf numFmtId="0" fontId="11" fillId="35" borderId="14" xfId="0" applyFont="1" applyFill="1" applyBorder="1" applyAlignment="1">
      <alignment horizontal="center" vertical="center" wrapText="1"/>
    </xf>
    <xf numFmtId="0" fontId="0" fillId="40" borderId="10" xfId="0" applyFont="1" applyFill="1" applyBorder="1" applyAlignment="1">
      <alignment horizontal="left" vertical="center" wrapText="1"/>
    </xf>
    <xf numFmtId="0" fontId="4" fillId="0" borderId="10" xfId="0" applyFont="1" applyBorder="1" applyAlignment="1">
      <alignment/>
    </xf>
    <xf numFmtId="0" fontId="5" fillId="39" borderId="10" xfId="0" applyFont="1" applyFill="1" applyBorder="1" applyAlignment="1">
      <alignment horizontal="center" vertical="center" wrapText="1"/>
    </xf>
    <xf numFmtId="0" fontId="0" fillId="40" borderId="10" xfId="0" applyFont="1" applyFill="1" applyBorder="1" applyAlignment="1">
      <alignment horizontal="left" vertical="center" wrapText="1"/>
    </xf>
    <xf numFmtId="0" fontId="0" fillId="0" borderId="0" xfId="0" applyAlignment="1">
      <alignment horizontal="center"/>
    </xf>
    <xf numFmtId="0" fontId="5" fillId="0" borderId="0" xfId="0" applyFont="1" applyBorder="1" applyAlignment="1">
      <alignment wrapText="1"/>
    </xf>
    <xf numFmtId="0" fontId="0" fillId="0" borderId="0" xfId="0" applyBorder="1" applyAlignment="1">
      <alignment horizontal="center"/>
    </xf>
    <xf numFmtId="0" fontId="5" fillId="41" borderId="10" xfId="0" applyFont="1" applyFill="1" applyBorder="1" applyAlignment="1">
      <alignment horizontal="center" vertical="center" wrapText="1"/>
    </xf>
    <xf numFmtId="0" fontId="11" fillId="35" borderId="21" xfId="0" applyFont="1" applyFill="1" applyBorder="1" applyAlignment="1">
      <alignment vertical="center" wrapText="1"/>
    </xf>
    <xf numFmtId="0" fontId="11" fillId="35" borderId="22" xfId="0" applyFont="1" applyFill="1" applyBorder="1" applyAlignment="1">
      <alignment vertical="center" wrapText="1"/>
    </xf>
    <xf numFmtId="0" fontId="11" fillId="33" borderId="22" xfId="0" applyFont="1" applyFill="1" applyBorder="1" applyAlignment="1">
      <alignment vertical="center" wrapText="1"/>
    </xf>
    <xf numFmtId="0" fontId="11" fillId="33" borderId="23" xfId="0" applyFont="1" applyFill="1" applyBorder="1" applyAlignment="1">
      <alignment vertical="center" wrapText="1"/>
    </xf>
    <xf numFmtId="0" fontId="11" fillId="33" borderId="24" xfId="0" applyFont="1" applyFill="1" applyBorder="1" applyAlignment="1">
      <alignment vertical="center" wrapText="1"/>
    </xf>
    <xf numFmtId="0" fontId="11" fillId="33" borderId="15" xfId="0" applyFont="1" applyFill="1" applyBorder="1" applyAlignment="1">
      <alignment vertical="center" wrapText="1"/>
    </xf>
    <xf numFmtId="0" fontId="11" fillId="33" borderId="25" xfId="0" applyFont="1" applyFill="1" applyBorder="1" applyAlignment="1">
      <alignment vertical="center" wrapText="1"/>
    </xf>
    <xf numFmtId="0" fontId="82" fillId="0" borderId="0" xfId="0" applyFont="1" applyAlignment="1">
      <alignment/>
    </xf>
    <xf numFmtId="0" fontId="0" fillId="39" borderId="10" xfId="0" applyFont="1" applyFill="1" applyBorder="1" applyAlignment="1">
      <alignment/>
    </xf>
    <xf numFmtId="0" fontId="0" fillId="36" borderId="26"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5" fillId="39" borderId="10" xfId="0" applyFont="1" applyFill="1" applyBorder="1" applyAlignment="1">
      <alignment horizontal="center" wrapText="1"/>
    </xf>
    <xf numFmtId="0" fontId="0" fillId="37" borderId="10" xfId="0" applyFont="1" applyFill="1" applyBorder="1" applyAlignment="1">
      <alignment/>
    </xf>
    <xf numFmtId="0" fontId="5" fillId="37" borderId="10" xfId="0" applyFont="1" applyFill="1" applyBorder="1" applyAlignment="1">
      <alignment horizontal="center" wrapText="1"/>
    </xf>
    <xf numFmtId="0" fontId="0" fillId="42" borderId="10" xfId="0" applyFont="1" applyFill="1" applyBorder="1" applyAlignment="1">
      <alignment/>
    </xf>
    <xf numFmtId="0" fontId="5" fillId="42" borderId="10" xfId="0" applyFont="1" applyFill="1" applyBorder="1" applyAlignment="1">
      <alignment horizontal="center" wrapText="1"/>
    </xf>
    <xf numFmtId="0" fontId="5" fillId="36" borderId="14" xfId="0" applyFont="1" applyFill="1" applyBorder="1" applyAlignment="1">
      <alignment horizontal="center" wrapText="1"/>
    </xf>
    <xf numFmtId="0" fontId="5" fillId="41" borderId="13"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42" borderId="10"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0" fillId="39" borderId="10" xfId="0" applyFont="1" applyFill="1" applyBorder="1" applyAlignment="1">
      <alignment horizontal="left" vertical="center"/>
    </xf>
    <xf numFmtId="0" fontId="29" fillId="40" borderId="0" xfId="0" applyFont="1" applyFill="1" applyBorder="1" applyAlignment="1">
      <alignment horizontal="left" vertical="center"/>
    </xf>
    <xf numFmtId="0" fontId="0" fillId="40" borderId="0" xfId="0" applyFill="1" applyBorder="1" applyAlignment="1">
      <alignment/>
    </xf>
    <xf numFmtId="0" fontId="25" fillId="40" borderId="0" xfId="0" applyFont="1" applyFill="1" applyBorder="1" applyAlignment="1">
      <alignment horizontal="center" vertical="top" wrapText="1"/>
    </xf>
    <xf numFmtId="0" fontId="25" fillId="40" borderId="0" xfId="0" applyFont="1" applyFill="1" applyBorder="1" applyAlignment="1">
      <alignment vertical="top" wrapText="1"/>
    </xf>
    <xf numFmtId="0" fontId="25" fillId="40" borderId="0" xfId="0" applyFont="1" applyFill="1" applyBorder="1" applyAlignment="1">
      <alignment vertical="center" wrapText="1"/>
    </xf>
    <xf numFmtId="0" fontId="26" fillId="40" borderId="0" xfId="0" applyFont="1" applyFill="1" applyBorder="1" applyAlignment="1">
      <alignment vertical="top" wrapText="1"/>
    </xf>
    <xf numFmtId="0" fontId="0" fillId="40" borderId="0" xfId="0" applyFill="1" applyBorder="1" applyAlignment="1">
      <alignment vertical="center"/>
    </xf>
    <xf numFmtId="0" fontId="0" fillId="0" borderId="0" xfId="0" applyAlignment="1">
      <alignment vertical="center"/>
    </xf>
    <xf numFmtId="0" fontId="5" fillId="43" borderId="10" xfId="0" applyFont="1" applyFill="1" applyBorder="1" applyAlignment="1">
      <alignment horizontal="center" wrapText="1"/>
    </xf>
    <xf numFmtId="0" fontId="5" fillId="43" borderId="26" xfId="0" applyFont="1" applyFill="1" applyBorder="1" applyAlignment="1">
      <alignment horizontal="center" wrapText="1"/>
    </xf>
    <xf numFmtId="0" fontId="19" fillId="43" borderId="10" xfId="0" applyFont="1" applyFill="1" applyBorder="1" applyAlignment="1">
      <alignment horizontal="center"/>
    </xf>
    <xf numFmtId="0" fontId="0" fillId="43" borderId="10" xfId="0" applyFont="1" applyFill="1" applyBorder="1" applyAlignment="1">
      <alignment horizontal="center"/>
    </xf>
    <xf numFmtId="0" fontId="5" fillId="43" borderId="10" xfId="0" applyFont="1" applyFill="1" applyBorder="1" applyAlignment="1">
      <alignment horizontal="center" vertical="top"/>
    </xf>
    <xf numFmtId="0" fontId="7" fillId="0" borderId="0" xfId="0" applyFont="1" applyAlignment="1">
      <alignment/>
    </xf>
    <xf numFmtId="0" fontId="11" fillId="44" borderId="23" xfId="0" applyFont="1" applyFill="1" applyBorder="1" applyAlignment="1">
      <alignment vertical="center" wrapText="1"/>
    </xf>
    <xf numFmtId="0" fontId="11" fillId="44" borderId="25" xfId="0" applyFont="1" applyFill="1" applyBorder="1" applyAlignment="1">
      <alignment vertical="center" wrapText="1"/>
    </xf>
    <xf numFmtId="0" fontId="16" fillId="40" borderId="22" xfId="0" applyFont="1" applyFill="1" applyBorder="1" applyAlignment="1">
      <alignment horizontal="center" vertical="center"/>
    </xf>
    <xf numFmtId="0" fontId="16" fillId="40" borderId="0" xfId="0" applyFont="1" applyFill="1" applyBorder="1" applyAlignment="1">
      <alignment horizontal="center" vertical="center"/>
    </xf>
    <xf numFmtId="0" fontId="0" fillId="40" borderId="0" xfId="0" applyFill="1" applyAlignment="1">
      <alignment/>
    </xf>
    <xf numFmtId="0" fontId="3" fillId="2" borderId="26" xfId="0" applyFont="1" applyFill="1" applyBorder="1" applyAlignment="1">
      <alignment horizontal="center" vertical="center"/>
    </xf>
    <xf numFmtId="0" fontId="3" fillId="40" borderId="27" xfId="0" applyFont="1" applyFill="1" applyBorder="1" applyAlignment="1">
      <alignment horizontal="center" vertical="center"/>
    </xf>
    <xf numFmtId="202" fontId="83" fillId="40" borderId="0" xfId="0" applyNumberFormat="1" applyFont="1" applyFill="1" applyBorder="1" applyAlignment="1">
      <alignment horizontal="center" vertical="center"/>
    </xf>
    <xf numFmtId="0" fontId="26" fillId="0" borderId="10" xfId="0" applyFont="1" applyBorder="1" applyAlignment="1">
      <alignment horizontal="center" vertical="top" wrapText="1"/>
    </xf>
    <xf numFmtId="0" fontId="25" fillId="0" borderId="10" xfId="0" applyFont="1" applyBorder="1" applyAlignment="1">
      <alignment horizontal="center" vertical="top" wrapText="1"/>
    </xf>
    <xf numFmtId="0" fontId="5" fillId="0" borderId="16" xfId="0" applyFont="1" applyBorder="1" applyAlignment="1">
      <alignment horizontal="center" vertical="center" wrapText="1"/>
    </xf>
    <xf numFmtId="0" fontId="5" fillId="0" borderId="28" xfId="0" applyFont="1" applyBorder="1" applyAlignment="1">
      <alignment horizontal="center" vertical="center" wrapText="1"/>
    </xf>
    <xf numFmtId="0" fontId="0" fillId="36" borderId="10" xfId="0" applyFont="1" applyFill="1" applyBorder="1" applyAlignment="1">
      <alignment horizontal="center" vertical="center"/>
    </xf>
    <xf numFmtId="0" fontId="5" fillId="40" borderId="0" xfId="0" applyFont="1" applyFill="1" applyBorder="1" applyAlignment="1">
      <alignment/>
    </xf>
    <xf numFmtId="0" fontId="5" fillId="0" borderId="0" xfId="0" applyFont="1" applyAlignment="1">
      <alignment/>
    </xf>
    <xf numFmtId="0" fontId="25" fillId="0" borderId="25" xfId="0" applyFont="1" applyBorder="1" applyAlignment="1">
      <alignment horizontal="center" vertical="top" wrapText="1"/>
    </xf>
    <xf numFmtId="0" fontId="84" fillId="0" borderId="10" xfId="0" applyFont="1" applyBorder="1" applyAlignment="1" applyProtection="1">
      <alignment horizontal="center" wrapText="1"/>
      <protection locked="0"/>
    </xf>
    <xf numFmtId="14" fontId="30" fillId="34" borderId="12" xfId="0" applyNumberFormat="1" applyFont="1" applyFill="1" applyBorder="1" applyAlignment="1" applyProtection="1">
      <alignment horizontal="center"/>
      <protection locked="0"/>
    </xf>
    <xf numFmtId="14" fontId="19" fillId="34" borderId="12" xfId="0" applyNumberFormat="1" applyFont="1" applyFill="1" applyBorder="1" applyAlignment="1">
      <alignment horizontal="center"/>
    </xf>
    <xf numFmtId="0" fontId="0" fillId="0" borderId="0" xfId="0" applyAlignment="1">
      <alignment wrapText="1"/>
    </xf>
    <xf numFmtId="0" fontId="5" fillId="43" borderId="10" xfId="0" applyFont="1" applyFill="1" applyBorder="1" applyAlignment="1">
      <alignment horizontal="center" vertical="center"/>
    </xf>
    <xf numFmtId="0" fontId="25" fillId="40" borderId="0" xfId="0" applyFont="1" applyFill="1" applyBorder="1" applyAlignment="1">
      <alignment horizontal="left" vertical="center" wrapText="1"/>
    </xf>
    <xf numFmtId="0" fontId="8" fillId="45" borderId="0" xfId="0" applyFont="1" applyFill="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5" fillId="41" borderId="12" xfId="0" applyFont="1" applyFill="1" applyBorder="1" applyAlignment="1">
      <alignment horizontal="center" vertical="center" wrapText="1"/>
    </xf>
    <xf numFmtId="0" fontId="0" fillId="0" borderId="0" xfId="0" applyAlignment="1">
      <alignment horizontal="right"/>
    </xf>
    <xf numFmtId="0" fontId="85" fillId="0" borderId="23" xfId="0" applyFont="1" applyBorder="1" applyAlignment="1">
      <alignment horizontal="left"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85" fillId="0" borderId="34" xfId="0" applyFont="1" applyBorder="1" applyAlignment="1">
      <alignment vertical="center" wrapText="1"/>
    </xf>
    <xf numFmtId="0" fontId="85" fillId="0" borderId="25" xfId="0" applyFont="1" applyBorder="1" applyAlignment="1">
      <alignment vertical="center" wrapText="1"/>
    </xf>
    <xf numFmtId="0" fontId="57" fillId="0" borderId="14" xfId="0" applyFont="1" applyBorder="1" applyAlignment="1">
      <alignment horizontal="left" vertical="center" wrapText="1"/>
    </xf>
    <xf numFmtId="0" fontId="0" fillId="0" borderId="0" xfId="0" applyAlignment="1">
      <alignment horizontal="left" vertical="center"/>
    </xf>
    <xf numFmtId="0" fontId="5" fillId="34" borderId="10" xfId="0" applyFont="1" applyFill="1" applyBorder="1" applyAlignment="1">
      <alignment horizontal="left" vertical="center"/>
    </xf>
    <xf numFmtId="0" fontId="0" fillId="0" borderId="0" xfId="0" applyAlignment="1">
      <alignment horizontal="left" vertical="center" wrapText="1"/>
    </xf>
    <xf numFmtId="0" fontId="5" fillId="41" borderId="12" xfId="0" applyFont="1" applyFill="1" applyBorder="1" applyAlignment="1">
      <alignment horizontal="left" vertical="center" wrapText="1"/>
    </xf>
    <xf numFmtId="0" fontId="5" fillId="41" borderId="10" xfId="0" applyFont="1" applyFill="1" applyBorder="1" applyAlignment="1">
      <alignment horizontal="left" vertical="center" wrapText="1"/>
    </xf>
    <xf numFmtId="0" fontId="85" fillId="0" borderId="13" xfId="0" applyFont="1" applyBorder="1" applyAlignment="1">
      <alignment vertical="center" wrapText="1"/>
    </xf>
    <xf numFmtId="0" fontId="0" fillId="0" borderId="0" xfId="0" applyBorder="1" applyAlignment="1">
      <alignment horizontal="left" vertical="center" wrapText="1"/>
    </xf>
    <xf numFmtId="0" fontId="82" fillId="0" borderId="0" xfId="0" applyFont="1" applyBorder="1" applyAlignment="1">
      <alignment horizontal="left" vertical="center" wrapText="1"/>
    </xf>
    <xf numFmtId="0" fontId="83" fillId="0" borderId="0" xfId="0" applyFont="1" applyBorder="1" applyAlignment="1">
      <alignment horizontal="left" vertical="center" wrapText="1"/>
    </xf>
    <xf numFmtId="0" fontId="26" fillId="0" borderId="14" xfId="0" applyFont="1" applyBorder="1" applyAlignment="1" applyProtection="1">
      <alignment horizontal="left" vertical="center" wrapText="1"/>
      <protection locked="0"/>
    </xf>
    <xf numFmtId="0" fontId="85" fillId="0" borderId="13" xfId="0" applyFont="1" applyBorder="1" applyAlignment="1">
      <alignment horizontal="left" vertical="center" wrapText="1"/>
    </xf>
    <xf numFmtId="0" fontId="85" fillId="0" borderId="14" xfId="0" applyFont="1" applyBorder="1" applyAlignment="1">
      <alignment horizontal="left" vertical="center" wrapText="1"/>
    </xf>
    <xf numFmtId="0" fontId="5" fillId="41" borderId="13" xfId="0" applyFont="1" applyFill="1" applyBorder="1" applyAlignment="1">
      <alignment horizontal="center" vertical="center" wrapText="1"/>
    </xf>
    <xf numFmtId="0" fontId="85" fillId="0" borderId="12" xfId="0" applyFont="1" applyBorder="1" applyAlignment="1">
      <alignment horizontal="left" vertical="center" wrapText="1"/>
    </xf>
    <xf numFmtId="0" fontId="0" fillId="0" borderId="10" xfId="0" applyFont="1" applyBorder="1" applyAlignment="1">
      <alignment vertical="center" wrapText="1"/>
    </xf>
    <xf numFmtId="0" fontId="0" fillId="40" borderId="0" xfId="0" applyFill="1" applyBorder="1" applyAlignment="1">
      <alignment horizontal="left" vertical="center" wrapText="1"/>
    </xf>
    <xf numFmtId="0" fontId="25" fillId="0" borderId="10" xfId="0" applyFont="1" applyBorder="1" applyAlignment="1">
      <alignment horizontal="center" vertical="center" wrapText="1"/>
    </xf>
    <xf numFmtId="0" fontId="0" fillId="0" borderId="0" xfId="0" applyFont="1" applyAlignment="1" quotePrefix="1">
      <alignment/>
    </xf>
    <xf numFmtId="0" fontId="57" fillId="40" borderId="12" xfId="0" applyFont="1" applyFill="1" applyBorder="1" applyAlignment="1">
      <alignment wrapText="1"/>
    </xf>
    <xf numFmtId="0" fontId="57" fillId="0" borderId="12" xfId="0" applyFont="1" applyBorder="1" applyAlignment="1">
      <alignment wrapText="1"/>
    </xf>
    <xf numFmtId="0" fontId="85" fillId="0" borderId="14" xfId="0" applyFont="1" applyBorder="1" applyAlignment="1">
      <alignment vertical="center" wrapText="1"/>
    </xf>
    <xf numFmtId="4" fontId="85" fillId="0" borderId="13" xfId="0" applyNumberFormat="1" applyFont="1" applyBorder="1" applyAlignment="1">
      <alignment wrapText="1"/>
    </xf>
    <xf numFmtId="0" fontId="57" fillId="0" borderId="0" xfId="0" applyFont="1" applyAlignment="1">
      <alignment wrapText="1"/>
    </xf>
    <xf numFmtId="0" fontId="57" fillId="0" borderId="21" xfId="0" applyFont="1" applyBorder="1" applyAlignment="1">
      <alignment wrapText="1"/>
    </xf>
    <xf numFmtId="0" fontId="57" fillId="0" borderId="27" xfId="0" applyFont="1" applyBorder="1" applyAlignment="1">
      <alignment wrapText="1"/>
    </xf>
    <xf numFmtId="4" fontId="85" fillId="0" borderId="27" xfId="0" applyNumberFormat="1" applyFont="1" applyBorder="1" applyAlignment="1">
      <alignment wrapText="1"/>
    </xf>
    <xf numFmtId="0" fontId="57" fillId="0" borderId="13" xfId="0" applyFont="1" applyBorder="1" applyAlignment="1">
      <alignment wrapText="1"/>
    </xf>
    <xf numFmtId="0" fontId="85" fillId="0" borderId="27" xfId="0" applyFont="1" applyBorder="1" applyAlignment="1">
      <alignment vertical="center" wrapText="1"/>
    </xf>
    <xf numFmtId="4" fontId="85" fillId="0" borderId="12" xfId="0" applyNumberFormat="1" applyFont="1" applyBorder="1" applyAlignment="1">
      <alignment wrapText="1"/>
    </xf>
    <xf numFmtId="0" fontId="25" fillId="0" borderId="26" xfId="0" applyFont="1" applyBorder="1" applyAlignment="1">
      <alignment horizontal="center" vertical="center" wrapText="1"/>
    </xf>
    <xf numFmtId="0" fontId="25" fillId="0" borderId="0" xfId="0" applyFont="1" applyBorder="1" applyAlignment="1">
      <alignment horizontal="center" vertical="top" wrapText="1"/>
    </xf>
    <xf numFmtId="0" fontId="26" fillId="0" borderId="26" xfId="0" applyFont="1" applyBorder="1" applyAlignment="1" applyProtection="1">
      <alignment horizontal="left" vertical="center" wrapText="1"/>
      <protection locked="0"/>
    </xf>
    <xf numFmtId="0" fontId="26" fillId="0" borderId="0" xfId="0" applyFont="1" applyBorder="1" applyAlignment="1" applyProtection="1">
      <alignment horizontal="center" vertical="top" wrapText="1"/>
      <protection locked="0"/>
    </xf>
    <xf numFmtId="0" fontId="26" fillId="0" borderId="27" xfId="0" applyFont="1" applyBorder="1" applyAlignment="1" applyProtection="1">
      <alignment vertical="top" wrapText="1"/>
      <protection locked="0"/>
    </xf>
    <xf numFmtId="0" fontId="26" fillId="0" borderId="34" xfId="0" applyFont="1" applyBorder="1" applyAlignment="1" applyProtection="1">
      <alignment vertical="top" wrapText="1"/>
      <protection locked="0"/>
    </xf>
    <xf numFmtId="0" fontId="26" fillId="0" borderId="13" xfId="0" applyFont="1" applyBorder="1" applyAlignment="1" applyProtection="1">
      <alignment vertical="center" wrapText="1"/>
      <protection locked="0"/>
    </xf>
    <xf numFmtId="0" fontId="26" fillId="0" borderId="10" xfId="0" applyFont="1" applyBorder="1" applyAlignment="1" applyProtection="1">
      <alignment horizontal="center" vertical="top" wrapText="1"/>
      <protection locked="0"/>
    </xf>
    <xf numFmtId="0" fontId="5" fillId="43" borderId="10" xfId="0" applyFont="1" applyFill="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49" fontId="13" fillId="43" borderId="10" xfId="0" applyNumberFormat="1" applyFont="1" applyFill="1" applyBorder="1" applyAlignment="1">
      <alignment vertical="center" wrapText="1"/>
    </xf>
    <xf numFmtId="0" fontId="8" fillId="46" borderId="12" xfId="0" applyFont="1" applyFill="1" applyBorder="1" applyAlignment="1">
      <alignment horizontal="center" vertical="center" wrapText="1"/>
    </xf>
    <xf numFmtId="0" fontId="8" fillId="46" borderId="10" xfId="0" applyFont="1" applyFill="1" applyBorder="1" applyAlignment="1">
      <alignment horizontal="center" vertical="center" wrapText="1"/>
    </xf>
    <xf numFmtId="0" fontId="8" fillId="46" borderId="10" xfId="0" applyFont="1" applyFill="1" applyBorder="1" applyAlignment="1">
      <alignment horizontal="center" vertical="center"/>
    </xf>
    <xf numFmtId="0" fontId="8" fillId="34" borderId="0" xfId="0" applyFont="1" applyFill="1" applyBorder="1" applyAlignment="1">
      <alignment horizontal="left" vertical="center" wrapText="1"/>
    </xf>
    <xf numFmtId="0" fontId="8" fillId="34" borderId="0" xfId="0" applyFont="1" applyFill="1" applyBorder="1" applyAlignment="1">
      <alignment horizontal="center" vertical="center" wrapText="1"/>
    </xf>
    <xf numFmtId="0" fontId="8" fillId="34" borderId="0" xfId="0" applyFont="1" applyFill="1" applyBorder="1" applyAlignment="1">
      <alignment horizontal="center" vertical="center"/>
    </xf>
    <xf numFmtId="0" fontId="8" fillId="0" borderId="0" xfId="0" applyFont="1" applyBorder="1" applyAlignment="1">
      <alignment/>
    </xf>
    <xf numFmtId="0" fontId="8" fillId="0" borderId="0" xfId="0" applyFont="1" applyAlignment="1">
      <alignment vertical="center"/>
    </xf>
    <xf numFmtId="0" fontId="7" fillId="0" borderId="10" xfId="0" applyFont="1" applyBorder="1" applyAlignment="1">
      <alignment vertical="center" wrapText="1"/>
    </xf>
    <xf numFmtId="0" fontId="7" fillId="0" borderId="0" xfId="0" applyFont="1" applyAlignment="1">
      <alignment vertical="center"/>
    </xf>
    <xf numFmtId="0" fontId="8" fillId="0" borderId="21" xfId="0" applyFont="1" applyBorder="1" applyAlignment="1" applyProtection="1">
      <alignment horizontal="center" vertical="top" wrapText="1"/>
      <protection locked="0"/>
    </xf>
    <xf numFmtId="0" fontId="8" fillId="0" borderId="2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31" fillId="0" borderId="0" xfId="0" applyFont="1" applyAlignment="1">
      <alignment horizontal="center" vertical="center" wrapText="1"/>
    </xf>
    <xf numFmtId="0" fontId="33" fillId="44" borderId="14" xfId="0" applyFont="1" applyFill="1" applyBorder="1" applyAlignment="1">
      <alignment horizontal="center" vertical="center" wrapText="1"/>
    </xf>
    <xf numFmtId="0" fontId="33" fillId="44" borderId="13" xfId="0" applyFont="1" applyFill="1" applyBorder="1" applyAlignment="1">
      <alignment horizontal="center" vertical="center" wrapText="1"/>
    </xf>
    <xf numFmtId="0" fontId="33" fillId="44" borderId="12" xfId="0" applyFont="1" applyFill="1" applyBorder="1" applyAlignment="1">
      <alignment horizontal="center" vertical="center" wrapText="1"/>
    </xf>
    <xf numFmtId="0" fontId="26" fillId="0" borderId="0" xfId="0" applyFont="1" applyAlignment="1">
      <alignment/>
    </xf>
    <xf numFmtId="0" fontId="25" fillId="47" borderId="10" xfId="0" applyFont="1" applyFill="1" applyBorder="1" applyAlignment="1">
      <alignment horizontal="center" vertical="center" wrapText="1"/>
    </xf>
    <xf numFmtId="0" fontId="2" fillId="43" borderId="10" xfId="0" applyFont="1" applyFill="1" applyBorder="1" applyAlignment="1">
      <alignment horizontal="center" vertical="center" wrapText="1"/>
    </xf>
    <xf numFmtId="0" fontId="4" fillId="46" borderId="10" xfId="0" applyFont="1" applyFill="1" applyBorder="1" applyAlignment="1">
      <alignment horizontal="left" vertical="center" wrapText="1"/>
    </xf>
    <xf numFmtId="0" fontId="4" fillId="46" borderId="10" xfId="0" applyFont="1" applyFill="1" applyBorder="1" applyAlignment="1">
      <alignment horizontal="left" vertical="top" wrapText="1"/>
    </xf>
    <xf numFmtId="0" fontId="8" fillId="0" borderId="10" xfId="0" applyFont="1" applyBorder="1" applyAlignment="1">
      <alignment/>
    </xf>
    <xf numFmtId="0" fontId="7" fillId="46" borderId="10" xfId="0" applyFont="1" applyFill="1" applyBorder="1" applyAlignment="1">
      <alignment horizontal="center" vertical="center" wrapText="1"/>
    </xf>
    <xf numFmtId="0" fontId="4" fillId="46" borderId="10" xfId="0" applyFont="1" applyFill="1" applyBorder="1" applyAlignment="1">
      <alignment horizontal="left" vertical="justify" wrapText="1"/>
    </xf>
    <xf numFmtId="0" fontId="3" fillId="46"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24" xfId="0" applyBorder="1" applyAlignment="1">
      <alignment horizontal="center" vertical="top" wrapText="1"/>
    </xf>
    <xf numFmtId="0" fontId="0" fillId="0" borderId="15" xfId="0" applyBorder="1" applyAlignment="1">
      <alignment horizontal="center" vertical="top" wrapText="1"/>
    </xf>
    <xf numFmtId="0" fontId="5" fillId="34" borderId="10" xfId="0" applyFont="1" applyFill="1" applyBorder="1" applyAlignment="1" applyProtection="1">
      <alignment horizontal="left" vertical="center" wrapText="1"/>
      <protection locked="0"/>
    </xf>
    <xf numFmtId="0" fontId="4" fillId="34" borderId="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5" fillId="34" borderId="10" xfId="0" applyFont="1" applyFill="1" applyBorder="1" applyAlignment="1" applyProtection="1">
      <alignment horizontal="center" vertical="center"/>
      <protection locked="0"/>
    </xf>
    <xf numFmtId="0" fontId="85" fillId="0" borderId="13" xfId="0" applyFont="1" applyBorder="1" applyAlignment="1">
      <alignment horizontal="left" vertical="center" wrapText="1"/>
    </xf>
    <xf numFmtId="0" fontId="5" fillId="41" borderId="13" xfId="0" applyFont="1" applyFill="1" applyBorder="1" applyAlignment="1">
      <alignment horizontal="center" vertical="center" wrapText="1"/>
    </xf>
    <xf numFmtId="0" fontId="26" fillId="0" borderId="10" xfId="0" applyFont="1" applyBorder="1" applyAlignment="1" applyProtection="1">
      <alignment horizontal="center" vertical="top" wrapText="1"/>
      <protection locked="0"/>
    </xf>
    <xf numFmtId="0" fontId="2" fillId="0" borderId="10" xfId="0" applyFont="1" applyBorder="1" applyAlignment="1">
      <alignment horizontal="center" vertical="center"/>
    </xf>
    <xf numFmtId="0" fontId="0" fillId="0" borderId="0" xfId="0" applyFont="1" applyBorder="1" applyAlignment="1">
      <alignment horizontal="left" vertical="top"/>
    </xf>
    <xf numFmtId="0" fontId="0" fillId="0" borderId="0" xfId="0" applyBorder="1" applyAlignment="1">
      <alignment horizontal="left" vertical="top"/>
    </xf>
    <xf numFmtId="0" fontId="2" fillId="0" borderId="21" xfId="0" applyFont="1" applyBorder="1" applyAlignment="1">
      <alignment horizontal="center"/>
    </xf>
    <xf numFmtId="0" fontId="2" fillId="0" borderId="23" xfId="0" applyFont="1" applyBorder="1" applyAlignment="1">
      <alignment horizontal="center"/>
    </xf>
    <xf numFmtId="0" fontId="2" fillId="0" borderId="27" xfId="0" applyFont="1" applyBorder="1" applyAlignment="1">
      <alignment horizontal="center"/>
    </xf>
    <xf numFmtId="0" fontId="2" fillId="0" borderId="34"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7" fillId="43" borderId="14" xfId="0" applyFont="1" applyFill="1" applyBorder="1" applyAlignment="1">
      <alignment horizontal="left" vertical="center" wrapText="1"/>
    </xf>
    <xf numFmtId="0" fontId="85" fillId="0" borderId="13" xfId="0" applyFont="1" applyBorder="1" applyAlignment="1">
      <alignment horizontal="left" vertical="center" wrapText="1"/>
    </xf>
    <xf numFmtId="0" fontId="5" fillId="41" borderId="26" xfId="0" applyFont="1" applyFill="1" applyBorder="1" applyAlignment="1">
      <alignment horizontal="center" vertical="center" wrapText="1"/>
    </xf>
    <xf numFmtId="0" fontId="5" fillId="41" borderId="35" xfId="0" applyFont="1" applyFill="1" applyBorder="1" applyAlignment="1">
      <alignment horizontal="center" vertical="center" wrapText="1"/>
    </xf>
    <xf numFmtId="0" fontId="7" fillId="43" borderId="10" xfId="0" applyFont="1" applyFill="1" applyBorder="1" applyAlignment="1">
      <alignment horizontal="left" vertical="center"/>
    </xf>
    <xf numFmtId="0" fontId="5" fillId="41" borderId="24" xfId="0" applyFont="1" applyFill="1" applyBorder="1" applyAlignment="1">
      <alignment horizontal="center" vertical="center" wrapText="1"/>
    </xf>
    <xf numFmtId="0" fontId="5" fillId="41" borderId="15"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1" borderId="36" xfId="0" applyFont="1" applyFill="1" applyBorder="1" applyAlignment="1">
      <alignment horizontal="center" vertical="center" wrapText="1"/>
    </xf>
    <xf numFmtId="0" fontId="5" fillId="41" borderId="37" xfId="0" applyFont="1" applyFill="1" applyBorder="1" applyAlignment="1">
      <alignment horizontal="center" vertical="center" wrapText="1"/>
    </xf>
    <xf numFmtId="0" fontId="5" fillId="41" borderId="38" xfId="0" applyFont="1" applyFill="1" applyBorder="1" applyAlignment="1">
      <alignment horizontal="center" vertical="center" wrapText="1"/>
    </xf>
    <xf numFmtId="0" fontId="4" fillId="34" borderId="26" xfId="0" applyFont="1" applyFill="1" applyBorder="1" applyAlignment="1" applyProtection="1">
      <alignment horizontal="left" vertical="center" wrapText="1"/>
      <protection locked="0"/>
    </xf>
    <xf numFmtId="0" fontId="4" fillId="34" borderId="35" xfId="0" applyFont="1" applyFill="1" applyBorder="1" applyAlignment="1" applyProtection="1">
      <alignment horizontal="left" vertical="center" wrapText="1"/>
      <protection locked="0"/>
    </xf>
    <xf numFmtId="0" fontId="4" fillId="34" borderId="20" xfId="0" applyFont="1" applyFill="1" applyBorder="1" applyAlignment="1" applyProtection="1">
      <alignment horizontal="left" vertical="center" wrapText="1"/>
      <protection locked="0"/>
    </xf>
    <xf numFmtId="0" fontId="7" fillId="43" borderId="39" xfId="0" applyFont="1" applyFill="1" applyBorder="1" applyAlignment="1">
      <alignment horizontal="center" vertical="center" wrapText="1"/>
    </xf>
    <xf numFmtId="0" fontId="7" fillId="43" borderId="40" xfId="0" applyFont="1" applyFill="1" applyBorder="1" applyAlignment="1">
      <alignment horizontal="center" vertical="center" wrapText="1"/>
    </xf>
    <xf numFmtId="0" fontId="7" fillId="43" borderId="28" xfId="0" applyFont="1" applyFill="1" applyBorder="1" applyAlignment="1">
      <alignment horizontal="center" vertical="center" wrapText="1"/>
    </xf>
    <xf numFmtId="0" fontId="85" fillId="0" borderId="10" xfId="0" applyFont="1" applyBorder="1" applyAlignment="1">
      <alignment horizontal="left" vertical="center" wrapText="1"/>
    </xf>
    <xf numFmtId="0" fontId="2" fillId="0" borderId="0" xfId="0" applyFont="1" applyAlignment="1">
      <alignment horizontal="center"/>
    </xf>
    <xf numFmtId="0" fontId="5" fillId="41" borderId="21" xfId="0" applyFont="1" applyFill="1" applyBorder="1" applyAlignment="1">
      <alignment horizontal="center" vertical="center" wrapText="1"/>
    </xf>
    <xf numFmtId="0" fontId="5" fillId="41" borderId="23" xfId="0" applyFont="1" applyFill="1" applyBorder="1" applyAlignment="1">
      <alignment horizontal="center" vertical="center" wrapText="1"/>
    </xf>
    <xf numFmtId="0" fontId="5" fillId="41" borderId="34" xfId="0" applyFont="1" applyFill="1" applyBorder="1" applyAlignment="1">
      <alignment horizontal="center" vertical="center" wrapText="1"/>
    </xf>
    <xf numFmtId="0" fontId="85" fillId="0" borderId="12" xfId="0" applyFont="1" applyBorder="1" applyAlignment="1">
      <alignment horizontal="left" vertical="center" wrapText="1"/>
    </xf>
    <xf numFmtId="0" fontId="2" fillId="40" borderId="10" xfId="0" applyFont="1" applyFill="1" applyBorder="1" applyAlignment="1" applyProtection="1">
      <alignment horizontal="center" vertical="center"/>
      <protection locked="0"/>
    </xf>
    <xf numFmtId="0" fontId="4" fillId="39" borderId="26" xfId="0" applyFont="1" applyFill="1" applyBorder="1" applyAlignment="1" applyProtection="1">
      <alignment horizontal="left" vertical="center" wrapText="1"/>
      <protection locked="0"/>
    </xf>
    <xf numFmtId="0" fontId="4" fillId="39" borderId="35" xfId="0" applyFont="1" applyFill="1" applyBorder="1" applyAlignment="1" applyProtection="1">
      <alignment horizontal="left" vertical="center" wrapText="1"/>
      <protection locked="0"/>
    </xf>
    <xf numFmtId="0" fontId="4" fillId="39" borderId="20" xfId="0" applyFont="1" applyFill="1" applyBorder="1" applyAlignment="1" applyProtection="1">
      <alignment horizontal="left" vertical="center" wrapText="1"/>
      <protection locked="0"/>
    </xf>
    <xf numFmtId="0" fontId="25" fillId="0" borderId="26" xfId="0" applyFont="1" applyBorder="1" applyAlignment="1">
      <alignment horizontal="center" vertical="top" wrapText="1"/>
    </xf>
    <xf numFmtId="0" fontId="25" fillId="0" borderId="20" xfId="0" applyFont="1" applyBorder="1" applyAlignment="1">
      <alignment horizontal="center" vertical="top" wrapText="1"/>
    </xf>
    <xf numFmtId="0" fontId="5" fillId="41" borderId="27" xfId="0" applyFont="1" applyFill="1" applyBorder="1" applyAlignment="1">
      <alignment horizontal="center" vertical="center" wrapText="1"/>
    </xf>
    <xf numFmtId="0" fontId="5" fillId="41" borderId="0" xfId="0" applyFont="1" applyFill="1" applyBorder="1" applyAlignment="1">
      <alignment horizontal="center" vertical="center" wrapText="1"/>
    </xf>
    <xf numFmtId="0" fontId="85" fillId="0" borderId="21" xfId="0" applyFont="1" applyBorder="1" applyAlignment="1">
      <alignment horizontal="center" vertical="center" wrapText="1"/>
    </xf>
    <xf numFmtId="0" fontId="85" fillId="0" borderId="27" xfId="0" applyFont="1" applyBorder="1" applyAlignment="1">
      <alignment horizontal="center" vertical="center" wrapText="1"/>
    </xf>
    <xf numFmtId="0" fontId="85" fillId="0" borderId="24" xfId="0" applyFont="1" applyBorder="1" applyAlignment="1">
      <alignment horizontal="center" vertical="center" wrapText="1"/>
    </xf>
    <xf numFmtId="0" fontId="5" fillId="41" borderId="20" xfId="0" applyFont="1" applyFill="1" applyBorder="1" applyAlignment="1">
      <alignment horizontal="center" vertical="center" wrapText="1"/>
    </xf>
    <xf numFmtId="0" fontId="85" fillId="0" borderId="26" xfId="0" applyFont="1" applyBorder="1" applyAlignment="1">
      <alignment horizontal="left" vertical="center" wrapText="1"/>
    </xf>
    <xf numFmtId="0" fontId="85" fillId="0" borderId="21" xfId="0" applyFont="1" applyBorder="1" applyAlignment="1">
      <alignment horizontal="left" vertical="center" wrapText="1"/>
    </xf>
    <xf numFmtId="0" fontId="85" fillId="0" borderId="14" xfId="0" applyFont="1" applyBorder="1" applyAlignment="1">
      <alignment horizontal="left" vertical="center" wrapText="1"/>
    </xf>
    <xf numFmtId="0" fontId="5" fillId="41" borderId="10" xfId="0" applyFont="1" applyFill="1" applyBorder="1" applyAlignment="1">
      <alignment horizontal="center" vertical="center" wrapText="1"/>
    </xf>
    <xf numFmtId="0" fontId="25" fillId="0" borderId="10" xfId="0" applyFont="1" applyBorder="1" applyAlignment="1">
      <alignment horizontal="center" vertical="top" wrapText="1"/>
    </xf>
    <xf numFmtId="0" fontId="25" fillId="47" borderId="29" xfId="0" applyFont="1" applyFill="1" applyBorder="1" applyAlignment="1">
      <alignment horizontal="center" vertical="center" wrapText="1"/>
    </xf>
    <xf numFmtId="0" fontId="25" fillId="47" borderId="30" xfId="0" applyFont="1" applyFill="1" applyBorder="1" applyAlignment="1">
      <alignment horizontal="center" vertical="center" wrapText="1"/>
    </xf>
    <xf numFmtId="0" fontId="25" fillId="47" borderId="26" xfId="0" applyFont="1" applyFill="1" applyBorder="1" applyAlignment="1">
      <alignment horizontal="center" vertical="center" wrapText="1"/>
    </xf>
    <xf numFmtId="0" fontId="25" fillId="47" borderId="35" xfId="0" applyFont="1" applyFill="1" applyBorder="1" applyAlignment="1">
      <alignment horizontal="center" vertical="center" wrapText="1"/>
    </xf>
    <xf numFmtId="0" fontId="25" fillId="47" borderId="20" xfId="0" applyFont="1" applyFill="1" applyBorder="1" applyAlignment="1">
      <alignment horizontal="center" vertical="center" wrapText="1"/>
    </xf>
    <xf numFmtId="0" fontId="26" fillId="0" borderId="21" xfId="0" applyFont="1" applyBorder="1" applyAlignment="1" applyProtection="1">
      <alignment horizontal="center" vertical="top" wrapText="1"/>
      <protection locked="0"/>
    </xf>
    <xf numFmtId="0" fontId="26" fillId="0" borderId="23" xfId="0" applyFont="1" applyBorder="1" applyAlignment="1" applyProtection="1">
      <alignment horizontal="center" vertical="top" wrapText="1"/>
      <protection locked="0"/>
    </xf>
    <xf numFmtId="0" fontId="26" fillId="0" borderId="24" xfId="0" applyFont="1" applyBorder="1" applyAlignment="1" applyProtection="1">
      <alignment horizontal="center" vertical="top" wrapText="1"/>
      <protection locked="0"/>
    </xf>
    <xf numFmtId="0" fontId="26" fillId="0" borderId="25" xfId="0" applyFont="1" applyBorder="1" applyAlignment="1" applyProtection="1">
      <alignment horizontal="center" vertical="top" wrapText="1"/>
      <protection locked="0"/>
    </xf>
    <xf numFmtId="0" fontId="26" fillId="0" borderId="0" xfId="0" applyFont="1" applyBorder="1" applyAlignment="1" applyProtection="1">
      <alignment horizontal="center" vertical="top" wrapText="1"/>
      <protection locked="0"/>
    </xf>
    <xf numFmtId="0" fontId="26" fillId="0" borderId="10" xfId="0" applyFont="1" applyBorder="1" applyAlignment="1" applyProtection="1">
      <alignment horizontal="left" vertical="center" wrapText="1"/>
      <protection locked="0"/>
    </xf>
    <xf numFmtId="0" fontId="26" fillId="0" borderId="12" xfId="0" applyFont="1" applyBorder="1" applyAlignment="1" applyProtection="1">
      <alignment horizontal="left" vertical="center" wrapText="1"/>
      <protection locked="0"/>
    </xf>
    <xf numFmtId="0" fontId="26" fillId="0" borderId="14" xfId="0" applyFont="1" applyBorder="1" applyAlignment="1" applyProtection="1">
      <alignment horizontal="left" vertical="center" wrapText="1"/>
      <protection locked="0"/>
    </xf>
    <xf numFmtId="0" fontId="26" fillId="0" borderId="12"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0" fillId="0" borderId="26" xfId="0" applyFont="1" applyBorder="1" applyAlignment="1">
      <alignment horizontal="left" vertical="center" wrapText="1"/>
    </xf>
    <xf numFmtId="0" fontId="0" fillId="0" borderId="20" xfId="0" applyFont="1" applyBorder="1" applyAlignment="1">
      <alignment horizontal="left" vertical="center" wrapText="1"/>
    </xf>
    <xf numFmtId="0" fontId="0" fillId="0" borderId="35" xfId="0" applyFont="1" applyBorder="1" applyAlignment="1">
      <alignment horizontal="left" vertical="center" wrapText="1"/>
    </xf>
    <xf numFmtId="0" fontId="26" fillId="0" borderId="10" xfId="0" applyFont="1" applyBorder="1" applyAlignment="1">
      <alignment horizontal="center" vertical="top" wrapText="1"/>
    </xf>
    <xf numFmtId="0" fontId="26" fillId="0" borderId="15" xfId="0" applyFont="1" applyBorder="1" applyAlignment="1">
      <alignment horizontal="center" vertical="top" wrapText="1"/>
    </xf>
    <xf numFmtId="0" fontId="26" fillId="0" borderId="25" xfId="0" applyFont="1" applyBorder="1" applyAlignment="1">
      <alignment horizontal="center" vertical="top" wrapText="1"/>
    </xf>
    <xf numFmtId="0" fontId="0" fillId="0" borderId="10" xfId="0" applyFont="1" applyBorder="1" applyAlignment="1">
      <alignment horizontal="left" vertical="center" wrapText="1"/>
    </xf>
    <xf numFmtId="0" fontId="7" fillId="43" borderId="26" xfId="0" applyFont="1" applyFill="1" applyBorder="1" applyAlignment="1">
      <alignment horizontal="left" vertical="center"/>
    </xf>
    <xf numFmtId="0" fontId="7" fillId="43" borderId="20" xfId="0" applyFont="1" applyFill="1" applyBorder="1" applyAlignment="1">
      <alignment horizontal="left" vertical="center"/>
    </xf>
    <xf numFmtId="0" fontId="0" fillId="0" borderId="22" xfId="0" applyFont="1" applyBorder="1" applyAlignment="1">
      <alignment horizontal="left" vertical="top"/>
    </xf>
    <xf numFmtId="0" fontId="0" fillId="0" borderId="22" xfId="0" applyBorder="1" applyAlignment="1">
      <alignment horizontal="left" vertical="top"/>
    </xf>
    <xf numFmtId="0" fontId="0" fillId="0" borderId="15" xfId="0" applyBorder="1" applyAlignment="1">
      <alignment horizontal="left" vertical="top"/>
    </xf>
    <xf numFmtId="0" fontId="7" fillId="41" borderId="26" xfId="0" applyFont="1" applyFill="1" applyBorder="1" applyAlignment="1">
      <alignment horizontal="center" vertical="center" wrapText="1"/>
    </xf>
    <xf numFmtId="0" fontId="0" fillId="41" borderId="35" xfId="0" applyFill="1" applyBorder="1" applyAlignment="1">
      <alignment horizontal="center" vertical="center" wrapText="1"/>
    </xf>
    <xf numFmtId="0" fontId="0" fillId="41" borderId="20" xfId="0" applyFill="1" applyBorder="1" applyAlignment="1">
      <alignment horizontal="center" vertical="center" wrapText="1"/>
    </xf>
    <xf numFmtId="0" fontId="2" fillId="0" borderId="26" xfId="0" applyFont="1" applyBorder="1" applyAlignment="1">
      <alignment horizontal="center" vertical="center"/>
    </xf>
    <xf numFmtId="0" fontId="4" fillId="41" borderId="26" xfId="0" applyFont="1" applyFill="1" applyBorder="1" applyAlignment="1">
      <alignment horizontal="left" vertical="center" wrapText="1"/>
    </xf>
    <xf numFmtId="0" fontId="4" fillId="41" borderId="35" xfId="0" applyFont="1" applyFill="1" applyBorder="1" applyAlignment="1">
      <alignment horizontal="left" vertical="center" wrapText="1"/>
    </xf>
    <xf numFmtId="0" fontId="3" fillId="41" borderId="35" xfId="0" applyFont="1" applyFill="1" applyBorder="1" applyAlignment="1">
      <alignment horizontal="left" vertical="center" wrapText="1"/>
    </xf>
    <xf numFmtId="0" fontId="3" fillId="41" borderId="20" xfId="0" applyFont="1" applyFill="1" applyBorder="1" applyAlignment="1">
      <alignment horizontal="left" vertical="center" wrapText="1"/>
    </xf>
    <xf numFmtId="0" fontId="7" fillId="43" borderId="26" xfId="0" applyFont="1" applyFill="1" applyBorder="1" applyAlignment="1">
      <alignment horizontal="left" vertical="center" wrapText="1"/>
    </xf>
    <xf numFmtId="0" fontId="0" fillId="43" borderId="20" xfId="0" applyFill="1" applyBorder="1" applyAlignment="1">
      <alignment horizontal="left" vertical="center" wrapText="1"/>
    </xf>
    <xf numFmtId="0" fontId="5" fillId="43" borderId="12" xfId="0" applyFont="1" applyFill="1" applyBorder="1" applyAlignment="1">
      <alignment horizontal="center" vertical="center" wrapText="1"/>
    </xf>
    <xf numFmtId="0" fontId="5" fillId="43" borderId="13" xfId="0" applyFont="1" applyFill="1" applyBorder="1" applyAlignment="1">
      <alignment horizontal="center" vertical="center" wrapText="1"/>
    </xf>
    <xf numFmtId="0" fontId="5" fillId="43" borderId="14" xfId="0" applyFont="1" applyFill="1" applyBorder="1" applyAlignment="1">
      <alignment horizontal="center" vertical="center" wrapText="1"/>
    </xf>
    <xf numFmtId="0" fontId="5" fillId="43" borderId="10" xfId="0" applyFont="1" applyFill="1" applyBorder="1" applyAlignment="1">
      <alignment horizontal="center" vertical="center" wrapText="1"/>
    </xf>
    <xf numFmtId="0" fontId="25" fillId="0" borderId="15" xfId="0" applyFont="1" applyBorder="1" applyAlignment="1">
      <alignment horizontal="center" vertical="top" wrapText="1"/>
    </xf>
    <xf numFmtId="0" fontId="25" fillId="0" borderId="25" xfId="0" applyFont="1" applyBorder="1" applyAlignment="1">
      <alignment horizontal="center" vertical="top" wrapText="1"/>
    </xf>
    <xf numFmtId="0" fontId="25" fillId="47" borderId="40" xfId="0" applyFont="1" applyFill="1" applyBorder="1" applyAlignment="1">
      <alignment horizontal="center" vertical="center" wrapText="1"/>
    </xf>
    <xf numFmtId="0" fontId="25" fillId="47" borderId="28" xfId="0" applyFont="1" applyFill="1" applyBorder="1" applyAlignment="1">
      <alignment horizontal="center" vertical="center" wrapText="1"/>
    </xf>
    <xf numFmtId="0" fontId="5" fillId="46" borderId="10" xfId="0" applyFont="1" applyFill="1" applyBorder="1" applyAlignment="1">
      <alignment horizontal="center" vertical="center" wrapText="1"/>
    </xf>
    <xf numFmtId="0" fontId="0" fillId="46" borderId="10" xfId="0" applyFont="1" applyFill="1" applyBorder="1" applyAlignment="1">
      <alignment horizontal="left" vertical="top" wrapText="1"/>
    </xf>
    <xf numFmtId="0" fontId="0" fillId="43" borderId="12" xfId="0" applyFont="1" applyFill="1" applyBorder="1" applyAlignment="1">
      <alignment horizontal="center" vertical="center" wrapText="1"/>
    </xf>
    <xf numFmtId="0" fontId="0" fillId="43" borderId="14"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26" fillId="0" borderId="10" xfId="0" applyFont="1" applyBorder="1" applyAlignment="1" applyProtection="1">
      <alignment horizontal="center" vertical="center" wrapText="1"/>
      <protection locked="0"/>
    </xf>
    <xf numFmtId="0" fontId="86" fillId="0" borderId="10" xfId="0" applyFont="1" applyBorder="1" applyAlignment="1">
      <alignment horizontal="center" vertical="center"/>
    </xf>
    <xf numFmtId="0" fontId="0" fillId="0" borderId="10" xfId="0" applyFont="1" applyBorder="1" applyAlignment="1">
      <alignment vertical="top"/>
    </xf>
    <xf numFmtId="0" fontId="0" fillId="0" borderId="10" xfId="0" applyFont="1" applyBorder="1" applyAlignment="1">
      <alignment vertical="top" wrapText="1"/>
    </xf>
    <xf numFmtId="0" fontId="7" fillId="0" borderId="10" xfId="0" applyFont="1" applyBorder="1" applyAlignment="1">
      <alignment horizontal="center"/>
    </xf>
    <xf numFmtId="0" fontId="3" fillId="46" borderId="21" xfId="0" applyFont="1" applyFill="1" applyBorder="1" applyAlignment="1">
      <alignment horizontal="left" vertical="center" wrapText="1"/>
    </xf>
    <xf numFmtId="0" fontId="3" fillId="46" borderId="22" xfId="0" applyFont="1" applyFill="1" applyBorder="1" applyAlignment="1">
      <alignment horizontal="left" vertical="center" wrapText="1"/>
    </xf>
    <xf numFmtId="0" fontId="0" fillId="46" borderId="22" xfId="0" applyFill="1" applyBorder="1" applyAlignment="1">
      <alignment wrapText="1"/>
    </xf>
    <xf numFmtId="0" fontId="0" fillId="46" borderId="23" xfId="0" applyFill="1" applyBorder="1" applyAlignment="1">
      <alignment wrapText="1"/>
    </xf>
    <xf numFmtId="0" fontId="3" fillId="46" borderId="24" xfId="0" applyFont="1" applyFill="1" applyBorder="1" applyAlignment="1">
      <alignment horizontal="left" vertical="center" wrapText="1"/>
    </xf>
    <xf numFmtId="0" fontId="3" fillId="46" borderId="15" xfId="0" applyFont="1" applyFill="1" applyBorder="1" applyAlignment="1">
      <alignment horizontal="left" vertical="center" wrapText="1"/>
    </xf>
    <xf numFmtId="0" fontId="0" fillId="46" borderId="15" xfId="0" applyFill="1" applyBorder="1" applyAlignment="1">
      <alignment wrapText="1"/>
    </xf>
    <xf numFmtId="0" fontId="0" fillId="46" borderId="25" xfId="0" applyFill="1" applyBorder="1" applyAlignment="1">
      <alignment wrapText="1"/>
    </xf>
    <xf numFmtId="14" fontId="4" fillId="34" borderId="26" xfId="0" applyNumberFormat="1"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4" fillId="41" borderId="26" xfId="0" applyFont="1" applyFill="1" applyBorder="1" applyAlignment="1">
      <alignment horizontal="left" vertical="top" wrapText="1"/>
    </xf>
    <xf numFmtId="0" fontId="4" fillId="41" borderId="35" xfId="0" applyFont="1" applyFill="1" applyBorder="1" applyAlignment="1">
      <alignment horizontal="left" vertical="top" wrapText="1"/>
    </xf>
    <xf numFmtId="0" fontId="1" fillId="34" borderId="0" xfId="0" applyFont="1" applyFill="1" applyBorder="1" applyAlignment="1">
      <alignment horizontal="left" vertical="center" wrapText="1"/>
    </xf>
    <xf numFmtId="0" fontId="0" fillId="40" borderId="0" xfId="0" applyFill="1" applyBorder="1" applyAlignment="1">
      <alignment horizontal="left" vertical="center" wrapText="1"/>
    </xf>
    <xf numFmtId="0" fontId="4" fillId="46" borderId="26" xfId="0" applyFont="1" applyFill="1" applyBorder="1" applyAlignment="1">
      <alignment horizontal="center" vertical="center" wrapText="1"/>
    </xf>
    <xf numFmtId="0" fontId="4" fillId="46" borderId="35" xfId="0" applyFont="1" applyFill="1" applyBorder="1" applyAlignment="1">
      <alignment horizontal="center" vertical="center" wrapText="1"/>
    </xf>
    <xf numFmtId="0" fontId="0" fillId="46" borderId="35" xfId="0" applyFill="1" applyBorder="1" applyAlignment="1">
      <alignment horizontal="center" vertical="center" wrapText="1"/>
    </xf>
    <xf numFmtId="0" fontId="0" fillId="46" borderId="20" xfId="0" applyFill="1" applyBorder="1" applyAlignment="1">
      <alignment horizontal="center" vertical="center" wrapText="1"/>
    </xf>
    <xf numFmtId="0" fontId="0" fillId="46" borderId="35" xfId="0" applyFill="1" applyBorder="1" applyAlignment="1">
      <alignment wrapText="1"/>
    </xf>
    <xf numFmtId="0" fontId="0" fillId="46" borderId="20" xfId="0" applyFill="1" applyBorder="1" applyAlignment="1">
      <alignment wrapText="1"/>
    </xf>
    <xf numFmtId="0" fontId="0" fillId="43" borderId="35" xfId="0" applyFill="1" applyBorder="1" applyAlignment="1">
      <alignment horizontal="left" vertical="center" wrapText="1"/>
    </xf>
    <xf numFmtId="0" fontId="7" fillId="43" borderId="24" xfId="0" applyFont="1" applyFill="1" applyBorder="1" applyAlignment="1">
      <alignment horizontal="left" vertical="center" wrapText="1"/>
    </xf>
    <xf numFmtId="0" fontId="0" fillId="43" borderId="15" xfId="0" applyFill="1" applyBorder="1" applyAlignment="1">
      <alignment horizontal="left" vertical="center" wrapText="1"/>
    </xf>
    <xf numFmtId="0" fontId="0" fillId="43" borderId="25" xfId="0" applyFill="1" applyBorder="1" applyAlignment="1">
      <alignment horizontal="left" vertical="center" wrapText="1"/>
    </xf>
    <xf numFmtId="0" fontId="7" fillId="46" borderId="26" xfId="0" applyFont="1" applyFill="1" applyBorder="1" applyAlignment="1">
      <alignment horizontal="center" vertical="center" wrapText="1"/>
    </xf>
    <xf numFmtId="0" fontId="7" fillId="46" borderId="35" xfId="0" applyFont="1" applyFill="1" applyBorder="1" applyAlignment="1">
      <alignment horizontal="center" vertical="center" wrapText="1"/>
    </xf>
    <xf numFmtId="0" fontId="0" fillId="46" borderId="26" xfId="0" applyFont="1" applyFill="1" applyBorder="1" applyAlignment="1">
      <alignment horizontal="center" vertical="center" wrapText="1"/>
    </xf>
    <xf numFmtId="0" fontId="0" fillId="46" borderId="35" xfId="0" applyFont="1" applyFill="1" applyBorder="1" applyAlignment="1">
      <alignment horizontal="center" vertical="center" wrapText="1"/>
    </xf>
    <xf numFmtId="0" fontId="0" fillId="46" borderId="20" xfId="0" applyFont="1" applyFill="1" applyBorder="1" applyAlignment="1">
      <alignment horizontal="center" vertical="center" wrapText="1"/>
    </xf>
    <xf numFmtId="0" fontId="0" fillId="46" borderId="20" xfId="0" applyFill="1" applyBorder="1" applyAlignment="1">
      <alignment horizontal="center" wrapText="1"/>
    </xf>
    <xf numFmtId="0" fontId="0" fillId="41" borderId="26" xfId="0" applyFont="1" applyFill="1" applyBorder="1" applyAlignment="1">
      <alignment horizontal="left" vertical="top" wrapText="1"/>
    </xf>
    <xf numFmtId="0" fontId="0" fillId="41" borderId="35" xfId="0" applyFont="1" applyFill="1" applyBorder="1" applyAlignment="1">
      <alignment horizontal="left" vertical="top" wrapText="1"/>
    </xf>
    <xf numFmtId="0" fontId="0" fillId="41" borderId="20" xfId="0" applyFont="1" applyFill="1" applyBorder="1" applyAlignment="1">
      <alignment horizontal="left" vertical="top" wrapText="1"/>
    </xf>
    <xf numFmtId="0" fontId="0" fillId="43" borderId="10" xfId="0" applyFill="1" applyBorder="1" applyAlignment="1">
      <alignment horizontal="center" vertical="center" wrapText="1"/>
    </xf>
    <xf numFmtId="0" fontId="4" fillId="46" borderId="20" xfId="0" applyFont="1" applyFill="1" applyBorder="1" applyAlignment="1">
      <alignment horizontal="center" vertical="center" wrapText="1"/>
    </xf>
    <xf numFmtId="0" fontId="13" fillId="43" borderId="10" xfId="0" applyFont="1" applyFill="1" applyBorder="1" applyAlignment="1">
      <alignment horizontal="center" vertical="center" textRotation="90" wrapText="1"/>
    </xf>
    <xf numFmtId="0" fontId="13" fillId="43" borderId="10" xfId="0" applyFont="1" applyFill="1" applyBorder="1" applyAlignment="1">
      <alignment horizontal="center" vertical="center" wrapText="1"/>
    </xf>
    <xf numFmtId="0" fontId="25" fillId="47" borderId="31"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xf>
    <xf numFmtId="0" fontId="0" fillId="0" borderId="10" xfId="0" applyBorder="1" applyAlignment="1">
      <alignment horizontal="center"/>
    </xf>
    <xf numFmtId="0" fontId="5" fillId="36" borderId="14"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8" xfId="0" applyFont="1" applyBorder="1" applyAlignment="1">
      <alignment horizontal="center" vertical="center" wrapText="1"/>
    </xf>
    <xf numFmtId="0" fontId="5" fillId="42" borderId="10"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4" borderId="10" xfId="0" applyFont="1" applyFill="1" applyBorder="1" applyAlignment="1" applyProtection="1">
      <alignment horizontal="center" vertical="center" wrapText="1"/>
      <protection locked="0"/>
    </xf>
    <xf numFmtId="0" fontId="0" fillId="0" borderId="10" xfId="0" applyFont="1" applyBorder="1" applyAlignment="1">
      <alignment horizontal="center"/>
    </xf>
    <xf numFmtId="0" fontId="5" fillId="43" borderId="10" xfId="0" applyFont="1" applyFill="1" applyBorder="1" applyAlignment="1">
      <alignment horizontal="center" vertical="top"/>
    </xf>
    <xf numFmtId="0" fontId="0" fillId="0" borderId="10" xfId="0" applyBorder="1" applyAlignment="1">
      <alignment horizontal="center" vertical="top"/>
    </xf>
    <xf numFmtId="0" fontId="5" fillId="34" borderId="10" xfId="0" applyFont="1" applyFill="1" applyBorder="1" applyAlignment="1" applyProtection="1">
      <alignment horizontal="left" vertical="center" wrapText="1"/>
      <protection locked="0"/>
    </xf>
    <xf numFmtId="0" fontId="0" fillId="0" borderId="10" xfId="0" applyFont="1" applyBorder="1" applyAlignment="1">
      <alignment/>
    </xf>
    <xf numFmtId="0" fontId="5" fillId="40"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0" borderId="26" xfId="0" applyBorder="1" applyAlignment="1">
      <alignment/>
    </xf>
    <xf numFmtId="0" fontId="0" fillId="0" borderId="20" xfId="0" applyBorder="1" applyAlignment="1">
      <alignment/>
    </xf>
    <xf numFmtId="0" fontId="0" fillId="0" borderId="10" xfId="0" applyBorder="1" applyAlignment="1">
      <alignment/>
    </xf>
    <xf numFmtId="0" fontId="14" fillId="34" borderId="10" xfId="0" applyFont="1" applyFill="1" applyBorder="1" applyAlignment="1" applyProtection="1">
      <alignment horizontal="center" vertical="center" wrapText="1"/>
      <protection locked="0"/>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wrapText="1"/>
    </xf>
    <xf numFmtId="0" fontId="0" fillId="0" borderId="20" xfId="0" applyBorder="1" applyAlignment="1">
      <alignment wrapText="1"/>
    </xf>
    <xf numFmtId="0" fontId="0" fillId="0" borderId="26" xfId="0" applyFont="1" applyBorder="1" applyAlignment="1">
      <alignment horizontal="center" vertical="center" wrapText="1"/>
    </xf>
    <xf numFmtId="0" fontId="0" fillId="0" borderId="35" xfId="0" applyBorder="1" applyAlignment="1">
      <alignment horizontal="center" vertical="center" wrapText="1"/>
    </xf>
    <xf numFmtId="0" fontId="0" fillId="0" borderId="20" xfId="0" applyBorder="1" applyAlignment="1">
      <alignment horizontal="center" vertical="center" wrapText="1"/>
    </xf>
    <xf numFmtId="0" fontId="7" fillId="46" borderId="10" xfId="0" applyFont="1" applyFill="1" applyBorder="1" applyAlignment="1">
      <alignment horizontal="center" vertical="center" wrapText="1"/>
    </xf>
    <xf numFmtId="0" fontId="5" fillId="43" borderId="10" xfId="0" applyFont="1" applyFill="1" applyBorder="1" applyAlignment="1">
      <alignment horizontal="center" vertical="center"/>
    </xf>
    <xf numFmtId="0" fontId="25" fillId="47" borderId="10" xfId="0" applyFont="1" applyFill="1" applyBorder="1" applyAlignment="1">
      <alignment horizontal="center" vertical="center" wrapText="1"/>
    </xf>
    <xf numFmtId="0" fontId="4" fillId="43" borderId="10" xfId="0" applyFont="1" applyFill="1" applyBorder="1" applyAlignment="1">
      <alignment horizontal="center" vertical="center"/>
    </xf>
    <xf numFmtId="0" fontId="3" fillId="46" borderId="10" xfId="0" applyFont="1" applyFill="1" applyBorder="1" applyAlignment="1">
      <alignment horizontal="left" vertical="center" wrapText="1"/>
    </xf>
    <xf numFmtId="0" fontId="4" fillId="46" borderId="10" xfId="0" applyFont="1" applyFill="1" applyBorder="1" applyAlignment="1">
      <alignment horizontal="left" vertical="justify" wrapText="1"/>
    </xf>
    <xf numFmtId="0" fontId="5" fillId="43" borderId="10" xfId="0" applyFont="1" applyFill="1" applyBorder="1" applyAlignment="1">
      <alignment horizontal="left" vertical="center" wrapText="1"/>
    </xf>
    <xf numFmtId="0" fontId="0" fillId="0" borderId="10" xfId="0" applyBorder="1" applyAlignment="1">
      <alignment wrapText="1"/>
    </xf>
    <xf numFmtId="0" fontId="0" fillId="0" borderId="10" xfId="0" applyBorder="1" applyAlignment="1">
      <alignment vertical="center" wrapText="1"/>
    </xf>
    <xf numFmtId="0" fontId="7" fillId="43" borderId="26" xfId="0" applyFont="1" applyFill="1" applyBorder="1" applyAlignment="1">
      <alignment vertical="center" wrapText="1"/>
    </xf>
    <xf numFmtId="0" fontId="7" fillId="43" borderId="35" xfId="0" applyFont="1" applyFill="1" applyBorder="1" applyAlignment="1">
      <alignment vertical="center" wrapText="1"/>
    </xf>
    <xf numFmtId="0" fontId="7" fillId="43" borderId="20" xfId="0" applyFont="1" applyFill="1" applyBorder="1" applyAlignment="1">
      <alignment vertical="center" wrapText="1"/>
    </xf>
    <xf numFmtId="0" fontId="7" fillId="43" borderId="10" xfId="0" applyFont="1" applyFill="1" applyBorder="1" applyAlignment="1">
      <alignment horizontal="left" vertical="center" wrapText="1"/>
    </xf>
    <xf numFmtId="0" fontId="0" fillId="43" borderId="10" xfId="0" applyFill="1" applyBorder="1" applyAlignment="1">
      <alignment horizontal="left" vertical="center" wrapText="1"/>
    </xf>
    <xf numFmtId="1" fontId="5" fillId="43" borderId="10" xfId="0" applyNumberFormat="1" applyFont="1" applyFill="1" applyBorder="1" applyAlignment="1">
      <alignment horizontal="center" vertical="center"/>
    </xf>
    <xf numFmtId="0" fontId="14" fillId="0" borderId="10" xfId="0" applyFont="1" applyBorder="1" applyAlignment="1">
      <alignment horizontal="center" vertical="center"/>
    </xf>
    <xf numFmtId="0" fontId="7" fillId="43" borderId="10" xfId="0" applyFont="1" applyFill="1" applyBorder="1" applyAlignment="1">
      <alignment horizontal="center"/>
    </xf>
    <xf numFmtId="0" fontId="4" fillId="43" borderId="10" xfId="0" applyFont="1" applyFill="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2" fillId="43" borderId="10" xfId="0" applyFont="1" applyFill="1" applyBorder="1" applyAlignment="1">
      <alignment horizontal="center" vertical="center" wrapText="1"/>
    </xf>
    <xf numFmtId="0" fontId="4" fillId="46" borderId="10" xfId="0" applyFont="1" applyFill="1" applyBorder="1" applyAlignment="1">
      <alignment horizontal="left" vertical="center" wrapText="1"/>
    </xf>
    <xf numFmtId="0" fontId="4" fillId="46" borderId="26" xfId="0" applyFont="1" applyFill="1" applyBorder="1" applyAlignment="1">
      <alignment horizontal="left" vertical="top" wrapText="1"/>
    </xf>
    <xf numFmtId="0" fontId="4" fillId="46" borderId="35" xfId="0" applyFont="1" applyFill="1" applyBorder="1" applyAlignment="1">
      <alignment horizontal="left" vertical="top" wrapText="1"/>
    </xf>
    <xf numFmtId="0" fontId="4" fillId="46" borderId="20" xfId="0" applyFont="1" applyFill="1" applyBorder="1" applyAlignment="1">
      <alignment horizontal="left" vertical="top" wrapText="1"/>
    </xf>
    <xf numFmtId="0" fontId="87" fillId="34" borderId="10" xfId="0" applyFont="1" applyFill="1" applyBorder="1" applyAlignment="1" applyProtection="1">
      <alignment horizontal="left" vertical="center" wrapText="1"/>
      <protection locked="0"/>
    </xf>
    <xf numFmtId="49" fontId="5" fillId="43" borderId="10" xfId="0" applyNumberFormat="1" applyFont="1" applyFill="1" applyBorder="1" applyAlignment="1">
      <alignment horizontal="center" vertical="center" wrapText="1"/>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7" fillId="0" borderId="2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0" fillId="0" borderId="25" xfId="0" applyBorder="1" applyAlignment="1">
      <alignment horizontal="center" vertical="center" wrapText="1"/>
    </xf>
    <xf numFmtId="0" fontId="8" fillId="0" borderId="21" xfId="0" applyFont="1" applyBorder="1" applyAlignment="1" applyProtection="1">
      <alignment horizontal="center" vertical="top" wrapText="1"/>
      <protection locked="0"/>
    </xf>
    <xf numFmtId="0" fontId="8" fillId="0" borderId="22" xfId="0" applyFont="1" applyBorder="1" applyAlignment="1" applyProtection="1">
      <alignment horizontal="center" vertical="top" wrapText="1"/>
      <protection locked="0"/>
    </xf>
    <xf numFmtId="0" fontId="8" fillId="0" borderId="24" xfId="0" applyFont="1" applyBorder="1" applyAlignment="1" applyProtection="1">
      <alignment horizontal="center" vertical="top" wrapText="1"/>
      <protection locked="0"/>
    </xf>
    <xf numFmtId="0" fontId="8" fillId="0" borderId="15" xfId="0" applyFont="1" applyBorder="1" applyAlignment="1" applyProtection="1">
      <alignment horizontal="center" vertical="top" wrapText="1"/>
      <protection locked="0"/>
    </xf>
    <xf numFmtId="0" fontId="8" fillId="0" borderId="23" xfId="0" applyFont="1" applyBorder="1" applyAlignment="1" applyProtection="1">
      <alignment horizontal="center" vertical="top" wrapText="1"/>
      <protection locked="0"/>
    </xf>
    <xf numFmtId="0" fontId="8" fillId="0" borderId="25" xfId="0" applyFont="1" applyBorder="1" applyAlignment="1" applyProtection="1">
      <alignment horizontal="center" vertical="top" wrapText="1"/>
      <protection locked="0"/>
    </xf>
    <xf numFmtId="0" fontId="88" fillId="0" borderId="12" xfId="0" applyFont="1" applyBorder="1" applyAlignment="1" applyProtection="1">
      <alignment horizontal="center" vertical="center" wrapText="1"/>
      <protection locked="0"/>
    </xf>
    <xf numFmtId="0" fontId="88" fillId="0" borderId="13" xfId="0" applyFont="1" applyBorder="1" applyAlignment="1" applyProtection="1">
      <alignment horizontal="center" vertical="center" wrapText="1"/>
      <protection locked="0"/>
    </xf>
    <xf numFmtId="0" fontId="88" fillId="0" borderId="14" xfId="0" applyFont="1" applyBorder="1" applyAlignment="1" applyProtection="1">
      <alignment horizontal="center" vertical="center" wrapText="1"/>
      <protection locked="0"/>
    </xf>
    <xf numFmtId="0" fontId="8" fillId="46" borderId="12" xfId="0" applyFont="1" applyFill="1" applyBorder="1" applyAlignment="1">
      <alignment horizontal="center" vertical="center" wrapText="1"/>
    </xf>
    <xf numFmtId="0" fontId="8" fillId="46" borderId="13" xfId="0" applyFont="1" applyFill="1" applyBorder="1" applyAlignment="1">
      <alignment horizontal="center" vertical="center" wrapText="1"/>
    </xf>
    <xf numFmtId="0" fontId="8" fillId="46" borderId="14" xfId="0" applyFont="1" applyFill="1" applyBorder="1" applyAlignment="1">
      <alignment horizontal="center" vertical="center" wrapText="1"/>
    </xf>
    <xf numFmtId="0" fontId="8" fillId="46" borderId="12" xfId="0" applyFont="1" applyFill="1" applyBorder="1" applyAlignment="1">
      <alignment horizontal="left" vertical="center" wrapText="1"/>
    </xf>
    <xf numFmtId="0" fontId="8" fillId="46" borderId="13" xfId="0" applyFont="1" applyFill="1" applyBorder="1" applyAlignment="1">
      <alignment horizontal="left" vertical="center" wrapText="1"/>
    </xf>
    <xf numFmtId="0" fontId="8" fillId="46" borderId="14" xfId="0" applyFont="1" applyFill="1" applyBorder="1" applyAlignment="1">
      <alignment horizontal="left" vertical="center" wrapText="1"/>
    </xf>
    <xf numFmtId="0" fontId="88" fillId="0" borderId="21" xfId="0" applyFont="1" applyBorder="1" applyAlignment="1" applyProtection="1">
      <alignment horizontal="left" vertical="center" wrapText="1"/>
      <protection locked="0"/>
    </xf>
    <xf numFmtId="0" fontId="88" fillId="0" borderId="23" xfId="0" applyFont="1" applyBorder="1" applyAlignment="1" applyProtection="1">
      <alignment horizontal="left" vertical="center" wrapText="1"/>
      <protection locked="0"/>
    </xf>
    <xf numFmtId="0" fontId="88" fillId="0" borderId="27" xfId="0" applyFont="1" applyBorder="1" applyAlignment="1" applyProtection="1">
      <alignment horizontal="left" vertical="center" wrapText="1"/>
      <protection locked="0"/>
    </xf>
    <xf numFmtId="0" fontId="88" fillId="0" borderId="34" xfId="0" applyFont="1" applyBorder="1" applyAlignment="1" applyProtection="1">
      <alignment horizontal="left" vertical="center" wrapText="1"/>
      <protection locked="0"/>
    </xf>
    <xf numFmtId="0" fontId="88" fillId="0" borderId="24" xfId="0" applyFont="1" applyBorder="1" applyAlignment="1" applyProtection="1">
      <alignment horizontal="left" vertical="center" wrapText="1"/>
      <protection locked="0"/>
    </xf>
    <xf numFmtId="0" fontId="88" fillId="0" borderId="25" xfId="0" applyFont="1" applyBorder="1" applyAlignment="1" applyProtection="1">
      <alignment horizontal="left" vertical="center" wrapText="1"/>
      <protection locked="0"/>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8" fillId="0" borderId="14" xfId="0" applyFont="1" applyBorder="1" applyAlignment="1" applyProtection="1">
      <alignment horizontal="center"/>
      <protection locked="0"/>
    </xf>
    <xf numFmtId="0" fontId="88" fillId="0" borderId="12" xfId="0" applyFont="1" applyBorder="1" applyAlignment="1" applyProtection="1">
      <alignment horizontal="left" vertical="center" wrapText="1"/>
      <protection locked="0"/>
    </xf>
    <xf numFmtId="0" fontId="88" fillId="0" borderId="13" xfId="0" applyFont="1" applyBorder="1" applyAlignment="1" applyProtection="1">
      <alignment horizontal="left" vertical="center" wrapText="1"/>
      <protection locked="0"/>
    </xf>
    <xf numFmtId="0" fontId="88" fillId="0" borderId="14" xfId="0" applyFont="1" applyBorder="1" applyAlignment="1" applyProtection="1">
      <alignment horizontal="left" vertical="center" wrapText="1"/>
      <protection locked="0"/>
    </xf>
    <xf numFmtId="1" fontId="8" fillId="46" borderId="12" xfId="0" applyNumberFormat="1" applyFont="1" applyFill="1" applyBorder="1" applyAlignment="1">
      <alignment horizontal="center" vertical="center" wrapText="1"/>
    </xf>
    <xf numFmtId="0" fontId="8" fillId="46" borderId="12" xfId="0" applyFont="1" applyFill="1" applyBorder="1" applyAlignment="1">
      <alignment horizontal="center" vertical="center" textRotation="90" wrapText="1"/>
    </xf>
    <xf numFmtId="0" fontId="8" fillId="46" borderId="13" xfId="0" applyFont="1" applyFill="1" applyBorder="1" applyAlignment="1">
      <alignment horizontal="center" vertical="center" textRotation="90" wrapText="1"/>
    </xf>
    <xf numFmtId="0" fontId="8" fillId="46" borderId="14" xfId="0" applyFont="1" applyFill="1" applyBorder="1" applyAlignment="1">
      <alignment horizontal="center" vertical="center" textRotation="90" wrapText="1"/>
    </xf>
    <xf numFmtId="17" fontId="8" fillId="0" borderId="12" xfId="0" applyNumberFormat="1"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2" xfId="0" applyFont="1" applyBorder="1" applyAlignment="1" applyProtection="1">
      <alignment horizontal="center" vertical="center" wrapText="1"/>
      <protection locked="0"/>
    </xf>
    <xf numFmtId="0" fontId="8" fillId="0" borderId="21"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14" xfId="0" applyFont="1" applyBorder="1" applyAlignment="1" applyProtection="1">
      <alignment horizontal="center"/>
      <protection locked="0"/>
    </xf>
    <xf numFmtId="0" fontId="7" fillId="47" borderId="39" xfId="0" applyFont="1" applyFill="1" applyBorder="1" applyAlignment="1">
      <alignment horizontal="center" vertical="center" wrapText="1"/>
    </xf>
    <xf numFmtId="0" fontId="7" fillId="47" borderId="40" xfId="0" applyFont="1" applyFill="1" applyBorder="1" applyAlignment="1">
      <alignment horizontal="center" vertical="center" wrapText="1"/>
    </xf>
    <xf numFmtId="0" fontId="7" fillId="47" borderId="28" xfId="0" applyFont="1" applyFill="1" applyBorder="1" applyAlignment="1">
      <alignment horizontal="center" vertical="center" wrapText="1"/>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47" borderId="29" xfId="0" applyFont="1" applyFill="1" applyBorder="1" applyAlignment="1">
      <alignment horizontal="center" vertical="center" wrapText="1"/>
    </xf>
    <xf numFmtId="0" fontId="7" fillId="47" borderId="30" xfId="0" applyFont="1" applyFill="1" applyBorder="1" applyAlignment="1">
      <alignment horizontal="center" vertical="center" wrapText="1"/>
    </xf>
    <xf numFmtId="0" fontId="7" fillId="47" borderId="31" xfId="0" applyFont="1" applyFill="1" applyBorder="1" applyAlignment="1">
      <alignment horizontal="center" vertical="center" wrapText="1"/>
    </xf>
    <xf numFmtId="0" fontId="7" fillId="0" borderId="10" xfId="0" applyFont="1" applyBorder="1" applyAlignment="1">
      <alignment horizontal="center" vertical="center" wrapText="1"/>
    </xf>
    <xf numFmtId="0" fontId="31" fillId="46" borderId="27" xfId="0" applyFont="1" applyFill="1" applyBorder="1" applyAlignment="1">
      <alignment horizontal="left" vertical="center" wrapText="1"/>
    </xf>
    <xf numFmtId="0" fontId="31" fillId="46" borderId="0" xfId="0" applyFont="1" applyFill="1" applyBorder="1" applyAlignment="1">
      <alignment horizontal="left" vertical="center" wrapText="1"/>
    </xf>
    <xf numFmtId="0" fontId="31" fillId="46" borderId="24" xfId="0" applyFont="1" applyFill="1" applyBorder="1" applyAlignment="1">
      <alignment horizontal="left" vertical="center" wrapText="1"/>
    </xf>
    <xf numFmtId="0" fontId="31" fillId="46" borderId="15" xfId="0" applyFont="1" applyFill="1" applyBorder="1" applyAlignment="1">
      <alignment horizontal="left" vertical="center" wrapText="1"/>
    </xf>
    <xf numFmtId="0" fontId="3" fillId="46" borderId="0" xfId="0" applyFont="1" applyFill="1" applyBorder="1" applyAlignment="1">
      <alignment horizontal="center" vertical="center" wrapText="1"/>
    </xf>
    <xf numFmtId="0" fontId="3" fillId="46" borderId="34" xfId="0" applyFont="1" applyFill="1" applyBorder="1" applyAlignment="1">
      <alignment horizontal="center" vertical="center" wrapText="1"/>
    </xf>
    <xf numFmtId="0" fontId="3" fillId="46" borderId="15" xfId="0" applyFont="1" applyFill="1" applyBorder="1" applyAlignment="1">
      <alignment horizontal="center" vertical="center" wrapText="1"/>
    </xf>
    <xf numFmtId="0" fontId="3" fillId="46" borderId="25"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14" xfId="0" applyFont="1" applyFill="1" applyBorder="1" applyAlignment="1">
      <alignment horizontal="center" vertical="center" wrapText="1"/>
    </xf>
    <xf numFmtId="0" fontId="4" fillId="46" borderId="27" xfId="0" applyFont="1" applyFill="1" applyBorder="1" applyAlignment="1">
      <alignment horizontal="left" vertical="justify" wrapText="1"/>
    </xf>
    <xf numFmtId="0" fontId="4" fillId="46" borderId="0" xfId="0" applyFont="1" applyFill="1" applyBorder="1" applyAlignment="1">
      <alignment horizontal="left" vertical="justify" wrapText="1"/>
    </xf>
    <xf numFmtId="0" fontId="4" fillId="46" borderId="34" xfId="0" applyFont="1" applyFill="1" applyBorder="1" applyAlignment="1">
      <alignment horizontal="left" vertical="justify" wrapText="1"/>
    </xf>
    <xf numFmtId="0" fontId="7" fillId="46" borderId="20" xfId="0" applyFont="1" applyFill="1" applyBorder="1" applyAlignment="1">
      <alignment horizontal="center" vertical="center" wrapText="1"/>
    </xf>
    <xf numFmtId="0" fontId="11" fillId="44" borderId="43" xfId="0" applyFont="1" applyFill="1" applyBorder="1" applyAlignment="1">
      <alignment horizontal="center" vertical="center" wrapText="1"/>
    </xf>
    <xf numFmtId="0" fontId="11" fillId="44" borderId="44" xfId="0" applyFont="1" applyFill="1" applyBorder="1" applyAlignment="1">
      <alignment horizontal="center" vertical="center" wrapText="1"/>
    </xf>
    <xf numFmtId="0" fontId="11" fillId="44" borderId="36" xfId="0" applyFont="1" applyFill="1" applyBorder="1" applyAlignment="1">
      <alignment horizontal="center" vertical="center" wrapText="1"/>
    </xf>
    <xf numFmtId="0" fontId="11" fillId="44" borderId="45" xfId="0" applyFont="1" applyFill="1" applyBorder="1" applyAlignment="1">
      <alignment horizontal="center" vertical="center" wrapText="1"/>
    </xf>
    <xf numFmtId="0" fontId="11" fillId="44" borderId="46" xfId="0" applyFont="1" applyFill="1" applyBorder="1" applyAlignment="1">
      <alignment horizontal="center" vertical="center" wrapText="1"/>
    </xf>
    <xf numFmtId="0" fontId="11" fillId="44" borderId="47" xfId="0" applyFont="1" applyFill="1" applyBorder="1" applyAlignment="1">
      <alignment horizontal="center" vertical="center" wrapText="1"/>
    </xf>
    <xf numFmtId="0" fontId="11" fillId="44" borderId="10"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11" fillId="44" borderId="12" xfId="0" applyFont="1" applyFill="1" applyBorder="1" applyAlignment="1">
      <alignment horizontal="center" vertical="center" wrapText="1"/>
    </xf>
    <xf numFmtId="0" fontId="11" fillId="44" borderId="14" xfId="0" applyFont="1" applyFill="1" applyBorder="1" applyAlignment="1">
      <alignment horizontal="center" vertical="center" wrapText="1"/>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16" fillId="41" borderId="10" xfId="0" applyFont="1" applyFill="1" applyBorder="1" applyAlignment="1">
      <alignment horizontal="center" vertical="center"/>
    </xf>
    <xf numFmtId="0" fontId="82" fillId="0" borderId="12"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4" xfId="0" applyFont="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89" fillId="0" borderId="1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4" xfId="0" applyFont="1" applyBorder="1" applyAlignment="1">
      <alignment horizontal="center"/>
    </xf>
    <xf numFmtId="0" fontId="23" fillId="0" borderId="12" xfId="0" applyFont="1" applyBorder="1" applyAlignment="1">
      <alignment horizontal="center" vertical="center" textRotation="90" wrapText="1"/>
    </xf>
    <xf numFmtId="0" fontId="23" fillId="0" borderId="13"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3" fillId="34" borderId="12"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1" fillId="35" borderId="24"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14" xfId="0" applyFont="1" applyFill="1" applyBorder="1" applyAlignment="1">
      <alignment horizontal="center" vertical="center" wrapText="1"/>
    </xf>
    <xf numFmtId="0" fontId="0" fillId="40" borderId="10" xfId="0" applyFont="1" applyFill="1" applyBorder="1" applyAlignment="1">
      <alignment vertical="top"/>
    </xf>
    <xf numFmtId="0" fontId="0" fillId="40" borderId="10" xfId="0" applyFont="1" applyFill="1" applyBorder="1" applyAlignment="1">
      <alignment vertical="top" wrapText="1"/>
    </xf>
    <xf numFmtId="0" fontId="25" fillId="47" borderId="39" xfId="0" applyFont="1" applyFill="1" applyBorder="1" applyAlignment="1">
      <alignment horizontal="center" vertical="center" wrapText="1"/>
    </xf>
    <xf numFmtId="0" fontId="26" fillId="0" borderId="39" xfId="0" applyFont="1" applyBorder="1" applyAlignment="1">
      <alignment horizontal="center" vertical="top" wrapText="1"/>
    </xf>
    <xf numFmtId="0" fontId="26" fillId="0" borderId="40" xfId="0" applyFont="1" applyBorder="1" applyAlignment="1">
      <alignment horizontal="center" vertical="top" wrapText="1"/>
    </xf>
    <xf numFmtId="0" fontId="26" fillId="0" borderId="28" xfId="0" applyFont="1" applyBorder="1" applyAlignment="1">
      <alignment horizontal="center" vertical="top" wrapText="1"/>
    </xf>
    <xf numFmtId="0" fontId="25" fillId="47" borderId="39" xfId="0" applyFont="1" applyFill="1" applyBorder="1" applyAlignment="1">
      <alignment horizontal="center" vertical="top" wrapText="1"/>
    </xf>
    <xf numFmtId="0" fontId="25" fillId="47" borderId="40" xfId="0" applyFont="1" applyFill="1" applyBorder="1" applyAlignment="1">
      <alignment horizontal="center" vertical="top" wrapText="1"/>
    </xf>
    <xf numFmtId="0" fontId="25" fillId="47" borderId="28" xfId="0" applyFont="1" applyFill="1" applyBorder="1" applyAlignment="1">
      <alignment horizontal="center" vertical="top" wrapText="1"/>
    </xf>
    <xf numFmtId="0" fontId="4" fillId="0" borderId="0" xfId="0" applyFont="1" applyBorder="1" applyAlignment="1">
      <alignment horizontal="center" vertical="center" wrapText="1"/>
    </xf>
    <xf numFmtId="0" fontId="0" fillId="0" borderId="0" xfId="0" applyFont="1" applyBorder="1" applyAlignment="1">
      <alignment wrapText="1"/>
    </xf>
    <xf numFmtId="0" fontId="57" fillId="0" borderId="10" xfId="0" applyFont="1" applyBorder="1" applyAlignment="1">
      <alignment wrapText="1"/>
    </xf>
    <xf numFmtId="0" fontId="5" fillId="34" borderId="12" xfId="0" applyFont="1" applyFill="1" applyBorder="1" applyAlignment="1" applyProtection="1">
      <alignment horizontal="left" vertical="center" wrapText="1"/>
      <protection locked="0"/>
    </xf>
    <xf numFmtId="0" fontId="5" fillId="34" borderId="14" xfId="0" applyFont="1" applyFill="1" applyBorder="1" applyAlignment="1" applyProtection="1">
      <alignment horizontal="left" vertical="center" wrapText="1"/>
      <protection locked="0"/>
    </xf>
    <xf numFmtId="0" fontId="5" fillId="40" borderId="12" xfId="0" applyFont="1" applyFill="1" applyBorder="1" applyAlignment="1">
      <alignment horizontal="center" vertical="center" wrapText="1"/>
    </xf>
    <xf numFmtId="0" fontId="5" fillId="40" borderId="14" xfId="0" applyFont="1" applyFill="1" applyBorder="1" applyAlignment="1">
      <alignment horizontal="center" vertical="center" wrapText="1"/>
    </xf>
    <xf numFmtId="0" fontId="5" fillId="34" borderId="13" xfId="0" applyFont="1" applyFill="1" applyBorder="1" applyAlignment="1" applyProtection="1">
      <alignment horizontal="left" vertical="center" wrapText="1"/>
      <protection locked="0"/>
    </xf>
    <xf numFmtId="0" fontId="0" fillId="0" borderId="14" xfId="0" applyBorder="1" applyAlignment="1">
      <alignment horizontal="center" vertical="center"/>
    </xf>
    <xf numFmtId="202" fontId="32" fillId="2" borderId="35" xfId="0" applyNumberFormat="1" applyFont="1" applyFill="1" applyBorder="1" applyAlignment="1">
      <alignment horizontal="center" vertical="center"/>
    </xf>
    <xf numFmtId="202" fontId="32" fillId="2" borderId="20"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97">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ont>
        <color rgb="FF9C0006"/>
      </font>
      <fill>
        <patternFill>
          <bgColor rgb="FFFFC7CE"/>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fill>
        <patternFill>
          <bgColor rgb="FF00B050"/>
        </patternFill>
      </fill>
    </dxf>
    <dxf>
      <fill>
        <patternFill>
          <bgColor rgb="FFFFFF00"/>
        </patternFill>
      </fill>
    </dxf>
    <dxf>
      <fill>
        <patternFill>
          <bgColor rgb="FFFF0000"/>
        </patternFill>
      </fill>
    </dxf>
    <dxf>
      <fill>
        <patternFill>
          <bgColor theme="5" tint="-0.24993999302387238"/>
        </patternFill>
      </fill>
    </dxf>
    <dxf>
      <fill>
        <patternFill>
          <bgColor rgb="FF00B050"/>
        </patternFill>
      </fill>
    </dxf>
    <dxf>
      <fill>
        <patternFill>
          <bgColor rgb="FFFF0000"/>
        </patternFill>
      </fill>
    </dxf>
    <dxf>
      <fill>
        <patternFill>
          <bgColor theme="5" tint="-0.24993999302387238"/>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theme="5" tint="-0.24993999302387238"/>
        </patternFill>
      </fill>
    </dxf>
    <dxf>
      <fill>
        <patternFill>
          <bgColor theme="5" tint="-0.24993999302387238"/>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57150</xdr:rowOff>
    </xdr:from>
    <xdr:to>
      <xdr:col>1</xdr:col>
      <xdr:colOff>1181100</xdr:colOff>
      <xdr:row>4</xdr:row>
      <xdr:rowOff>247650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838200" y="219075"/>
          <a:ext cx="904875" cy="962025"/>
        </a:xfrm>
        <a:prstGeom prst="rect">
          <a:avLst/>
        </a:prstGeom>
        <a:noFill/>
        <a:ln w="9525" cmpd="sng">
          <a:noFill/>
        </a:ln>
      </xdr:spPr>
    </xdr:pic>
    <xdr:clientData/>
  </xdr:twoCellAnchor>
  <xdr:twoCellAnchor editAs="oneCell">
    <xdr:from>
      <xdr:col>1</xdr:col>
      <xdr:colOff>276225</xdr:colOff>
      <xdr:row>1</xdr:row>
      <xdr:rowOff>57150</xdr:rowOff>
    </xdr:from>
    <xdr:to>
      <xdr:col>1</xdr:col>
      <xdr:colOff>1181100</xdr:colOff>
      <xdr:row>4</xdr:row>
      <xdr:rowOff>247650</xdr:rowOff>
    </xdr:to>
    <xdr:pic>
      <xdr:nvPicPr>
        <xdr:cNvPr id="2"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838200" y="219075"/>
          <a:ext cx="904875" cy="962025"/>
        </a:xfrm>
        <a:prstGeom prst="rect">
          <a:avLst/>
        </a:prstGeom>
        <a:noFill/>
        <a:ln w="9525" cmpd="sng">
          <a:noFill/>
        </a:ln>
      </xdr:spPr>
    </xdr:pic>
    <xdr:clientData/>
  </xdr:twoCellAnchor>
  <xdr:twoCellAnchor editAs="oneCell">
    <xdr:from>
      <xdr:col>1</xdr:col>
      <xdr:colOff>276225</xdr:colOff>
      <xdr:row>1</xdr:row>
      <xdr:rowOff>57150</xdr:rowOff>
    </xdr:from>
    <xdr:to>
      <xdr:col>1</xdr:col>
      <xdr:colOff>1181100</xdr:colOff>
      <xdr:row>4</xdr:row>
      <xdr:rowOff>247650</xdr:rowOff>
    </xdr:to>
    <xdr:pic>
      <xdr:nvPicPr>
        <xdr:cNvPr id="3"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838200" y="219075"/>
          <a:ext cx="904875" cy="962025"/>
        </a:xfrm>
        <a:prstGeom prst="rect">
          <a:avLst/>
        </a:prstGeom>
        <a:noFill/>
        <a:ln w="9525" cmpd="sng">
          <a:noFill/>
        </a:ln>
      </xdr:spPr>
    </xdr:pic>
    <xdr:clientData/>
  </xdr:twoCellAnchor>
  <xdr:twoCellAnchor editAs="oneCell">
    <xdr:from>
      <xdr:col>1</xdr:col>
      <xdr:colOff>276225</xdr:colOff>
      <xdr:row>1</xdr:row>
      <xdr:rowOff>57150</xdr:rowOff>
    </xdr:from>
    <xdr:to>
      <xdr:col>1</xdr:col>
      <xdr:colOff>1181100</xdr:colOff>
      <xdr:row>4</xdr:row>
      <xdr:rowOff>247650</xdr:rowOff>
    </xdr:to>
    <xdr:pic>
      <xdr:nvPicPr>
        <xdr:cNvPr id="4"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838200" y="219075"/>
          <a:ext cx="904875" cy="962025"/>
        </a:xfrm>
        <a:prstGeom prst="rect">
          <a:avLst/>
        </a:prstGeom>
        <a:noFill/>
        <a:ln w="9525" cmpd="sng">
          <a:noFill/>
        </a:ln>
      </xdr:spPr>
    </xdr:pic>
    <xdr:clientData/>
  </xdr:twoCellAnchor>
  <xdr:twoCellAnchor editAs="oneCell">
    <xdr:from>
      <xdr:col>1</xdr:col>
      <xdr:colOff>276225</xdr:colOff>
      <xdr:row>1</xdr:row>
      <xdr:rowOff>57150</xdr:rowOff>
    </xdr:from>
    <xdr:to>
      <xdr:col>1</xdr:col>
      <xdr:colOff>1181100</xdr:colOff>
      <xdr:row>4</xdr:row>
      <xdr:rowOff>247650</xdr:rowOff>
    </xdr:to>
    <xdr:pic>
      <xdr:nvPicPr>
        <xdr:cNvPr id="5"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838200" y="219075"/>
          <a:ext cx="9048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3</xdr:row>
      <xdr:rowOff>114300</xdr:rowOff>
    </xdr:from>
    <xdr:to>
      <xdr:col>2</xdr:col>
      <xdr:colOff>1428750</xdr:colOff>
      <xdr:row>6</xdr:row>
      <xdr:rowOff>228600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1181100" y="695325"/>
          <a:ext cx="12001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4</xdr:row>
      <xdr:rowOff>85725</xdr:rowOff>
    </xdr:to>
    <xdr:pic>
      <xdr:nvPicPr>
        <xdr:cNvPr id="1" name="Picture 11" descr="colombia bn"/>
        <xdr:cNvPicPr preferRelativeResize="1">
          <a:picLocks noChangeAspect="1"/>
        </xdr:cNvPicPr>
      </xdr:nvPicPr>
      <xdr:blipFill>
        <a:blip r:embed="rId1"/>
        <a:stretch>
          <a:fillRect/>
        </a:stretch>
      </xdr:blipFill>
      <xdr:spPr>
        <a:xfrm>
          <a:off x="180975" y="161925"/>
          <a:ext cx="0" cy="885825"/>
        </a:xfrm>
        <a:prstGeom prst="rect">
          <a:avLst/>
        </a:prstGeom>
        <a:noFill/>
        <a:ln w="9525" cmpd="sng">
          <a:noFill/>
        </a:ln>
      </xdr:spPr>
    </xdr:pic>
    <xdr:clientData/>
  </xdr:twoCellAnchor>
  <xdr:twoCellAnchor editAs="oneCell">
    <xdr:from>
      <xdr:col>1</xdr:col>
      <xdr:colOff>409575</xdr:colOff>
      <xdr:row>1</xdr:row>
      <xdr:rowOff>133350</xdr:rowOff>
    </xdr:from>
    <xdr:to>
      <xdr:col>4</xdr:col>
      <xdr:colOff>200025</xdr:colOff>
      <xdr:row>4</xdr:row>
      <xdr:rowOff>133350</xdr:rowOff>
    </xdr:to>
    <xdr:pic>
      <xdr:nvPicPr>
        <xdr:cNvPr id="2" name="Picture 2" descr="D:\Manual de Identidad Corporativa\Manual JPG\MANUAL ANI FINAL PRIMERA PARTE-02.jpg"/>
        <xdr:cNvPicPr preferRelativeResize="1">
          <a:picLocks noChangeAspect="1"/>
        </xdr:cNvPicPr>
      </xdr:nvPicPr>
      <xdr:blipFill>
        <a:blip r:embed="rId2"/>
        <a:srcRect l="24966" t="30461" r="25231" b="22282"/>
        <a:stretch>
          <a:fillRect/>
        </a:stretch>
      </xdr:blipFill>
      <xdr:spPr>
        <a:xfrm>
          <a:off x="590550" y="295275"/>
          <a:ext cx="10763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4</xdr:row>
      <xdr:rowOff>114300</xdr:rowOff>
    </xdr:from>
    <xdr:to>
      <xdr:col>1</xdr:col>
      <xdr:colOff>1905000</xdr:colOff>
      <xdr:row>7</xdr:row>
      <xdr:rowOff>38100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1152525" y="762000"/>
          <a:ext cx="12001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5</xdr:row>
      <xdr:rowOff>161925</xdr:rowOff>
    </xdr:from>
    <xdr:to>
      <xdr:col>2</xdr:col>
      <xdr:colOff>1209675</xdr:colOff>
      <xdr:row>8</xdr:row>
      <xdr:rowOff>161925</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1028700" y="561975"/>
          <a:ext cx="1209675"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933450</xdr:colOff>
      <xdr:row>1</xdr:row>
      <xdr:rowOff>161925</xdr:rowOff>
    </xdr:from>
    <xdr:to>
      <xdr:col>3</xdr:col>
      <xdr:colOff>914400</xdr:colOff>
      <xdr:row>4</xdr:row>
      <xdr:rowOff>190500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2066925" y="323850"/>
          <a:ext cx="1200150"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133350</xdr:rowOff>
    </xdr:from>
    <xdr:to>
      <xdr:col>2</xdr:col>
      <xdr:colOff>228600</xdr:colOff>
      <xdr:row>3</xdr:row>
      <xdr:rowOff>38100</xdr:rowOff>
    </xdr:to>
    <xdr:pic>
      <xdr:nvPicPr>
        <xdr:cNvPr id="1" name="Picture 2" descr="D:\Manual de Identidad Corporativa\Manual JPG\MANUAL ANI FINAL PRIMERA PARTE-02.jpg"/>
        <xdr:cNvPicPr preferRelativeResize="1">
          <a:picLocks noChangeAspect="1"/>
        </xdr:cNvPicPr>
      </xdr:nvPicPr>
      <xdr:blipFill>
        <a:blip r:embed="rId1"/>
        <a:srcRect l="24966" t="30461" r="25231" b="22282"/>
        <a:stretch>
          <a:fillRect/>
        </a:stretch>
      </xdr:blipFill>
      <xdr:spPr>
        <a:xfrm>
          <a:off x="457200" y="133350"/>
          <a:ext cx="8763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N56"/>
  <sheetViews>
    <sheetView showGridLines="0" tabSelected="1" zoomScale="75" zoomScaleNormal="75" zoomScalePageLayoutView="0" workbookViewId="0" topLeftCell="A1">
      <selection activeCell="H8" sqref="H8"/>
    </sheetView>
  </sheetViews>
  <sheetFormatPr defaultColWidth="11.421875" defaultRowHeight="12.75"/>
  <cols>
    <col min="1" max="1" width="8.421875" style="0" customWidth="1"/>
    <col min="2" max="2" width="28.421875" style="0" customWidth="1"/>
    <col min="3" max="3" width="36.7109375" style="161" customWidth="1"/>
    <col min="4" max="4" width="43.57421875" style="161" customWidth="1"/>
    <col min="5" max="5" width="38.28125" style="0" customWidth="1"/>
    <col min="6" max="6" width="47.28125" style="159" customWidth="1"/>
    <col min="7" max="7" width="59.140625" style="159" customWidth="1"/>
    <col min="8" max="8" width="24.7109375" style="0" customWidth="1"/>
    <col min="9" max="9" width="24.28125" style="0" customWidth="1"/>
  </cols>
  <sheetData>
    <row r="1" ht="12.75"/>
    <row r="2" spans="2:8" ht="20.25">
      <c r="B2" s="239"/>
      <c r="C2" s="240"/>
      <c r="D2" s="236" t="s">
        <v>115</v>
      </c>
      <c r="E2" s="236"/>
      <c r="F2" s="236"/>
      <c r="G2" s="236"/>
      <c r="H2" s="70" t="s">
        <v>88</v>
      </c>
    </row>
    <row r="3" spans="2:8" ht="20.25">
      <c r="B3" s="241"/>
      <c r="C3" s="242"/>
      <c r="D3" s="236" t="s">
        <v>86</v>
      </c>
      <c r="E3" s="236"/>
      <c r="F3" s="236"/>
      <c r="G3" s="236"/>
      <c r="H3" s="105" t="s">
        <v>91</v>
      </c>
    </row>
    <row r="4" spans="2:9" ht="20.25">
      <c r="B4" s="241"/>
      <c r="C4" s="242"/>
      <c r="D4" s="236" t="s">
        <v>87</v>
      </c>
      <c r="E4" s="236"/>
      <c r="F4" s="236"/>
      <c r="G4" s="236"/>
      <c r="H4" s="78" t="s">
        <v>116</v>
      </c>
      <c r="I4" s="9" t="s">
        <v>287</v>
      </c>
    </row>
    <row r="5" spans="2:8" ht="24" customHeight="1">
      <c r="B5" s="243"/>
      <c r="C5" s="244"/>
      <c r="D5" s="236" t="s">
        <v>149</v>
      </c>
      <c r="E5" s="236"/>
      <c r="F5" s="236"/>
      <c r="G5" s="236"/>
      <c r="H5" s="71" t="s">
        <v>90</v>
      </c>
    </row>
    <row r="6" spans="2:9" ht="20.25">
      <c r="B6" s="263"/>
      <c r="C6" s="263"/>
      <c r="D6" s="263"/>
      <c r="E6" s="263"/>
      <c r="F6" s="263"/>
      <c r="G6" s="263"/>
      <c r="H6" s="263"/>
      <c r="I6" s="263"/>
    </row>
    <row r="7" spans="2:4" ht="12.75">
      <c r="B7" s="237"/>
      <c r="C7" s="237"/>
      <c r="D7" s="238"/>
    </row>
    <row r="8" spans="2:8" ht="39" customHeight="1">
      <c r="B8" s="238"/>
      <c r="C8" s="238"/>
      <c r="D8" s="238"/>
      <c r="E8" s="18"/>
      <c r="G8" s="160" t="s">
        <v>4</v>
      </c>
      <c r="H8" s="137" t="s">
        <v>386</v>
      </c>
    </row>
    <row r="9" spans="2:8" ht="30.75" customHeight="1">
      <c r="B9" s="268" t="s">
        <v>299</v>
      </c>
      <c r="C9" s="268"/>
      <c r="D9" s="268"/>
      <c r="E9" s="268"/>
      <c r="F9" s="268"/>
      <c r="G9" s="268"/>
      <c r="H9" s="268"/>
    </row>
    <row r="10" spans="2:8" ht="76.5" customHeight="1">
      <c r="B10" s="245" t="s">
        <v>39</v>
      </c>
      <c r="C10" s="245"/>
      <c r="D10" s="269" t="s">
        <v>375</v>
      </c>
      <c r="E10" s="270"/>
      <c r="F10" s="270"/>
      <c r="G10" s="270"/>
      <c r="H10" s="271"/>
    </row>
    <row r="11" spans="2:8" ht="73.5" customHeight="1">
      <c r="B11" s="249" t="s">
        <v>42</v>
      </c>
      <c r="C11" s="249"/>
      <c r="D11" s="256" t="s">
        <v>376</v>
      </c>
      <c r="E11" s="257"/>
      <c r="F11" s="257"/>
      <c r="G11" s="257"/>
      <c r="H11" s="258"/>
    </row>
    <row r="12" ht="11.25" customHeight="1">
      <c r="H12" s="2"/>
    </row>
    <row r="13" ht="23.25" customHeight="1" thickBot="1">
      <c r="B13" s="9" t="s">
        <v>291</v>
      </c>
    </row>
    <row r="14" spans="2:7" ht="25.5" customHeight="1" thickBot="1">
      <c r="B14" s="259" t="s">
        <v>149</v>
      </c>
      <c r="C14" s="260"/>
      <c r="D14" s="260"/>
      <c r="E14" s="260"/>
      <c r="F14" s="260"/>
      <c r="G14" s="261"/>
    </row>
    <row r="15" spans="2:7" ht="33" customHeight="1">
      <c r="B15" s="253" t="s">
        <v>294</v>
      </c>
      <c r="C15" s="254"/>
      <c r="D15" s="255"/>
      <c r="E15" s="250" t="s">
        <v>292</v>
      </c>
      <c r="F15" s="251"/>
      <c r="G15" s="252"/>
    </row>
    <row r="16" spans="2:7" ht="33" customHeight="1">
      <c r="B16" s="151" t="s">
        <v>188</v>
      </c>
      <c r="C16" s="162" t="s">
        <v>183</v>
      </c>
      <c r="D16" s="162" t="s">
        <v>184</v>
      </c>
      <c r="E16" s="151" t="s">
        <v>188</v>
      </c>
      <c r="F16" s="163" t="s">
        <v>185</v>
      </c>
      <c r="G16" s="162" t="s">
        <v>186</v>
      </c>
    </row>
    <row r="17" spans="2:7" ht="54.75" customHeight="1">
      <c r="B17" s="264" t="s">
        <v>189</v>
      </c>
      <c r="C17" s="177" t="s">
        <v>377</v>
      </c>
      <c r="D17" s="178" t="s">
        <v>300</v>
      </c>
      <c r="E17" s="265" t="s">
        <v>192</v>
      </c>
      <c r="F17" s="267" t="s">
        <v>343</v>
      </c>
      <c r="G17" s="267"/>
    </row>
    <row r="18" spans="2:7" ht="44.25" customHeight="1">
      <c r="B18" s="250"/>
      <c r="C18" s="179"/>
      <c r="D18" s="170"/>
      <c r="E18" s="266"/>
      <c r="F18" s="246"/>
      <c r="G18" s="246"/>
    </row>
    <row r="19" spans="2:7" ht="57.75" customHeight="1">
      <c r="B19" s="234" t="s">
        <v>379</v>
      </c>
      <c r="C19" s="178" t="s">
        <v>301</v>
      </c>
      <c r="D19" s="574" t="s">
        <v>302</v>
      </c>
      <c r="E19" s="279" t="s">
        <v>193</v>
      </c>
      <c r="F19" s="280" t="s">
        <v>344</v>
      </c>
      <c r="G19" s="574" t="s">
        <v>303</v>
      </c>
    </row>
    <row r="20" spans="2:7" ht="48" customHeight="1" hidden="1">
      <c r="B20" s="171"/>
      <c r="C20" s="164"/>
      <c r="D20" s="246"/>
      <c r="E20" s="279"/>
      <c r="F20" s="280"/>
      <c r="G20" s="169"/>
    </row>
    <row r="21" spans="2:7" ht="42.75" customHeight="1" hidden="1">
      <c r="B21" s="171"/>
      <c r="C21" s="164"/>
      <c r="D21" s="246"/>
      <c r="E21" s="279"/>
      <c r="F21" s="280"/>
      <c r="G21" s="169"/>
    </row>
    <row r="22" spans="2:7" ht="39" customHeight="1" hidden="1">
      <c r="B22" s="171"/>
      <c r="C22" s="164"/>
      <c r="D22" s="246"/>
      <c r="E22" s="279"/>
      <c r="F22" s="280"/>
      <c r="G22" s="169"/>
    </row>
    <row r="23" spans="2:7" ht="15.75" hidden="1">
      <c r="B23" s="171"/>
      <c r="C23" s="164"/>
      <c r="D23" s="246"/>
      <c r="E23" s="279"/>
      <c r="F23" s="280"/>
      <c r="G23" s="169"/>
    </row>
    <row r="24" spans="2:7" ht="54" customHeight="1" hidden="1">
      <c r="B24" s="171"/>
      <c r="C24" s="179"/>
      <c r="D24" s="282"/>
      <c r="E24" s="279"/>
      <c r="F24" s="281"/>
      <c r="G24" s="169"/>
    </row>
    <row r="25" spans="2:7" ht="52.5" customHeight="1">
      <c r="B25" s="283" t="s">
        <v>190</v>
      </c>
      <c r="C25" s="262"/>
      <c r="D25" s="181" t="s">
        <v>304</v>
      </c>
      <c r="E25" s="247" t="s">
        <v>162</v>
      </c>
      <c r="F25" s="182" t="s">
        <v>305</v>
      </c>
      <c r="G25" s="180" t="s">
        <v>307</v>
      </c>
    </row>
    <row r="26" spans="2:7" ht="66.75" customHeight="1">
      <c r="B26" s="283"/>
      <c r="C26" s="262"/>
      <c r="D26" s="164" t="s">
        <v>342</v>
      </c>
      <c r="E26" s="247"/>
      <c r="F26" s="183" t="s">
        <v>306</v>
      </c>
      <c r="G26" s="180" t="s">
        <v>345</v>
      </c>
    </row>
    <row r="27" spans="2:7" ht="62.25" customHeight="1">
      <c r="B27" s="283"/>
      <c r="C27" s="262"/>
      <c r="D27" s="164"/>
      <c r="E27" s="247"/>
      <c r="F27" s="184" t="s">
        <v>378</v>
      </c>
      <c r="G27" s="180" t="s">
        <v>349</v>
      </c>
    </row>
    <row r="28" spans="2:7" ht="65.25" customHeight="1">
      <c r="B28" s="283"/>
      <c r="C28" s="262"/>
      <c r="D28" s="164"/>
      <c r="E28" s="247"/>
      <c r="F28" s="184" t="s">
        <v>295</v>
      </c>
      <c r="G28" s="180"/>
    </row>
    <row r="29" spans="2:7" ht="47.25" customHeight="1">
      <c r="B29" s="283"/>
      <c r="C29" s="262"/>
      <c r="D29" s="164"/>
      <c r="E29" s="247"/>
      <c r="F29" s="246" t="s">
        <v>296</v>
      </c>
      <c r="G29" s="180"/>
    </row>
    <row r="30" spans="2:7" ht="48" customHeight="1">
      <c r="B30" s="283"/>
      <c r="C30" s="262"/>
      <c r="D30" s="164"/>
      <c r="E30" s="247"/>
      <c r="F30" s="246"/>
      <c r="G30" s="180" t="s">
        <v>350</v>
      </c>
    </row>
    <row r="31" spans="2:7" ht="57" customHeight="1">
      <c r="B31" s="283"/>
      <c r="C31" s="262"/>
      <c r="D31" s="164"/>
      <c r="E31" s="247"/>
      <c r="F31" s="246"/>
      <c r="G31" s="180" t="s">
        <v>348</v>
      </c>
    </row>
    <row r="32" spans="2:7" ht="38.25" customHeight="1">
      <c r="B32" s="283"/>
      <c r="C32" s="262"/>
      <c r="D32" s="164"/>
      <c r="E32" s="247"/>
      <c r="F32" s="282"/>
      <c r="G32" s="180"/>
    </row>
    <row r="33" spans="2:7" ht="54" customHeight="1">
      <c r="B33" s="247" t="s">
        <v>191</v>
      </c>
      <c r="C33" s="154" t="s">
        <v>380</v>
      </c>
      <c r="D33" s="178" t="s">
        <v>308</v>
      </c>
      <c r="E33" s="248" t="s">
        <v>161</v>
      </c>
      <c r="F33" s="183" t="s">
        <v>309</v>
      </c>
      <c r="G33" s="178" t="s">
        <v>346</v>
      </c>
    </row>
    <row r="34" spans="2:7" ht="63.75" customHeight="1">
      <c r="B34" s="247"/>
      <c r="C34" s="169"/>
      <c r="D34" s="169"/>
      <c r="E34" s="248"/>
      <c r="F34" s="183" t="s">
        <v>310</v>
      </c>
      <c r="G34" s="185" t="s">
        <v>347</v>
      </c>
    </row>
    <row r="35" spans="2:7" ht="54.75" customHeight="1">
      <c r="B35" s="247"/>
      <c r="C35" s="246"/>
      <c r="D35" s="169"/>
      <c r="E35" s="248"/>
      <c r="F35" s="186"/>
      <c r="G35" s="180" t="s">
        <v>311</v>
      </c>
    </row>
    <row r="36" spans="2:7" ht="0.75" customHeight="1">
      <c r="B36" s="247"/>
      <c r="C36" s="246"/>
      <c r="D36" s="155"/>
      <c r="E36" s="248"/>
      <c r="F36" s="186"/>
      <c r="G36" s="233"/>
    </row>
    <row r="37" spans="2:7" ht="58.5" customHeight="1">
      <c r="B37" s="274" t="s">
        <v>125</v>
      </c>
      <c r="C37" s="154"/>
      <c r="D37" s="153"/>
      <c r="E37" s="275" t="s">
        <v>194</v>
      </c>
      <c r="F37" s="276" t="s">
        <v>381</v>
      </c>
      <c r="G37" s="187" t="s">
        <v>351</v>
      </c>
    </row>
    <row r="38" spans="2:7" ht="120" customHeight="1">
      <c r="B38" s="274"/>
      <c r="C38" s="155"/>
      <c r="D38" s="156"/>
      <c r="E38" s="275"/>
      <c r="F38" s="277"/>
      <c r="G38" s="180" t="s">
        <v>382</v>
      </c>
    </row>
    <row r="39" spans="2:7" ht="15.75">
      <c r="B39" s="274"/>
      <c r="C39" s="170"/>
      <c r="D39" s="157"/>
      <c r="E39" s="275"/>
      <c r="F39" s="278"/>
      <c r="G39" s="170"/>
    </row>
    <row r="40" spans="2:7" ht="48.75" customHeight="1">
      <c r="B40" s="264" t="s">
        <v>187</v>
      </c>
      <c r="C40" s="172"/>
      <c r="D40" s="172"/>
      <c r="E40" s="265" t="s">
        <v>187</v>
      </c>
      <c r="F40" s="246"/>
      <c r="G40" s="246"/>
    </row>
    <row r="41" spans="2:7" ht="128.25" customHeight="1">
      <c r="B41" s="274"/>
      <c r="C41" s="246"/>
      <c r="D41" s="169"/>
      <c r="E41" s="266"/>
      <c r="F41" s="246"/>
      <c r="G41" s="246"/>
    </row>
    <row r="42" spans="2:7" ht="70.5" customHeight="1">
      <c r="B42" s="274"/>
      <c r="C42" s="246"/>
      <c r="D42" s="169"/>
      <c r="E42" s="266"/>
      <c r="F42" s="246"/>
      <c r="G42" s="246"/>
    </row>
    <row r="43" spans="2:7" ht="64.5" customHeight="1">
      <c r="B43" s="274"/>
      <c r="C43" s="246"/>
      <c r="D43" s="169"/>
      <c r="E43" s="266"/>
      <c r="F43" s="246"/>
      <c r="G43" s="246"/>
    </row>
    <row r="44" spans="2:7" ht="171" customHeight="1">
      <c r="B44" s="250"/>
      <c r="C44" s="282"/>
      <c r="D44" s="158"/>
      <c r="E44" s="252"/>
      <c r="F44" s="282"/>
      <c r="G44" s="282"/>
    </row>
    <row r="45" spans="2:7" ht="39.75" customHeight="1">
      <c r="B45" s="26"/>
      <c r="C45" s="165"/>
      <c r="D45" s="166"/>
      <c r="E45" s="90"/>
      <c r="G45" s="167"/>
    </row>
    <row r="46" spans="2:7" s="107" customFormat="1" ht="15.75" thickBot="1">
      <c r="B46" s="106" t="s">
        <v>284</v>
      </c>
      <c r="C46" s="174"/>
      <c r="D46" s="141"/>
      <c r="E46" s="108"/>
      <c r="F46" s="141"/>
      <c r="G46" s="141"/>
    </row>
    <row r="47" spans="2:14" s="113" customFormat="1" ht="30.75" customHeight="1">
      <c r="B47" s="285" t="s">
        <v>195</v>
      </c>
      <c r="C47" s="286"/>
      <c r="D47" s="286"/>
      <c r="E47" s="287" t="s">
        <v>104</v>
      </c>
      <c r="F47" s="288"/>
      <c r="G47" s="289"/>
      <c r="H47" s="110"/>
      <c r="I47" s="110"/>
      <c r="J47" s="110"/>
      <c r="K47" s="110"/>
      <c r="L47" s="110"/>
      <c r="M47" s="110"/>
      <c r="N47" s="112"/>
    </row>
    <row r="48" spans="2:14" s="134" customFormat="1" ht="24" customHeight="1">
      <c r="B48" s="284" t="s">
        <v>197</v>
      </c>
      <c r="C48" s="284"/>
      <c r="D48" s="188" t="s">
        <v>201</v>
      </c>
      <c r="E48" s="272" t="s">
        <v>199</v>
      </c>
      <c r="F48" s="273"/>
      <c r="G48" s="175" t="s">
        <v>201</v>
      </c>
      <c r="H48" s="189"/>
      <c r="I48" s="109"/>
      <c r="J48" s="109"/>
      <c r="K48" s="109"/>
      <c r="L48" s="109"/>
      <c r="M48" s="109"/>
      <c r="N48" s="133"/>
    </row>
    <row r="49" spans="2:14" ht="24" customHeight="1">
      <c r="B49" s="295" t="s">
        <v>312</v>
      </c>
      <c r="C49" s="295"/>
      <c r="D49" s="190"/>
      <c r="E49" s="290" t="s">
        <v>383</v>
      </c>
      <c r="F49" s="291"/>
      <c r="G49" s="296"/>
      <c r="H49" s="294"/>
      <c r="I49" s="111"/>
      <c r="J49" s="111"/>
      <c r="K49" s="111"/>
      <c r="L49" s="111"/>
      <c r="M49" s="111"/>
      <c r="N49" s="107"/>
    </row>
    <row r="50" spans="2:14" ht="40.5" customHeight="1">
      <c r="B50" s="295"/>
      <c r="C50" s="295"/>
      <c r="D50" s="190"/>
      <c r="E50" s="292"/>
      <c r="F50" s="293"/>
      <c r="G50" s="297"/>
      <c r="H50" s="294"/>
      <c r="I50" s="111"/>
      <c r="J50" s="111"/>
      <c r="K50" s="111"/>
      <c r="L50" s="111"/>
      <c r="M50" s="111"/>
      <c r="N50" s="107"/>
    </row>
    <row r="51" spans="2:14" ht="38.25" customHeight="1">
      <c r="B51" s="235"/>
      <c r="C51" s="235"/>
      <c r="D51" s="190"/>
      <c r="E51" s="290"/>
      <c r="F51" s="291"/>
      <c r="G51" s="298"/>
      <c r="H51" s="294"/>
      <c r="I51" s="111"/>
      <c r="J51" s="111"/>
      <c r="K51" s="111"/>
      <c r="L51" s="111"/>
      <c r="M51" s="111"/>
      <c r="N51" s="107"/>
    </row>
    <row r="52" spans="2:14" ht="24" customHeight="1">
      <c r="B52" s="235"/>
      <c r="C52" s="235"/>
      <c r="D52" s="190"/>
      <c r="E52" s="292"/>
      <c r="F52" s="293"/>
      <c r="G52" s="299"/>
      <c r="H52" s="294"/>
      <c r="I52" s="111"/>
      <c r="J52" s="111"/>
      <c r="K52" s="111"/>
      <c r="L52" s="111"/>
      <c r="M52" s="111"/>
      <c r="N52" s="107"/>
    </row>
    <row r="53" spans="2:14" ht="24" customHeight="1">
      <c r="B53" s="235"/>
      <c r="C53" s="235"/>
      <c r="D53" s="190"/>
      <c r="E53" s="192"/>
      <c r="F53" s="193"/>
      <c r="G53" s="194"/>
      <c r="H53" s="294"/>
      <c r="I53" s="111"/>
      <c r="J53" s="111"/>
      <c r="K53" s="111"/>
      <c r="L53" s="111"/>
      <c r="M53" s="111"/>
      <c r="N53" s="107"/>
    </row>
    <row r="54" spans="2:14" ht="24" customHeight="1">
      <c r="B54" s="235"/>
      <c r="C54" s="235"/>
      <c r="D54" s="190"/>
      <c r="E54" s="192"/>
      <c r="F54" s="193"/>
      <c r="G54" s="194"/>
      <c r="H54" s="294"/>
      <c r="I54" s="111"/>
      <c r="J54" s="111"/>
      <c r="K54" s="111"/>
      <c r="L54" s="111"/>
      <c r="M54" s="111"/>
      <c r="N54" s="107"/>
    </row>
    <row r="55" spans="2:14" ht="24" customHeight="1">
      <c r="B55" s="235"/>
      <c r="C55" s="235"/>
      <c r="D55" s="190"/>
      <c r="E55" s="292"/>
      <c r="F55" s="293"/>
      <c r="G55" s="168"/>
      <c r="H55" s="191"/>
      <c r="I55" s="111"/>
      <c r="J55" s="111"/>
      <c r="K55" s="111"/>
      <c r="L55" s="111"/>
      <c r="M55" s="111"/>
      <c r="N55" s="107"/>
    </row>
    <row r="56" spans="2:7" ht="39.75" customHeight="1">
      <c r="B56" s="26"/>
      <c r="C56" s="165"/>
      <c r="D56" s="166"/>
      <c r="E56" s="90"/>
      <c r="G56" s="167"/>
    </row>
  </sheetData>
  <sheetProtection selectLockedCells="1"/>
  <mergeCells count="55">
    <mergeCell ref="B55:C55"/>
    <mergeCell ref="E55:F55"/>
    <mergeCell ref="B49:C49"/>
    <mergeCell ref="G49:G50"/>
    <mergeCell ref="H49:H50"/>
    <mergeCell ref="B50:C50"/>
    <mergeCell ref="B51:C51"/>
    <mergeCell ref="G51:G52"/>
    <mergeCell ref="E49:F50"/>
    <mergeCell ref="B54:C54"/>
    <mergeCell ref="B48:C48"/>
    <mergeCell ref="B47:D47"/>
    <mergeCell ref="E47:G47"/>
    <mergeCell ref="E51:F52"/>
    <mergeCell ref="H51:H54"/>
    <mergeCell ref="C35:C36"/>
    <mergeCell ref="E40:E44"/>
    <mergeCell ref="F40:F44"/>
    <mergeCell ref="G40:G44"/>
    <mergeCell ref="C41:C44"/>
    <mergeCell ref="E48:F48"/>
    <mergeCell ref="B37:B39"/>
    <mergeCell ref="E37:E39"/>
    <mergeCell ref="F37:F39"/>
    <mergeCell ref="B40:B44"/>
    <mergeCell ref="E19:E24"/>
    <mergeCell ref="F19:F24"/>
    <mergeCell ref="D20:D24"/>
    <mergeCell ref="B25:B32"/>
    <mergeCell ref="B6:I6"/>
    <mergeCell ref="B17:B18"/>
    <mergeCell ref="E17:E18"/>
    <mergeCell ref="F17:F18"/>
    <mergeCell ref="G17:G18"/>
    <mergeCell ref="B9:H9"/>
    <mergeCell ref="D10:H10"/>
    <mergeCell ref="E25:E32"/>
    <mergeCell ref="F29:F32"/>
    <mergeCell ref="B33:B36"/>
    <mergeCell ref="E33:E36"/>
    <mergeCell ref="B11:C11"/>
    <mergeCell ref="E15:G15"/>
    <mergeCell ref="B15:D15"/>
    <mergeCell ref="D11:H11"/>
    <mergeCell ref="B14:G14"/>
    <mergeCell ref="C25:C32"/>
    <mergeCell ref="B52:C52"/>
    <mergeCell ref="B53:C53"/>
    <mergeCell ref="D2:G2"/>
    <mergeCell ref="D3:G3"/>
    <mergeCell ref="D4:G4"/>
    <mergeCell ref="D5:G5"/>
    <mergeCell ref="B7:D8"/>
    <mergeCell ref="B2:C5"/>
    <mergeCell ref="B10:C10"/>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29" r:id="rId4"/>
  <drawing r:id="rId3"/>
  <legacyDrawing r:id="rId2"/>
</worksheet>
</file>

<file path=xl/worksheets/sheet2.xml><?xml version="1.0" encoding="utf-8"?>
<worksheet xmlns="http://schemas.openxmlformats.org/spreadsheetml/2006/main" xmlns:r="http://schemas.openxmlformats.org/officeDocument/2006/relationships">
  <sheetPr>
    <tabColor theme="4"/>
    <pageSetUpPr fitToPage="1"/>
  </sheetPr>
  <dimension ref="A3:P29"/>
  <sheetViews>
    <sheetView showGridLines="0" zoomScale="75" zoomScaleNormal="75" zoomScalePageLayoutView="0" workbookViewId="0" topLeftCell="A13">
      <selection activeCell="I18" sqref="I18:K18"/>
    </sheetView>
  </sheetViews>
  <sheetFormatPr defaultColWidth="11.421875" defaultRowHeight="12.75"/>
  <cols>
    <col min="1" max="1" width="6.8515625" style="0" customWidth="1"/>
    <col min="2" max="2" width="7.421875" style="0" customWidth="1"/>
    <col min="3" max="3" width="32.7109375" style="0" customWidth="1"/>
    <col min="4" max="4" width="17.57421875" style="0" customWidth="1"/>
    <col min="5" max="5" width="14.8515625" style="0" customWidth="1"/>
    <col min="6" max="6" width="11.57421875" style="0" customWidth="1"/>
    <col min="7" max="7" width="21.421875" style="0" customWidth="1"/>
    <col min="8" max="8" width="30.140625" style="0" customWidth="1"/>
    <col min="9" max="9" width="10.57421875" style="0" customWidth="1"/>
    <col min="10" max="10" width="11.140625" style="0" customWidth="1"/>
    <col min="11" max="11" width="40.7109375" style="0" customWidth="1"/>
    <col min="12" max="12" width="30.28125" style="0" customWidth="1"/>
  </cols>
  <sheetData>
    <row r="3" spans="2:12" ht="20.25">
      <c r="B3" s="263"/>
      <c r="C3" s="263"/>
      <c r="D3" s="263"/>
      <c r="E3" s="263"/>
      <c r="F3" s="263"/>
      <c r="G3" s="263"/>
      <c r="H3" s="263"/>
      <c r="I3" s="263"/>
      <c r="J3" s="263"/>
      <c r="K3" s="263"/>
      <c r="L3" s="263"/>
    </row>
    <row r="4" spans="2:12" ht="20.25">
      <c r="B4" s="239"/>
      <c r="C4" s="240"/>
      <c r="D4" s="236" t="s">
        <v>115</v>
      </c>
      <c r="E4" s="236"/>
      <c r="F4" s="236"/>
      <c r="G4" s="236"/>
      <c r="H4" s="236"/>
      <c r="I4" s="236"/>
      <c r="J4" s="236"/>
      <c r="K4" s="315"/>
      <c r="L4" s="70" t="s">
        <v>88</v>
      </c>
    </row>
    <row r="5" spans="2:12" ht="20.25">
      <c r="B5" s="241"/>
      <c r="C5" s="242"/>
      <c r="D5" s="236" t="s">
        <v>86</v>
      </c>
      <c r="E5" s="236"/>
      <c r="F5" s="236"/>
      <c r="G5" s="236"/>
      <c r="H5" s="236"/>
      <c r="I5" s="236"/>
      <c r="J5" s="236"/>
      <c r="K5" s="315"/>
      <c r="L5" s="70" t="s">
        <v>91</v>
      </c>
    </row>
    <row r="6" spans="2:13" ht="20.25">
      <c r="B6" s="241"/>
      <c r="C6" s="242"/>
      <c r="D6" s="236" t="s">
        <v>87</v>
      </c>
      <c r="E6" s="236"/>
      <c r="F6" s="236"/>
      <c r="G6" s="236"/>
      <c r="H6" s="236"/>
      <c r="I6" s="236"/>
      <c r="J6" s="236"/>
      <c r="K6" s="315"/>
      <c r="L6" s="75" t="s">
        <v>116</v>
      </c>
      <c r="M6" s="9" t="s">
        <v>291</v>
      </c>
    </row>
    <row r="7" spans="2:12" ht="24" customHeight="1">
      <c r="B7" s="243"/>
      <c r="C7" s="244"/>
      <c r="D7" s="236" t="s">
        <v>145</v>
      </c>
      <c r="E7" s="236"/>
      <c r="F7" s="236"/>
      <c r="G7" s="236"/>
      <c r="H7" s="236"/>
      <c r="I7" s="236"/>
      <c r="J7" s="236"/>
      <c r="K7" s="315"/>
      <c r="L7" s="71" t="s">
        <v>90</v>
      </c>
    </row>
    <row r="8" spans="2:3" ht="12.75">
      <c r="B8" s="309"/>
      <c r="C8" s="310"/>
    </row>
    <row r="9" spans="2:12" ht="12.75">
      <c r="B9" s="311"/>
      <c r="C9" s="311"/>
      <c r="D9" s="18"/>
      <c r="E9" s="18"/>
      <c r="F9" s="18"/>
      <c r="G9" s="18"/>
      <c r="H9" s="18"/>
      <c r="I9" s="18"/>
      <c r="J9" s="18"/>
      <c r="K9" s="19" t="s">
        <v>4</v>
      </c>
      <c r="L9" s="138" t="str">
        <f>+'Fm16'!H8</f>
        <v>Enero 15 de 2016</v>
      </c>
    </row>
    <row r="10" spans="2:16" ht="30.75" customHeight="1">
      <c r="B10" s="312" t="str">
        <f>+'Fm16'!B9:G9</f>
        <v>PROCESO "  GESTION DE LA CONTRATACION PUBLICA "</v>
      </c>
      <c r="C10" s="313"/>
      <c r="D10" s="313"/>
      <c r="E10" s="313"/>
      <c r="F10" s="313"/>
      <c r="G10" s="313"/>
      <c r="H10" s="313"/>
      <c r="I10" s="313"/>
      <c r="J10" s="313"/>
      <c r="K10" s="313"/>
      <c r="L10" s="314"/>
      <c r="P10" t="s">
        <v>291</v>
      </c>
    </row>
    <row r="11" spans="2:15" ht="61.5" customHeight="1">
      <c r="B11" s="320" t="s">
        <v>39</v>
      </c>
      <c r="C11" s="321"/>
      <c r="D11" s="316" t="str">
        <f>+'Fm16'!D10:G10</f>
        <v>Realizar el proceso de contratación misional de los proyectos de concesión en todos los modos de infraestructura de transporte (carretero, férreo, aeroportuario y portuario) así como la contratación de Administración y Funcionamiento de la Entidad.</v>
      </c>
      <c r="E11" s="317"/>
      <c r="F11" s="317"/>
      <c r="G11" s="317"/>
      <c r="H11" s="318"/>
      <c r="I11" s="318"/>
      <c r="J11" s="318"/>
      <c r="K11" s="318"/>
      <c r="L11" s="319"/>
      <c r="O11" s="176" t="s">
        <v>298</v>
      </c>
    </row>
    <row r="12" spans="2:12" ht="73.5" customHeight="1">
      <c r="B12" s="307" t="s">
        <v>42</v>
      </c>
      <c r="C12" s="308"/>
      <c r="D12" s="316" t="str">
        <f>+'Fm16'!D11:G11</f>
        <v>Cesar Augusto Garcia Montoya GIT de Contratación</v>
      </c>
      <c r="E12" s="317"/>
      <c r="F12" s="317"/>
      <c r="G12" s="317"/>
      <c r="H12" s="318"/>
      <c r="I12" s="318"/>
      <c r="J12" s="318"/>
      <c r="K12" s="318"/>
      <c r="L12" s="319"/>
    </row>
    <row r="13" ht="6.75" customHeight="1"/>
    <row r="14" ht="6.75" customHeight="1">
      <c r="A14" t="s">
        <v>287</v>
      </c>
    </row>
    <row r="15" spans="2:12" ht="25.5" customHeight="1">
      <c r="B15" s="322" t="s">
        <v>36</v>
      </c>
      <c r="C15" s="322" t="s">
        <v>13</v>
      </c>
      <c r="D15" s="325" t="s">
        <v>26</v>
      </c>
      <c r="E15" s="325"/>
      <c r="F15" s="325"/>
      <c r="G15" s="325" t="s">
        <v>202</v>
      </c>
      <c r="H15" s="325"/>
      <c r="I15" s="325" t="s">
        <v>136</v>
      </c>
      <c r="J15" s="325"/>
      <c r="K15" s="325"/>
      <c r="L15" s="322" t="s">
        <v>25</v>
      </c>
    </row>
    <row r="16" spans="2:12" ht="25.5" customHeight="1">
      <c r="B16" s="323"/>
      <c r="C16" s="323"/>
      <c r="D16" s="325"/>
      <c r="E16" s="325"/>
      <c r="F16" s="325"/>
      <c r="G16" s="325"/>
      <c r="H16" s="325"/>
      <c r="I16" s="325"/>
      <c r="J16" s="325"/>
      <c r="K16" s="325"/>
      <c r="L16" s="323"/>
    </row>
    <row r="17" spans="2:12" ht="33" customHeight="1">
      <c r="B17" s="324"/>
      <c r="C17" s="324"/>
      <c r="D17" s="325"/>
      <c r="E17" s="325"/>
      <c r="F17" s="325"/>
      <c r="G17" s="325"/>
      <c r="H17" s="325"/>
      <c r="I17" s="325"/>
      <c r="J17" s="325"/>
      <c r="K17" s="325"/>
      <c r="L17" s="324"/>
    </row>
    <row r="18" spans="2:12" ht="75" customHeight="1">
      <c r="B18" s="8">
        <v>1</v>
      </c>
      <c r="C18" s="78" t="s">
        <v>362</v>
      </c>
      <c r="D18" s="300" t="s">
        <v>326</v>
      </c>
      <c r="E18" s="302"/>
      <c r="F18" s="301"/>
      <c r="G18" s="300" t="s">
        <v>332</v>
      </c>
      <c r="H18" s="301"/>
      <c r="I18" s="306" t="s">
        <v>384</v>
      </c>
      <c r="J18" s="306"/>
      <c r="K18" s="306"/>
      <c r="L18" s="226" t="s">
        <v>46</v>
      </c>
    </row>
    <row r="19" spans="2:12" ht="60" customHeight="1">
      <c r="B19" s="8">
        <f>B18+1</f>
        <v>2</v>
      </c>
      <c r="C19" s="173" t="s">
        <v>313</v>
      </c>
      <c r="D19" s="300" t="s">
        <v>314</v>
      </c>
      <c r="E19" s="302"/>
      <c r="F19" s="301"/>
      <c r="G19" s="300" t="s">
        <v>315</v>
      </c>
      <c r="H19" s="301"/>
      <c r="I19" s="306" t="s">
        <v>330</v>
      </c>
      <c r="J19" s="306"/>
      <c r="K19" s="306"/>
      <c r="L19" s="226" t="s">
        <v>49</v>
      </c>
    </row>
    <row r="20" spans="2:12" ht="52.5" customHeight="1">
      <c r="B20" s="8">
        <f>B19+1</f>
        <v>3</v>
      </c>
      <c r="C20" s="173" t="s">
        <v>316</v>
      </c>
      <c r="D20" s="300" t="s">
        <v>317</v>
      </c>
      <c r="E20" s="302"/>
      <c r="F20" s="301"/>
      <c r="G20" s="300" t="s">
        <v>318</v>
      </c>
      <c r="H20" s="301"/>
      <c r="I20" s="306" t="s">
        <v>319</v>
      </c>
      <c r="J20" s="306"/>
      <c r="K20" s="306"/>
      <c r="L20" s="226" t="s">
        <v>49</v>
      </c>
    </row>
    <row r="21" spans="2:12" ht="42" customHeight="1">
      <c r="B21" s="8">
        <f>B20+1</f>
        <v>4</v>
      </c>
      <c r="C21" s="173" t="s">
        <v>322</v>
      </c>
      <c r="D21" s="300" t="s">
        <v>323</v>
      </c>
      <c r="E21" s="302"/>
      <c r="F21" s="301"/>
      <c r="G21" s="300" t="s">
        <v>324</v>
      </c>
      <c r="H21" s="301"/>
      <c r="I21" s="306" t="s">
        <v>325</v>
      </c>
      <c r="J21" s="306"/>
      <c r="K21" s="306"/>
      <c r="L21" s="226" t="s">
        <v>47</v>
      </c>
    </row>
    <row r="22" spans="2:12" ht="42.75" customHeight="1">
      <c r="B22" s="8">
        <f>B21+1</f>
        <v>5</v>
      </c>
      <c r="C22" s="173" t="s">
        <v>320</v>
      </c>
      <c r="D22" s="300" t="s">
        <v>327</v>
      </c>
      <c r="E22" s="302"/>
      <c r="F22" s="301"/>
      <c r="G22" s="300" t="s">
        <v>328</v>
      </c>
      <c r="H22" s="301"/>
      <c r="I22" s="306" t="s">
        <v>387</v>
      </c>
      <c r="J22" s="306"/>
      <c r="K22" s="306"/>
      <c r="L22" s="226" t="s">
        <v>47</v>
      </c>
    </row>
    <row r="23" spans="2:12" ht="42" customHeight="1">
      <c r="B23" s="8">
        <v>6</v>
      </c>
      <c r="C23" s="173" t="s">
        <v>321</v>
      </c>
      <c r="D23" s="300" t="s">
        <v>331</v>
      </c>
      <c r="E23" s="302"/>
      <c r="F23" s="301"/>
      <c r="G23" s="300" t="s">
        <v>358</v>
      </c>
      <c r="H23" s="301"/>
      <c r="I23" s="306" t="s">
        <v>329</v>
      </c>
      <c r="J23" s="306"/>
      <c r="K23" s="306"/>
      <c r="L23" s="226" t="s">
        <v>49</v>
      </c>
    </row>
    <row r="26" spans="2:7" s="107" customFormat="1" ht="15.75" thickBot="1">
      <c r="B26" s="106"/>
      <c r="D26" s="108"/>
      <c r="E26" s="108"/>
      <c r="F26" s="108"/>
      <c r="G26" s="109"/>
    </row>
    <row r="27" spans="2:14" s="113" customFormat="1" ht="30.75" customHeight="1" thickBot="1">
      <c r="B27" s="285" t="s">
        <v>195</v>
      </c>
      <c r="C27" s="286"/>
      <c r="D27" s="286"/>
      <c r="E27" s="328"/>
      <c r="F27" s="329"/>
      <c r="G27" s="285" t="s">
        <v>104</v>
      </c>
      <c r="H27" s="286"/>
      <c r="I27" s="328"/>
      <c r="J27" s="329"/>
      <c r="K27" s="285" t="s">
        <v>285</v>
      </c>
      <c r="L27" s="329"/>
      <c r="N27" s="112"/>
    </row>
    <row r="28" spans="2:14" s="134" customFormat="1" ht="21.75" customHeight="1">
      <c r="B28" s="284" t="s">
        <v>197</v>
      </c>
      <c r="C28" s="284"/>
      <c r="D28" s="284"/>
      <c r="E28" s="326" t="s">
        <v>198</v>
      </c>
      <c r="F28" s="327"/>
      <c r="G28" s="284" t="s">
        <v>199</v>
      </c>
      <c r="H28" s="284"/>
      <c r="I28" s="326" t="s">
        <v>201</v>
      </c>
      <c r="J28" s="327"/>
      <c r="K28" s="129" t="s">
        <v>196</v>
      </c>
      <c r="L28" s="135" t="s">
        <v>200</v>
      </c>
      <c r="N28" s="133"/>
    </row>
    <row r="29" spans="2:14" ht="21.75" customHeight="1">
      <c r="B29" s="303" t="s">
        <v>359</v>
      </c>
      <c r="C29" s="303"/>
      <c r="D29" s="303"/>
      <c r="E29" s="304"/>
      <c r="F29" s="305"/>
      <c r="G29" s="303"/>
      <c r="H29" s="303"/>
      <c r="I29" s="304"/>
      <c r="J29" s="305"/>
      <c r="K29" s="303" t="s">
        <v>385</v>
      </c>
      <c r="L29" s="303"/>
      <c r="N29" s="107"/>
    </row>
  </sheetData>
  <sheetProtection/>
  <mergeCells count="48">
    <mergeCell ref="I28:J28"/>
    <mergeCell ref="G27:J27"/>
    <mergeCell ref="K27:L27"/>
    <mergeCell ref="B28:D28"/>
    <mergeCell ref="E28:F28"/>
    <mergeCell ref="B27:F27"/>
    <mergeCell ref="G28:H28"/>
    <mergeCell ref="I23:K23"/>
    <mergeCell ref="G19:H19"/>
    <mergeCell ref="G20:H20"/>
    <mergeCell ref="G21:H21"/>
    <mergeCell ref="D15:F17"/>
    <mergeCell ref="G15:H17"/>
    <mergeCell ref="D18:F18"/>
    <mergeCell ref="D22:F22"/>
    <mergeCell ref="G22:H22"/>
    <mergeCell ref="I15:K17"/>
    <mergeCell ref="I18:K18"/>
    <mergeCell ref="I19:K19"/>
    <mergeCell ref="I20:K20"/>
    <mergeCell ref="I21:K21"/>
    <mergeCell ref="I22:K22"/>
    <mergeCell ref="L15:L17"/>
    <mergeCell ref="G18:H18"/>
    <mergeCell ref="D19:F19"/>
    <mergeCell ref="D20:F20"/>
    <mergeCell ref="D21:F21"/>
    <mergeCell ref="B3:L3"/>
    <mergeCell ref="D12:L12"/>
    <mergeCell ref="B11:C11"/>
    <mergeCell ref="B15:B17"/>
    <mergeCell ref="C15:C17"/>
    <mergeCell ref="D11:L11"/>
    <mergeCell ref="B12:C12"/>
    <mergeCell ref="B8:C9"/>
    <mergeCell ref="B10:L10"/>
    <mergeCell ref="D4:K4"/>
    <mergeCell ref="D6:K6"/>
    <mergeCell ref="D7:K7"/>
    <mergeCell ref="D5:K5"/>
    <mergeCell ref="B4:C7"/>
    <mergeCell ref="G23:H23"/>
    <mergeCell ref="D23:F23"/>
    <mergeCell ref="K29:L29"/>
    <mergeCell ref="B29:D29"/>
    <mergeCell ref="E29:F29"/>
    <mergeCell ref="G29:H29"/>
    <mergeCell ref="I29:J29"/>
  </mergeCells>
  <dataValidations count="1">
    <dataValidation errorStyle="warning" type="list" allowBlank="1" showInputMessage="1" showErrorMessage="1" errorTitle="RIESGO INCORRECTO" error="Este tipo de riesgo no es correcto" sqref="L18:L23">
      <formula1>TIPODERIESGO</formula1>
    </dataValidation>
  </dataValidations>
  <printOptions horizontalCentered="1" verticalCentered="1"/>
  <pageMargins left="0.984251968503937" right="0.984251968503937" top="0.984251968503937" bottom="0.984251968503937" header="0" footer="0"/>
  <pageSetup fitToHeight="1" fitToWidth="1" horizontalDpi="600" verticalDpi="600" orientation="landscape" paperSize="9" scale="4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E41"/>
  <sheetViews>
    <sheetView showGridLines="0" zoomScale="110" zoomScaleNormal="110" zoomScalePageLayoutView="0" workbookViewId="0" topLeftCell="A21">
      <selection activeCell="Z41" sqref="Z41:AA41"/>
    </sheetView>
  </sheetViews>
  <sheetFormatPr defaultColWidth="11.421875" defaultRowHeight="12.75"/>
  <cols>
    <col min="1" max="1" width="2.7109375" style="0" customWidth="1"/>
    <col min="2" max="6" width="6.421875" style="0" customWidth="1"/>
    <col min="7" max="8" width="4.8515625" style="0" customWidth="1"/>
    <col min="9" max="9" width="10.57421875" style="0" customWidth="1"/>
    <col min="10" max="24" width="3.7109375" style="0" customWidth="1"/>
    <col min="25" max="25" width="12.421875" style="0" customWidth="1"/>
    <col min="26" max="26" width="22.7109375" style="0" customWidth="1"/>
    <col min="27" max="27" width="11.140625" style="0" customWidth="1"/>
    <col min="28" max="28" width="22.28125" style="0" customWidth="1"/>
    <col min="29" max="30" width="4.8515625" style="0" customWidth="1"/>
    <col min="31" max="31" width="20.57421875" style="0" customWidth="1"/>
    <col min="32" max="42" width="4.8515625" style="0" customWidth="1"/>
  </cols>
  <sheetData>
    <row r="2" spans="2:28" ht="21" customHeight="1">
      <c r="B2" s="336"/>
      <c r="C2" s="336"/>
      <c r="D2" s="336"/>
      <c r="E2" s="336"/>
      <c r="F2" s="339" t="s">
        <v>115</v>
      </c>
      <c r="G2" s="339"/>
      <c r="H2" s="339"/>
      <c r="I2" s="339"/>
      <c r="J2" s="339"/>
      <c r="K2" s="339"/>
      <c r="L2" s="339"/>
      <c r="M2" s="339"/>
      <c r="N2" s="339"/>
      <c r="O2" s="339"/>
      <c r="P2" s="339"/>
      <c r="Q2" s="339"/>
      <c r="R2" s="339"/>
      <c r="S2" s="339"/>
      <c r="T2" s="339"/>
      <c r="U2" s="339"/>
      <c r="V2" s="339"/>
      <c r="W2" s="339"/>
      <c r="X2" s="339"/>
      <c r="Y2" s="339"/>
      <c r="Z2" s="339"/>
      <c r="AA2" s="337" t="s">
        <v>107</v>
      </c>
      <c r="AB2" s="337"/>
    </row>
    <row r="3" spans="2:28" ht="21" customHeight="1">
      <c r="B3" s="336"/>
      <c r="C3" s="336"/>
      <c r="D3" s="336"/>
      <c r="E3" s="336"/>
      <c r="F3" s="339" t="s">
        <v>86</v>
      </c>
      <c r="G3" s="339"/>
      <c r="H3" s="339"/>
      <c r="I3" s="339"/>
      <c r="J3" s="339"/>
      <c r="K3" s="339"/>
      <c r="L3" s="339"/>
      <c r="M3" s="339"/>
      <c r="N3" s="339"/>
      <c r="O3" s="339"/>
      <c r="P3" s="339"/>
      <c r="Q3" s="339"/>
      <c r="R3" s="339"/>
      <c r="S3" s="339"/>
      <c r="T3" s="339"/>
      <c r="U3" s="339"/>
      <c r="V3" s="339"/>
      <c r="W3" s="339"/>
      <c r="X3" s="339"/>
      <c r="Y3" s="339"/>
      <c r="Z3" s="339"/>
      <c r="AA3" s="337" t="s">
        <v>95</v>
      </c>
      <c r="AB3" s="337"/>
    </row>
    <row r="4" spans="2:28" ht="21" customHeight="1">
      <c r="B4" s="336"/>
      <c r="C4" s="336"/>
      <c r="D4" s="336"/>
      <c r="E4" s="336"/>
      <c r="F4" s="339" t="s">
        <v>87</v>
      </c>
      <c r="G4" s="339"/>
      <c r="H4" s="339"/>
      <c r="I4" s="339"/>
      <c r="J4" s="339"/>
      <c r="K4" s="339"/>
      <c r="L4" s="339"/>
      <c r="M4" s="339"/>
      <c r="N4" s="339"/>
      <c r="O4" s="339"/>
      <c r="P4" s="339"/>
      <c r="Q4" s="339"/>
      <c r="R4" s="339"/>
      <c r="S4" s="339"/>
      <c r="T4" s="339"/>
      <c r="U4" s="339"/>
      <c r="V4" s="339"/>
      <c r="W4" s="339"/>
      <c r="X4" s="339"/>
      <c r="Y4" s="339"/>
      <c r="Z4" s="339"/>
      <c r="AA4" s="338" t="s">
        <v>116</v>
      </c>
      <c r="AB4" s="338"/>
    </row>
    <row r="5" spans="2:28" ht="21" customHeight="1">
      <c r="B5" s="336"/>
      <c r="C5" s="336"/>
      <c r="D5" s="336"/>
      <c r="E5" s="336"/>
      <c r="F5" s="339" t="s">
        <v>146</v>
      </c>
      <c r="G5" s="339"/>
      <c r="H5" s="339"/>
      <c r="I5" s="339"/>
      <c r="J5" s="339"/>
      <c r="K5" s="339"/>
      <c r="L5" s="339"/>
      <c r="M5" s="339"/>
      <c r="N5" s="339"/>
      <c r="O5" s="339"/>
      <c r="P5" s="339"/>
      <c r="Q5" s="339"/>
      <c r="R5" s="339"/>
      <c r="S5" s="339"/>
      <c r="T5" s="339"/>
      <c r="U5" s="339"/>
      <c r="V5" s="339"/>
      <c r="W5" s="339"/>
      <c r="X5" s="339"/>
      <c r="Y5" s="339"/>
      <c r="Z5" s="339"/>
      <c r="AA5" s="338" t="s">
        <v>93</v>
      </c>
      <c r="AB5" s="338"/>
    </row>
    <row r="6" spans="2:31" ht="20.25" customHeight="1">
      <c r="B6" s="309"/>
      <c r="C6" s="309"/>
      <c r="D6" s="309"/>
      <c r="E6" s="309"/>
      <c r="F6" s="309"/>
      <c r="G6" s="31"/>
      <c r="H6" s="31"/>
      <c r="I6" s="31"/>
      <c r="J6" s="31"/>
      <c r="K6" s="31"/>
      <c r="L6" s="31"/>
      <c r="M6" s="31"/>
      <c r="N6" s="31"/>
      <c r="O6" s="31"/>
      <c r="P6" s="31"/>
      <c r="Q6" s="31"/>
      <c r="R6" s="31"/>
      <c r="S6" s="31"/>
      <c r="T6" s="31"/>
      <c r="U6" s="31"/>
      <c r="V6" s="31"/>
      <c r="W6" s="31"/>
      <c r="X6" s="31"/>
      <c r="Y6" s="31"/>
      <c r="Z6" s="31"/>
      <c r="AA6" s="31"/>
      <c r="AB6" s="31"/>
      <c r="AE6" s="17"/>
    </row>
    <row r="7" spans="2:28" ht="15.75">
      <c r="B7" s="18"/>
      <c r="C7" s="18"/>
      <c r="D7" s="20" t="s">
        <v>0</v>
      </c>
      <c r="E7" s="19"/>
      <c r="F7" s="21" t="s">
        <v>1</v>
      </c>
      <c r="G7" s="18"/>
      <c r="H7" s="18"/>
      <c r="I7" s="18"/>
      <c r="J7" s="18"/>
      <c r="K7" s="18"/>
      <c r="L7" s="18"/>
      <c r="M7" s="18"/>
      <c r="N7" s="18"/>
      <c r="O7" s="18"/>
      <c r="P7" s="18"/>
      <c r="Q7" s="18"/>
      <c r="R7" s="19"/>
      <c r="S7" s="353"/>
      <c r="T7" s="354"/>
      <c r="U7" s="354"/>
      <c r="V7" s="18"/>
      <c r="W7" s="18"/>
      <c r="X7" s="18"/>
      <c r="Y7" s="19" t="s">
        <v>4</v>
      </c>
      <c r="Z7" s="348" t="str">
        <f>+'Fm16'!H8</f>
        <v>Enero 15 de 2016</v>
      </c>
      <c r="AA7" s="349"/>
      <c r="AB7" s="350"/>
    </row>
    <row r="8" spans="2:28" ht="21" customHeight="1">
      <c r="B8" s="312" t="str">
        <f>'Fm-17'!B10</f>
        <v>PROCESO "  GESTION DE LA CONTRATACION PUBLICA "</v>
      </c>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79"/>
    </row>
    <row r="9" spans="2:28" ht="53.25" customHeight="1">
      <c r="B9" s="320" t="s">
        <v>39</v>
      </c>
      <c r="C9" s="361"/>
      <c r="D9" s="361"/>
      <c r="E9" s="361"/>
      <c r="F9" s="321"/>
      <c r="G9" s="351" t="str">
        <f>+'Fm16'!D10</f>
        <v>Realizar el proceso de contratación misional de los proyectos de concesión en todos los modos de infraestructura de transporte (carretero, férreo, aeroportuario y portuario) así como la contratación de Administración y Funcionamiento de la Entidad.</v>
      </c>
      <c r="H9" s="352"/>
      <c r="I9" s="352"/>
      <c r="J9" s="352"/>
      <c r="K9" s="352"/>
      <c r="L9" s="352"/>
      <c r="M9" s="352"/>
      <c r="N9" s="352"/>
      <c r="O9" s="352"/>
      <c r="P9" s="352"/>
      <c r="Q9" s="352"/>
      <c r="R9" s="352"/>
      <c r="S9" s="352"/>
      <c r="T9" s="352"/>
      <c r="U9" s="352"/>
      <c r="V9" s="352"/>
      <c r="W9" s="352"/>
      <c r="X9" s="352"/>
      <c r="Y9" s="352"/>
      <c r="Z9" s="352"/>
      <c r="AA9" s="352"/>
      <c r="AB9" s="352"/>
    </row>
    <row r="10" spans="1:28" s="1" customFormat="1" ht="61.5" customHeight="1">
      <c r="A10" s="142"/>
      <c r="B10" s="362" t="s">
        <v>42</v>
      </c>
      <c r="C10" s="363"/>
      <c r="D10" s="363"/>
      <c r="E10" s="363"/>
      <c r="F10" s="364"/>
      <c r="G10" s="371" t="str">
        <f>+'Fm16'!D11</f>
        <v>Cesar Augusto Garcia Montoya GIT de Contratación</v>
      </c>
      <c r="H10" s="372"/>
      <c r="I10" s="372"/>
      <c r="J10" s="372"/>
      <c r="K10" s="372"/>
      <c r="L10" s="372"/>
      <c r="M10" s="372"/>
      <c r="N10" s="372"/>
      <c r="O10" s="372"/>
      <c r="P10" s="372"/>
      <c r="Q10" s="372"/>
      <c r="R10" s="372"/>
      <c r="S10" s="372"/>
      <c r="T10" s="372"/>
      <c r="U10" s="372"/>
      <c r="V10" s="372"/>
      <c r="W10" s="372"/>
      <c r="X10" s="372"/>
      <c r="Y10" s="372"/>
      <c r="Z10" s="372"/>
      <c r="AA10" s="372"/>
      <c r="AB10" s="373"/>
    </row>
    <row r="11" spans="2:6" s="1" customFormat="1" ht="8.25" customHeight="1">
      <c r="B11" s="3"/>
      <c r="C11" s="3"/>
      <c r="D11" s="4"/>
      <c r="E11" s="4"/>
      <c r="F11" s="4"/>
    </row>
    <row r="12" spans="2:21" s="1" customFormat="1" ht="21" customHeight="1">
      <c r="B12" s="365" t="s">
        <v>10</v>
      </c>
      <c r="C12" s="366"/>
      <c r="D12" s="366"/>
      <c r="E12" s="366"/>
      <c r="F12" s="366"/>
      <c r="G12" s="357"/>
      <c r="H12" s="357"/>
      <c r="I12" s="357"/>
      <c r="J12" s="357"/>
      <c r="K12" s="357"/>
      <c r="L12" s="357"/>
      <c r="M12" s="357"/>
      <c r="N12" s="357"/>
      <c r="O12" s="357"/>
      <c r="P12" s="357"/>
      <c r="Q12" s="357"/>
      <c r="R12" s="357"/>
      <c r="S12" s="357"/>
      <c r="T12" s="357"/>
      <c r="U12" s="358"/>
    </row>
    <row r="13" spans="2:21" s="1" customFormat="1" ht="12.75" customHeight="1">
      <c r="B13" s="340" t="s">
        <v>5</v>
      </c>
      <c r="C13" s="341"/>
      <c r="D13" s="341"/>
      <c r="E13" s="341"/>
      <c r="F13" s="341"/>
      <c r="G13" s="342"/>
      <c r="H13" s="342"/>
      <c r="I13" s="342"/>
      <c r="J13" s="342"/>
      <c r="K13" s="342"/>
      <c r="L13" s="342"/>
      <c r="M13" s="342"/>
      <c r="N13" s="342"/>
      <c r="O13" s="342"/>
      <c r="P13" s="342"/>
      <c r="Q13" s="342"/>
      <c r="R13" s="342"/>
      <c r="S13" s="342"/>
      <c r="T13" s="342"/>
      <c r="U13" s="343"/>
    </row>
    <row r="14" spans="2:21" s="1" customFormat="1" ht="15.75" customHeight="1">
      <c r="B14" s="344"/>
      <c r="C14" s="345"/>
      <c r="D14" s="345"/>
      <c r="E14" s="345"/>
      <c r="F14" s="345"/>
      <c r="G14" s="346"/>
      <c r="H14" s="346"/>
      <c r="I14" s="346"/>
      <c r="J14" s="346"/>
      <c r="K14" s="346"/>
      <c r="L14" s="346"/>
      <c r="M14" s="346"/>
      <c r="N14" s="346"/>
      <c r="O14" s="346"/>
      <c r="P14" s="346"/>
      <c r="Q14" s="346"/>
      <c r="R14" s="346"/>
      <c r="S14" s="346"/>
      <c r="T14" s="346"/>
      <c r="U14" s="347"/>
    </row>
    <row r="15" spans="2:21" s="1" customFormat="1" ht="16.5" customHeight="1">
      <c r="B15" s="355" t="s">
        <v>6</v>
      </c>
      <c r="C15" s="356"/>
      <c r="D15" s="356"/>
      <c r="E15" s="357"/>
      <c r="F15" s="357"/>
      <c r="G15" s="357"/>
      <c r="H15" s="357"/>
      <c r="I15" s="357"/>
      <c r="J15" s="357"/>
      <c r="K15" s="358"/>
      <c r="L15" s="355" t="s">
        <v>7</v>
      </c>
      <c r="M15" s="356"/>
      <c r="N15" s="359"/>
      <c r="O15" s="359"/>
      <c r="P15" s="359"/>
      <c r="Q15" s="359"/>
      <c r="R15" s="359"/>
      <c r="S15" s="359"/>
      <c r="T15" s="359"/>
      <c r="U15" s="360"/>
    </row>
    <row r="16" spans="2:21" s="1" customFormat="1" ht="16.5" customHeight="1">
      <c r="B16" s="355" t="s">
        <v>11</v>
      </c>
      <c r="C16" s="359"/>
      <c r="D16" s="359"/>
      <c r="E16" s="359"/>
      <c r="F16" s="359"/>
      <c r="G16" s="360"/>
      <c r="H16" s="355" t="s">
        <v>8</v>
      </c>
      <c r="I16" s="359"/>
      <c r="J16" s="359"/>
      <c r="K16" s="360"/>
      <c r="L16" s="355" t="s">
        <v>11</v>
      </c>
      <c r="M16" s="359"/>
      <c r="N16" s="359"/>
      <c r="O16" s="359"/>
      <c r="P16" s="359"/>
      <c r="Q16" s="360"/>
      <c r="R16" s="355" t="s">
        <v>8</v>
      </c>
      <c r="S16" s="359"/>
      <c r="T16" s="359"/>
      <c r="U16" s="360"/>
    </row>
    <row r="17" spans="2:21" s="1" customFormat="1" ht="15.75" customHeight="1">
      <c r="B17" s="367" t="s">
        <v>139</v>
      </c>
      <c r="C17" s="357"/>
      <c r="D17" s="357"/>
      <c r="E17" s="357"/>
      <c r="F17" s="357"/>
      <c r="G17" s="358"/>
      <c r="H17" s="355">
        <v>1</v>
      </c>
      <c r="I17" s="359"/>
      <c r="J17" s="359"/>
      <c r="K17" s="360"/>
      <c r="L17" s="367" t="s">
        <v>70</v>
      </c>
      <c r="M17" s="357"/>
      <c r="N17" s="357"/>
      <c r="O17" s="357"/>
      <c r="P17" s="357"/>
      <c r="Q17" s="370"/>
      <c r="R17" s="355">
        <v>1</v>
      </c>
      <c r="S17" s="359"/>
      <c r="T17" s="359"/>
      <c r="U17" s="360"/>
    </row>
    <row r="18" spans="2:21" s="1" customFormat="1" ht="15.75" customHeight="1">
      <c r="B18" s="367" t="s">
        <v>77</v>
      </c>
      <c r="C18" s="368"/>
      <c r="D18" s="368"/>
      <c r="E18" s="368"/>
      <c r="F18" s="368"/>
      <c r="G18" s="369"/>
      <c r="H18" s="355">
        <v>2</v>
      </c>
      <c r="I18" s="356"/>
      <c r="J18" s="356"/>
      <c r="K18" s="375"/>
      <c r="L18" s="367" t="s">
        <v>71</v>
      </c>
      <c r="M18" s="368"/>
      <c r="N18" s="368"/>
      <c r="O18" s="368"/>
      <c r="P18" s="368"/>
      <c r="Q18" s="369"/>
      <c r="R18" s="355">
        <v>6</v>
      </c>
      <c r="S18" s="356"/>
      <c r="T18" s="356"/>
      <c r="U18" s="375"/>
    </row>
    <row r="19" spans="2:21" s="1" customFormat="1" ht="15.75" customHeight="1">
      <c r="B19" s="367" t="s">
        <v>138</v>
      </c>
      <c r="C19" s="368"/>
      <c r="D19" s="368"/>
      <c r="E19" s="368"/>
      <c r="F19" s="368"/>
      <c r="G19" s="369"/>
      <c r="H19" s="355">
        <v>3</v>
      </c>
      <c r="I19" s="356"/>
      <c r="J19" s="356"/>
      <c r="K19" s="375"/>
      <c r="L19" s="367" t="s">
        <v>9</v>
      </c>
      <c r="M19" s="368"/>
      <c r="N19" s="368"/>
      <c r="O19" s="368"/>
      <c r="P19" s="368"/>
      <c r="Q19" s="369"/>
      <c r="R19" s="355">
        <v>7</v>
      </c>
      <c r="S19" s="356"/>
      <c r="T19" s="356"/>
      <c r="U19" s="375"/>
    </row>
    <row r="20" spans="2:21" s="1" customFormat="1" ht="15.75" customHeight="1">
      <c r="B20" s="367" t="s">
        <v>78</v>
      </c>
      <c r="C20" s="357"/>
      <c r="D20" s="357"/>
      <c r="E20" s="357"/>
      <c r="F20" s="357"/>
      <c r="G20" s="358" t="s">
        <v>29</v>
      </c>
      <c r="H20" s="355">
        <v>4</v>
      </c>
      <c r="I20" s="359"/>
      <c r="J20" s="359"/>
      <c r="K20" s="360"/>
      <c r="L20" s="367" t="s">
        <v>72</v>
      </c>
      <c r="M20" s="357"/>
      <c r="N20" s="357"/>
      <c r="O20" s="357"/>
      <c r="P20" s="357"/>
      <c r="Q20" s="370" t="s">
        <v>32</v>
      </c>
      <c r="R20" s="355">
        <v>11</v>
      </c>
      <c r="S20" s="359"/>
      <c r="T20" s="359"/>
      <c r="U20" s="360"/>
    </row>
    <row r="21" spans="2:21" s="1" customFormat="1" ht="15.75" customHeight="1">
      <c r="B21" s="367" t="s">
        <v>142</v>
      </c>
      <c r="C21" s="357"/>
      <c r="D21" s="357"/>
      <c r="E21" s="357"/>
      <c r="F21" s="357"/>
      <c r="G21" s="358" t="s">
        <v>30</v>
      </c>
      <c r="H21" s="355">
        <v>5</v>
      </c>
      <c r="I21" s="359"/>
      <c r="J21" s="359"/>
      <c r="K21" s="360"/>
      <c r="L21" s="367" t="s">
        <v>12</v>
      </c>
      <c r="M21" s="357"/>
      <c r="N21" s="357"/>
      <c r="O21" s="357"/>
      <c r="P21" s="357"/>
      <c r="Q21" s="370" t="s">
        <v>31</v>
      </c>
      <c r="R21" s="355">
        <v>13</v>
      </c>
      <c r="S21" s="359"/>
      <c r="T21" s="359"/>
      <c r="U21" s="360"/>
    </row>
    <row r="22" spans="2:21" s="1" customFormat="1" ht="7.5" customHeight="1">
      <c r="B22" s="11"/>
      <c r="C22" s="13"/>
      <c r="D22" s="13"/>
      <c r="E22" s="13"/>
      <c r="F22" s="13"/>
      <c r="G22" s="13"/>
      <c r="H22" s="14"/>
      <c r="I22" s="15"/>
      <c r="J22" s="15"/>
      <c r="K22" s="15"/>
      <c r="L22" s="11"/>
      <c r="M22" s="13"/>
      <c r="N22" s="13"/>
      <c r="O22" s="13"/>
      <c r="P22" s="13"/>
      <c r="Q22" s="13"/>
      <c r="R22" s="14"/>
      <c r="S22" s="15"/>
      <c r="T22" s="15"/>
      <c r="U22" s="15"/>
    </row>
    <row r="23" spans="2:28" s="1" customFormat="1" ht="31.5" customHeight="1">
      <c r="B23" s="325" t="s">
        <v>40</v>
      </c>
      <c r="C23" s="325" t="s">
        <v>13</v>
      </c>
      <c r="D23" s="374"/>
      <c r="E23" s="374"/>
      <c r="F23" s="374"/>
      <c r="G23" s="374"/>
      <c r="H23" s="374"/>
      <c r="I23" s="376" t="s">
        <v>203</v>
      </c>
      <c r="J23" s="325" t="s">
        <v>41</v>
      </c>
      <c r="K23" s="374"/>
      <c r="L23" s="374"/>
      <c r="M23" s="374"/>
      <c r="N23" s="374"/>
      <c r="O23" s="374"/>
      <c r="P23" s="374"/>
      <c r="Q23" s="374"/>
      <c r="R23" s="374"/>
      <c r="S23" s="374"/>
      <c r="T23" s="374"/>
      <c r="U23" s="374"/>
      <c r="V23" s="374"/>
      <c r="W23" s="374"/>
      <c r="X23" s="374"/>
      <c r="Y23" s="376" t="s">
        <v>34</v>
      </c>
      <c r="Z23" s="376" t="s">
        <v>35</v>
      </c>
      <c r="AA23" s="376" t="s">
        <v>43</v>
      </c>
      <c r="AB23" s="376" t="s">
        <v>224</v>
      </c>
    </row>
    <row r="24" spans="2:28" s="1" customFormat="1" ht="31.5" customHeight="1">
      <c r="B24" s="374"/>
      <c r="C24" s="374"/>
      <c r="D24" s="374"/>
      <c r="E24" s="374"/>
      <c r="F24" s="374"/>
      <c r="G24" s="374"/>
      <c r="H24" s="374"/>
      <c r="I24" s="377"/>
      <c r="J24" s="374"/>
      <c r="K24" s="374"/>
      <c r="L24" s="374"/>
      <c r="M24" s="374"/>
      <c r="N24" s="374"/>
      <c r="O24" s="374"/>
      <c r="P24" s="374"/>
      <c r="Q24" s="374"/>
      <c r="R24" s="374"/>
      <c r="S24" s="374"/>
      <c r="T24" s="374"/>
      <c r="U24" s="374"/>
      <c r="V24" s="374"/>
      <c r="W24" s="374"/>
      <c r="X24" s="374"/>
      <c r="Y24" s="377"/>
      <c r="Z24" s="377"/>
      <c r="AA24" s="377"/>
      <c r="AB24" s="377"/>
    </row>
    <row r="25" spans="2:28" s="1" customFormat="1" ht="31.5" customHeight="1">
      <c r="B25" s="374"/>
      <c r="C25" s="374"/>
      <c r="D25" s="374"/>
      <c r="E25" s="374"/>
      <c r="F25" s="374"/>
      <c r="G25" s="374"/>
      <c r="H25" s="374"/>
      <c r="I25" s="377"/>
      <c r="J25" s="114">
        <v>1</v>
      </c>
      <c r="K25" s="114">
        <f>J25+1</f>
        <v>2</v>
      </c>
      <c r="L25" s="114">
        <f aca="true" t="shared" si="0" ref="L25:X25">K25+1</f>
        <v>3</v>
      </c>
      <c r="M25" s="114">
        <f t="shared" si="0"/>
        <v>4</v>
      </c>
      <c r="N25" s="114">
        <f t="shared" si="0"/>
        <v>5</v>
      </c>
      <c r="O25" s="114">
        <f t="shared" si="0"/>
        <v>6</v>
      </c>
      <c r="P25" s="114">
        <f t="shared" si="0"/>
        <v>7</v>
      </c>
      <c r="Q25" s="114">
        <f t="shared" si="0"/>
        <v>8</v>
      </c>
      <c r="R25" s="114">
        <f t="shared" si="0"/>
        <v>9</v>
      </c>
      <c r="S25" s="114">
        <f t="shared" si="0"/>
        <v>10</v>
      </c>
      <c r="T25" s="114">
        <f t="shared" si="0"/>
        <v>11</v>
      </c>
      <c r="U25" s="114">
        <f t="shared" si="0"/>
        <v>12</v>
      </c>
      <c r="V25" s="114">
        <f>U25+1</f>
        <v>13</v>
      </c>
      <c r="W25" s="114">
        <f t="shared" si="0"/>
        <v>14</v>
      </c>
      <c r="X25" s="115">
        <f t="shared" si="0"/>
        <v>15</v>
      </c>
      <c r="Y25" s="377"/>
      <c r="Z25" s="377"/>
      <c r="AA25" s="377"/>
      <c r="AB25" s="377"/>
    </row>
    <row r="26" spans="2:30" s="1" customFormat="1" ht="18.75" customHeight="1">
      <c r="B26" s="330">
        <f>'Fm-17'!B18</f>
        <v>1</v>
      </c>
      <c r="C26" s="331" t="str">
        <f>'Fm-17'!C18</f>
        <v>Modificaciones de los alcances técnicos y/ o financieros de los proyectos en etapas avanzadas del proceso contractual</v>
      </c>
      <c r="D26" s="331"/>
      <c r="E26" s="331"/>
      <c r="F26" s="331"/>
      <c r="G26" s="331"/>
      <c r="H26" s="331"/>
      <c r="I26" s="114" t="s">
        <v>16</v>
      </c>
      <c r="J26" s="136">
        <v>3</v>
      </c>
      <c r="K26" s="136">
        <v>3</v>
      </c>
      <c r="L26" s="136">
        <v>2</v>
      </c>
      <c r="M26" s="136"/>
      <c r="N26" s="136"/>
      <c r="O26" s="136"/>
      <c r="P26" s="136"/>
      <c r="Q26" s="136"/>
      <c r="R26" s="136"/>
      <c r="S26" s="136"/>
      <c r="T26" s="136"/>
      <c r="U26" s="136"/>
      <c r="V26" s="136"/>
      <c r="W26" s="136"/>
      <c r="X26" s="136"/>
      <c r="Y26" s="116">
        <f aca="true" t="shared" si="1" ref="Y26:Y35">MODE(J26:X26)</f>
        <v>3</v>
      </c>
      <c r="Z26" s="117" t="str">
        <f>VLOOKUP('Fm-141'!Y26,'DB'!$B$16:$C$20,2,FALSE)</f>
        <v>Posible</v>
      </c>
      <c r="AA26" s="332">
        <f>Y26*Y27</f>
        <v>33</v>
      </c>
      <c r="AB26" s="334" t="str">
        <f>VLOOKUP(AA26,'DB'!$B$37:$D$61,2,FALSE)</f>
        <v>Riesgo Extrema (Z-19)</v>
      </c>
      <c r="AD26" s="334"/>
    </row>
    <row r="27" spans="2:30" s="1" customFormat="1" ht="21.75" customHeight="1">
      <c r="B27" s="330"/>
      <c r="C27" s="331"/>
      <c r="D27" s="331"/>
      <c r="E27" s="331"/>
      <c r="F27" s="331"/>
      <c r="G27" s="331"/>
      <c r="H27" s="331"/>
      <c r="I27" s="114" t="s">
        <v>17</v>
      </c>
      <c r="J27" s="136">
        <v>11</v>
      </c>
      <c r="K27" s="136">
        <v>7</v>
      </c>
      <c r="L27" s="136">
        <v>11</v>
      </c>
      <c r="M27" s="136"/>
      <c r="N27" s="136"/>
      <c r="O27" s="136"/>
      <c r="P27" s="136"/>
      <c r="Q27" s="136"/>
      <c r="R27" s="136"/>
      <c r="S27" s="136"/>
      <c r="T27" s="136"/>
      <c r="U27" s="136"/>
      <c r="V27" s="136"/>
      <c r="W27" s="136"/>
      <c r="X27" s="136"/>
      <c r="Y27" s="116">
        <f t="shared" si="1"/>
        <v>11</v>
      </c>
      <c r="Z27" s="117" t="str">
        <f>VLOOKUP('Fm-141'!Y27,'DB'!$B$24:$C$28,2,FALSE)</f>
        <v>Mayor</v>
      </c>
      <c r="AA27" s="333"/>
      <c r="AB27" s="334"/>
      <c r="AD27" s="334"/>
    </row>
    <row r="28" spans="2:28" s="1" customFormat="1" ht="18.75" customHeight="1">
      <c r="B28" s="330">
        <f>'Fm-17'!B19</f>
        <v>2</v>
      </c>
      <c r="C28" s="331" t="str">
        <f>'Fm-17'!C19</f>
        <v>Adendas modificatorias direccionadas</v>
      </c>
      <c r="D28" s="331"/>
      <c r="E28" s="331"/>
      <c r="F28" s="331"/>
      <c r="G28" s="331"/>
      <c r="H28" s="331"/>
      <c r="I28" s="114" t="s">
        <v>16</v>
      </c>
      <c r="J28" s="136">
        <v>3</v>
      </c>
      <c r="K28" s="136">
        <v>2</v>
      </c>
      <c r="L28" s="136">
        <v>2</v>
      </c>
      <c r="M28" s="136"/>
      <c r="N28" s="136"/>
      <c r="O28" s="136"/>
      <c r="P28" s="136"/>
      <c r="Q28" s="136"/>
      <c r="R28" s="136"/>
      <c r="S28" s="136"/>
      <c r="T28" s="136"/>
      <c r="U28" s="136"/>
      <c r="V28" s="136"/>
      <c r="W28" s="136"/>
      <c r="X28" s="136"/>
      <c r="Y28" s="116">
        <f t="shared" si="1"/>
        <v>2</v>
      </c>
      <c r="Z28" s="117" t="str">
        <f>VLOOKUP('Fm-141'!Y28,'DB'!$B$16:$C$20,2,FALSE)</f>
        <v>Improbable</v>
      </c>
      <c r="AA28" s="332">
        <f>Y28*Y29</f>
        <v>22</v>
      </c>
      <c r="AB28" s="334" t="str">
        <f>VLOOKUP(AA28,'DB'!$B$37:$D$61,2,FALSE)</f>
        <v>Riesgo Alta (Z-16)</v>
      </c>
    </row>
    <row r="29" spans="2:28" s="1" customFormat="1" ht="30" customHeight="1">
      <c r="B29" s="330"/>
      <c r="C29" s="331"/>
      <c r="D29" s="331"/>
      <c r="E29" s="331"/>
      <c r="F29" s="331"/>
      <c r="G29" s="331"/>
      <c r="H29" s="331"/>
      <c r="I29" s="114" t="s">
        <v>17</v>
      </c>
      <c r="J29" s="136">
        <v>13</v>
      </c>
      <c r="K29" s="136">
        <v>11</v>
      </c>
      <c r="L29" s="136">
        <v>11</v>
      </c>
      <c r="M29" s="136"/>
      <c r="N29" s="136"/>
      <c r="O29" s="136"/>
      <c r="P29" s="136"/>
      <c r="Q29" s="136"/>
      <c r="R29" s="136"/>
      <c r="S29" s="136"/>
      <c r="T29" s="136"/>
      <c r="U29" s="136"/>
      <c r="V29" s="136"/>
      <c r="W29" s="136"/>
      <c r="X29" s="136"/>
      <c r="Y29" s="116">
        <f t="shared" si="1"/>
        <v>11</v>
      </c>
      <c r="Z29" s="117" t="str">
        <f>VLOOKUP('Fm-141'!Y29,'DB'!$B$24:$C$28,2,FALSE)</f>
        <v>Mayor</v>
      </c>
      <c r="AA29" s="333"/>
      <c r="AB29" s="334"/>
    </row>
    <row r="30" spans="2:28" s="1" customFormat="1" ht="18.75" customHeight="1">
      <c r="B30" s="330">
        <f>'Fm-17'!B20</f>
        <v>3</v>
      </c>
      <c r="C30" s="331" t="str">
        <f>'Fm-17'!C20</f>
        <v>Pliegos sastres (configurados de forma amañada)</v>
      </c>
      <c r="D30" s="331"/>
      <c r="E30" s="331"/>
      <c r="F30" s="331"/>
      <c r="G30" s="331"/>
      <c r="H30" s="331"/>
      <c r="I30" s="114" t="s">
        <v>16</v>
      </c>
      <c r="J30" s="136">
        <v>2</v>
      </c>
      <c r="K30" s="136">
        <v>1</v>
      </c>
      <c r="L30" s="136">
        <v>1</v>
      </c>
      <c r="M30" s="136"/>
      <c r="N30" s="136"/>
      <c r="O30" s="136"/>
      <c r="P30" s="136"/>
      <c r="Q30" s="136"/>
      <c r="R30" s="136"/>
      <c r="S30" s="136"/>
      <c r="T30" s="136"/>
      <c r="U30" s="136"/>
      <c r="V30" s="136"/>
      <c r="W30" s="136"/>
      <c r="X30" s="136"/>
      <c r="Y30" s="116">
        <f t="shared" si="1"/>
        <v>1</v>
      </c>
      <c r="Z30" s="117" t="str">
        <f>VLOOKUP('Fm-141'!Y30,'DB'!$B$16:$C$20,2,FALSE)</f>
        <v>Raro</v>
      </c>
      <c r="AA30" s="332">
        <f>Y30*Y31</f>
        <v>13</v>
      </c>
      <c r="AB30" s="334" t="str">
        <f>VLOOKUP(AA30,'DB'!$B$37:$D$61,2,FALSE)</f>
        <v>Riesgo Alta (Z17)</v>
      </c>
    </row>
    <row r="31" spans="2:28" s="1" customFormat="1" ht="33" customHeight="1">
      <c r="B31" s="330"/>
      <c r="C31" s="331"/>
      <c r="D31" s="331"/>
      <c r="E31" s="331"/>
      <c r="F31" s="331"/>
      <c r="G31" s="331"/>
      <c r="H31" s="331"/>
      <c r="I31" s="114" t="s">
        <v>17</v>
      </c>
      <c r="J31" s="136">
        <v>13</v>
      </c>
      <c r="K31" s="136">
        <v>13</v>
      </c>
      <c r="L31" s="136">
        <v>13</v>
      </c>
      <c r="M31" s="136"/>
      <c r="N31" s="136"/>
      <c r="O31" s="136"/>
      <c r="P31" s="136"/>
      <c r="Q31" s="136"/>
      <c r="R31" s="136"/>
      <c r="S31" s="136"/>
      <c r="T31" s="136"/>
      <c r="U31" s="136"/>
      <c r="V31" s="136"/>
      <c r="W31" s="136"/>
      <c r="X31" s="136"/>
      <c r="Y31" s="116">
        <f t="shared" si="1"/>
        <v>13</v>
      </c>
      <c r="Z31" s="117" t="str">
        <f>VLOOKUP('Fm-141'!Y31,'DB'!$B$24:$C$28,2,FALSE)</f>
        <v>Catastrófico</v>
      </c>
      <c r="AA31" s="333"/>
      <c r="AB31" s="334"/>
    </row>
    <row r="32" spans="2:28" s="1" customFormat="1" ht="18.75" customHeight="1">
      <c r="B32" s="330">
        <f>'Fm-17'!B21</f>
        <v>4</v>
      </c>
      <c r="C32" s="331" t="str">
        <f>'Fm-17'!C21</f>
        <v>Procesos de contratación retrasados.</v>
      </c>
      <c r="D32" s="331"/>
      <c r="E32" s="331"/>
      <c r="F32" s="331"/>
      <c r="G32" s="331"/>
      <c r="H32" s="331"/>
      <c r="I32" s="114" t="s">
        <v>16</v>
      </c>
      <c r="J32" s="136">
        <v>4</v>
      </c>
      <c r="K32" s="136">
        <v>3</v>
      </c>
      <c r="L32" s="136">
        <v>3</v>
      </c>
      <c r="M32" s="136"/>
      <c r="N32" s="136"/>
      <c r="O32" s="136"/>
      <c r="P32" s="136"/>
      <c r="Q32" s="136"/>
      <c r="R32" s="136"/>
      <c r="S32" s="136"/>
      <c r="T32" s="136"/>
      <c r="U32" s="136"/>
      <c r="V32" s="136"/>
      <c r="W32" s="136"/>
      <c r="X32" s="136"/>
      <c r="Y32" s="116">
        <f t="shared" si="1"/>
        <v>3</v>
      </c>
      <c r="Z32" s="117" t="str">
        <f>VLOOKUP('Fm-141'!Y32,'DB'!$B$16:$C$20,2,FALSE)</f>
        <v>Posible</v>
      </c>
      <c r="AA32" s="332">
        <f>Y32*Y33</f>
        <v>18</v>
      </c>
      <c r="AB32" s="334" t="str">
        <f>VLOOKUP(AA32,'DB'!$B$37:$D$61,2,FALSE)</f>
        <v>Riesgo Moderada (Z-7)</v>
      </c>
    </row>
    <row r="33" spans="2:28" s="1" customFormat="1" ht="18.75" customHeight="1">
      <c r="B33" s="330"/>
      <c r="C33" s="331"/>
      <c r="D33" s="331"/>
      <c r="E33" s="331"/>
      <c r="F33" s="331"/>
      <c r="G33" s="331"/>
      <c r="H33" s="331"/>
      <c r="I33" s="114" t="s">
        <v>17</v>
      </c>
      <c r="J33" s="136">
        <v>6</v>
      </c>
      <c r="K33" s="136">
        <v>6</v>
      </c>
      <c r="L33" s="136">
        <v>6</v>
      </c>
      <c r="M33" s="136"/>
      <c r="N33" s="136"/>
      <c r="O33" s="136"/>
      <c r="P33" s="136"/>
      <c r="Q33" s="136"/>
      <c r="R33" s="136"/>
      <c r="S33" s="136"/>
      <c r="T33" s="136"/>
      <c r="U33" s="136"/>
      <c r="V33" s="136"/>
      <c r="W33" s="136"/>
      <c r="X33" s="136"/>
      <c r="Y33" s="116">
        <f t="shared" si="1"/>
        <v>6</v>
      </c>
      <c r="Z33" s="117" t="str">
        <f>VLOOKUP('Fm-141'!Y33,'DB'!$B$24:$C$28,2,FALSE)</f>
        <v>Menor</v>
      </c>
      <c r="AA33" s="333"/>
      <c r="AB33" s="334"/>
    </row>
    <row r="34" spans="2:28" s="1" customFormat="1" ht="18.75" customHeight="1">
      <c r="B34" s="330">
        <f>'Fm-17'!B22</f>
        <v>5</v>
      </c>
      <c r="C34" s="331" t="str">
        <f>'Fm-17'!C22</f>
        <v>Proceso de contratación desiertos o cancelados</v>
      </c>
      <c r="D34" s="331"/>
      <c r="E34" s="331"/>
      <c r="F34" s="331"/>
      <c r="G34" s="331"/>
      <c r="H34" s="331"/>
      <c r="I34" s="114" t="s">
        <v>16</v>
      </c>
      <c r="J34" s="136">
        <v>3</v>
      </c>
      <c r="K34" s="136">
        <v>3</v>
      </c>
      <c r="L34" s="136">
        <v>3</v>
      </c>
      <c r="M34" s="136"/>
      <c r="N34" s="136"/>
      <c r="O34" s="136"/>
      <c r="P34" s="136"/>
      <c r="Q34" s="136"/>
      <c r="R34" s="136"/>
      <c r="S34" s="136"/>
      <c r="T34" s="136"/>
      <c r="U34" s="136"/>
      <c r="V34" s="136"/>
      <c r="W34" s="136"/>
      <c r="X34" s="136"/>
      <c r="Y34" s="116">
        <f t="shared" si="1"/>
        <v>3</v>
      </c>
      <c r="Z34" s="117" t="str">
        <f>VLOOKUP('Fm-141'!Y34,'DB'!$B$16:$C$20,2,FALSE)</f>
        <v>Posible</v>
      </c>
      <c r="AA34" s="332">
        <f>Y34*Y35</f>
        <v>18</v>
      </c>
      <c r="AB34" s="334" t="str">
        <f>VLOOKUP(AA34,'DB'!$B$37:$D$61,2,FALSE)</f>
        <v>Riesgo Moderada (Z-7)</v>
      </c>
    </row>
    <row r="35" spans="2:28" s="1" customFormat="1" ht="36" customHeight="1">
      <c r="B35" s="330"/>
      <c r="C35" s="331"/>
      <c r="D35" s="331"/>
      <c r="E35" s="331"/>
      <c r="F35" s="331"/>
      <c r="G35" s="331"/>
      <c r="H35" s="331"/>
      <c r="I35" s="114" t="s">
        <v>17</v>
      </c>
      <c r="J35" s="136">
        <v>7</v>
      </c>
      <c r="K35" s="136">
        <v>6</v>
      </c>
      <c r="L35" s="136">
        <v>6</v>
      </c>
      <c r="M35" s="136"/>
      <c r="N35" s="136"/>
      <c r="O35" s="136"/>
      <c r="P35" s="136"/>
      <c r="Q35" s="136"/>
      <c r="R35" s="136"/>
      <c r="S35" s="136"/>
      <c r="T35" s="136"/>
      <c r="U35" s="136"/>
      <c r="V35" s="136"/>
      <c r="W35" s="136"/>
      <c r="X35" s="136"/>
      <c r="Y35" s="116">
        <f t="shared" si="1"/>
        <v>6</v>
      </c>
      <c r="Z35" s="117" t="str">
        <f>VLOOKUP('Fm-141'!Y35,'DB'!$B$24:$C$28,2,FALSE)</f>
        <v>Menor</v>
      </c>
      <c r="AA35" s="333"/>
      <c r="AB35" s="334"/>
    </row>
    <row r="36" spans="2:28" s="1" customFormat="1" ht="18.75" customHeight="1">
      <c r="B36" s="330">
        <f>'Fm-17'!B23</f>
        <v>6</v>
      </c>
      <c r="C36" s="331" t="str">
        <f>'Fm-17'!C23</f>
        <v>Falta de confidencialidad y fuga de información</v>
      </c>
      <c r="D36" s="331"/>
      <c r="E36" s="331"/>
      <c r="F36" s="331"/>
      <c r="G36" s="331"/>
      <c r="H36" s="331"/>
      <c r="I36" s="114" t="s">
        <v>16</v>
      </c>
      <c r="J36" s="136">
        <v>2</v>
      </c>
      <c r="K36" s="136">
        <v>2</v>
      </c>
      <c r="L36" s="136">
        <v>2</v>
      </c>
      <c r="M36" s="136"/>
      <c r="N36" s="136"/>
      <c r="O36" s="136"/>
      <c r="P36" s="136"/>
      <c r="Q36" s="136"/>
      <c r="R36" s="136"/>
      <c r="S36" s="136"/>
      <c r="T36" s="136"/>
      <c r="U36" s="136"/>
      <c r="V36" s="136"/>
      <c r="W36" s="136"/>
      <c r="X36" s="136"/>
      <c r="Y36" s="116">
        <f>MODE(J36:X36)</f>
        <v>2</v>
      </c>
      <c r="Z36" s="117" t="str">
        <f>VLOOKUP('Fm-141'!Y36,'DB'!$B$16:$C$20,2,FALSE)</f>
        <v>Improbable</v>
      </c>
      <c r="AA36" s="332">
        <f>Y36*Y37</f>
        <v>22</v>
      </c>
      <c r="AB36" s="334" t="str">
        <f>VLOOKUP(AA36,'DB'!$B$37:$D$61,2,FALSE)</f>
        <v>Riesgo Alta (Z-16)</v>
      </c>
    </row>
    <row r="37" spans="2:28" s="1" customFormat="1" ht="36" customHeight="1">
      <c r="B37" s="330"/>
      <c r="C37" s="331"/>
      <c r="D37" s="331"/>
      <c r="E37" s="331"/>
      <c r="F37" s="331"/>
      <c r="G37" s="331"/>
      <c r="H37" s="331"/>
      <c r="I37" s="114" t="s">
        <v>17</v>
      </c>
      <c r="J37" s="136">
        <v>11</v>
      </c>
      <c r="K37" s="136">
        <v>11</v>
      </c>
      <c r="L37" s="136">
        <v>11</v>
      </c>
      <c r="M37" s="136"/>
      <c r="N37" s="136"/>
      <c r="O37" s="136"/>
      <c r="P37" s="136"/>
      <c r="Q37" s="136"/>
      <c r="R37" s="136"/>
      <c r="S37" s="136"/>
      <c r="T37" s="136"/>
      <c r="U37" s="136"/>
      <c r="V37" s="136"/>
      <c r="W37" s="136"/>
      <c r="X37" s="136"/>
      <c r="Y37" s="116">
        <f>MODE(J37:X37)</f>
        <v>11</v>
      </c>
      <c r="Z37" s="117" t="str">
        <f>VLOOKUP('Fm-141'!Y37,'DB'!$B$24:$C$28,2,FALSE)</f>
        <v>Mayor</v>
      </c>
      <c r="AA37" s="333"/>
      <c r="AB37" s="334"/>
    </row>
    <row r="38" spans="2:7" s="107" customFormat="1" ht="15.75" thickBot="1">
      <c r="B38" s="106">
        <f>+'Fm16'!B39</f>
        <v>0</v>
      </c>
      <c r="D38" s="108"/>
      <c r="E38" s="108"/>
      <c r="F38" s="108"/>
      <c r="G38" s="109"/>
    </row>
    <row r="39" spans="2:28" s="113" customFormat="1" ht="30.75" customHeight="1">
      <c r="B39" s="285" t="s">
        <v>195</v>
      </c>
      <c r="C39" s="286"/>
      <c r="D39" s="286"/>
      <c r="E39" s="286"/>
      <c r="F39" s="286"/>
      <c r="G39" s="286"/>
      <c r="H39" s="286"/>
      <c r="I39" s="286"/>
      <c r="J39" s="286"/>
      <c r="K39" s="286"/>
      <c r="L39" s="286"/>
      <c r="M39" s="286"/>
      <c r="N39" s="286"/>
      <c r="O39" s="285" t="s">
        <v>104</v>
      </c>
      <c r="P39" s="286"/>
      <c r="Q39" s="286"/>
      <c r="R39" s="286"/>
      <c r="S39" s="286"/>
      <c r="T39" s="286"/>
      <c r="U39" s="286"/>
      <c r="V39" s="286"/>
      <c r="W39" s="286"/>
      <c r="X39" s="286"/>
      <c r="Y39" s="378"/>
      <c r="Z39" s="285" t="s">
        <v>285</v>
      </c>
      <c r="AA39" s="286"/>
      <c r="AB39" s="378"/>
    </row>
    <row r="40" spans="2:28" ht="22.5" customHeight="1">
      <c r="B40" s="303" t="s">
        <v>197</v>
      </c>
      <c r="C40" s="303"/>
      <c r="D40" s="303"/>
      <c r="E40" s="303"/>
      <c r="F40" s="303"/>
      <c r="G40" s="303"/>
      <c r="H40" s="303"/>
      <c r="I40" s="303"/>
      <c r="J40" s="303" t="s">
        <v>198</v>
      </c>
      <c r="K40" s="303"/>
      <c r="L40" s="303"/>
      <c r="M40" s="303"/>
      <c r="N40" s="303"/>
      <c r="O40" s="303" t="s">
        <v>199</v>
      </c>
      <c r="P40" s="303"/>
      <c r="Q40" s="303"/>
      <c r="R40" s="303"/>
      <c r="S40" s="303"/>
      <c r="T40" s="303"/>
      <c r="U40" s="303"/>
      <c r="V40" s="303"/>
      <c r="W40" s="303"/>
      <c r="X40" s="303" t="s">
        <v>201</v>
      </c>
      <c r="Y40" s="303"/>
      <c r="Z40" s="303" t="s">
        <v>196</v>
      </c>
      <c r="AA40" s="303"/>
      <c r="AB40" s="128" t="s">
        <v>200</v>
      </c>
    </row>
    <row r="41" spans="2:28" ht="44.25" customHeight="1">
      <c r="B41" s="335" t="s">
        <v>359</v>
      </c>
      <c r="C41" s="335"/>
      <c r="D41" s="335"/>
      <c r="E41" s="335"/>
      <c r="F41" s="335"/>
      <c r="G41" s="335"/>
      <c r="H41" s="335"/>
      <c r="I41" s="335"/>
      <c r="J41" s="235"/>
      <c r="K41" s="235"/>
      <c r="L41" s="235"/>
      <c r="M41" s="235"/>
      <c r="N41" s="235"/>
      <c r="O41" s="235"/>
      <c r="P41" s="235"/>
      <c r="Q41" s="235"/>
      <c r="R41" s="235"/>
      <c r="S41" s="235"/>
      <c r="T41" s="235"/>
      <c r="U41" s="235"/>
      <c r="V41" s="235"/>
      <c r="W41" s="235"/>
      <c r="X41" s="235"/>
      <c r="Y41" s="235"/>
      <c r="Z41" s="335" t="s">
        <v>385</v>
      </c>
      <c r="AA41" s="335"/>
      <c r="AB41" s="195"/>
    </row>
  </sheetData>
  <sheetProtection/>
  <mergeCells count="91">
    <mergeCell ref="B40:I40"/>
    <mergeCell ref="J40:N40"/>
    <mergeCell ref="B39:N39"/>
    <mergeCell ref="AD26:AD27"/>
    <mergeCell ref="B28:B29"/>
    <mergeCell ref="C28:H29"/>
    <mergeCell ref="B34:B35"/>
    <mergeCell ref="C34:H35"/>
    <mergeCell ref="B30:B31"/>
    <mergeCell ref="C30:H31"/>
    <mergeCell ref="C23:H25"/>
    <mergeCell ref="I23:I25"/>
    <mergeCell ref="O40:W40"/>
    <mergeCell ref="Z40:AA40"/>
    <mergeCell ref="O39:Y39"/>
    <mergeCell ref="Z39:AB39"/>
    <mergeCell ref="X40:Y40"/>
    <mergeCell ref="Y23:Y25"/>
    <mergeCell ref="AA26:AA27"/>
    <mergeCell ref="AB23:AB25"/>
    <mergeCell ref="B19:G19"/>
    <mergeCell ref="AA23:AA25"/>
    <mergeCell ref="J23:X24"/>
    <mergeCell ref="AB28:AB29"/>
    <mergeCell ref="B32:B33"/>
    <mergeCell ref="C32:H33"/>
    <mergeCell ref="AA30:AA31"/>
    <mergeCell ref="Z23:Z25"/>
    <mergeCell ref="AB26:AB27"/>
    <mergeCell ref="AA28:AA29"/>
    <mergeCell ref="AA34:AA35"/>
    <mergeCell ref="C26:H27"/>
    <mergeCell ref="R16:U16"/>
    <mergeCell ref="B16:G16"/>
    <mergeCell ref="H16:K16"/>
    <mergeCell ref="B20:G20"/>
    <mergeCell ref="R20:U20"/>
    <mergeCell ref="H18:K18"/>
    <mergeCell ref="H19:K19"/>
    <mergeCell ref="R19:U19"/>
    <mergeCell ref="AB34:AB35"/>
    <mergeCell ref="B21:G21"/>
    <mergeCell ref="R21:U21"/>
    <mergeCell ref="H21:K21"/>
    <mergeCell ref="AB30:AB31"/>
    <mergeCell ref="AA32:AA33"/>
    <mergeCell ref="AB32:AB33"/>
    <mergeCell ref="B23:B25"/>
    <mergeCell ref="L21:Q21"/>
    <mergeCell ref="B26:B27"/>
    <mergeCell ref="B18:G18"/>
    <mergeCell ref="L20:Q20"/>
    <mergeCell ref="B17:G17"/>
    <mergeCell ref="R17:U17"/>
    <mergeCell ref="L17:Q17"/>
    <mergeCell ref="L16:Q16"/>
    <mergeCell ref="H20:K20"/>
    <mergeCell ref="R18:U18"/>
    <mergeCell ref="L18:Q18"/>
    <mergeCell ref="L19:Q19"/>
    <mergeCell ref="B15:K15"/>
    <mergeCell ref="L15:U15"/>
    <mergeCell ref="H17:K17"/>
    <mergeCell ref="B8:AB8"/>
    <mergeCell ref="B9:F9"/>
    <mergeCell ref="B10:F10"/>
    <mergeCell ref="B12:U12"/>
    <mergeCell ref="G10:AB10"/>
    <mergeCell ref="F2:Z2"/>
    <mergeCell ref="F3:Z3"/>
    <mergeCell ref="F4:Z4"/>
    <mergeCell ref="F5:Z5"/>
    <mergeCell ref="B6:F6"/>
    <mergeCell ref="B13:U14"/>
    <mergeCell ref="Z7:AB7"/>
    <mergeCell ref="G9:AB9"/>
    <mergeCell ref="S7:U7"/>
    <mergeCell ref="Z41:AA41"/>
    <mergeCell ref="B41:I41"/>
    <mergeCell ref="J41:N41"/>
    <mergeCell ref="O41:W41"/>
    <mergeCell ref="X41:Y41"/>
    <mergeCell ref="B2:E5"/>
    <mergeCell ref="AA2:AB2"/>
    <mergeCell ref="AA3:AB3"/>
    <mergeCell ref="AA4:AB4"/>
    <mergeCell ref="AA5:AB5"/>
    <mergeCell ref="B36:B37"/>
    <mergeCell ref="C36:H37"/>
    <mergeCell ref="AA36:AA37"/>
    <mergeCell ref="AB36:AB37"/>
  </mergeCells>
  <conditionalFormatting sqref="AD26:AD27 AB26:AB37">
    <cfRule type="containsText" priority="62" dxfId="3" operator="containsText" stopIfTrue="1" text="riesgo extrema">
      <formula>NOT(ISERROR(SEARCH("riesgo extrema",AB26)))</formula>
    </cfRule>
    <cfRule type="containsText" priority="63" dxfId="3" operator="containsText" stopIfTrue="1" text="riesgo extrema">
      <formula>NOT(ISERROR(SEARCH("riesgo extrema",AB26)))</formula>
    </cfRule>
    <cfRule type="containsText" priority="64" dxfId="1" operator="containsText" stopIfTrue="1" text="riesgo moderada">
      <formula>NOT(ISERROR(SEARCH("riesgo moderada",AB26)))</formula>
    </cfRule>
    <cfRule type="containsText" priority="65" dxfId="2" operator="containsText" stopIfTrue="1" text="Riesgo alta">
      <formula>NOT(ISERROR(SEARCH("Riesgo alta",AB26)))</formula>
    </cfRule>
    <cfRule type="containsText" priority="66" dxfId="0" operator="containsText" stopIfTrue="1" text="Riesgo baja">
      <formula>NOT(ISERROR(SEARCH("Riesgo baja",AB26)))</formula>
    </cfRule>
  </conditionalFormatting>
  <conditionalFormatting sqref="AE17">
    <cfRule type="colorScale" priority="36" dxfId="196">
      <colorScale>
        <cfvo type="min" val="0"/>
        <cfvo type="percentile" val="50"/>
        <cfvo type="max"/>
        <color rgb="FFF8696B"/>
        <color rgb="FFFFEB84"/>
        <color rgb="FF63BE7B"/>
      </colorScale>
    </cfRule>
  </conditionalFormatting>
  <printOptions horizontalCentered="1" verticalCentered="1"/>
  <pageMargins left="0.7874015748031497" right="0" top="0" bottom="0" header="0" footer="0"/>
  <pageSetup fitToHeight="1" fitToWidth="1" horizontalDpi="600" verticalDpi="600" orientation="portrait" scale="5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K36"/>
  <sheetViews>
    <sheetView showGridLines="0" zoomScale="50" zoomScaleNormal="50" zoomScalePageLayoutView="0" workbookViewId="0" topLeftCell="A1">
      <selection activeCell="K36" sqref="B1:K36"/>
    </sheetView>
  </sheetViews>
  <sheetFormatPr defaultColWidth="11.421875" defaultRowHeight="12.75"/>
  <cols>
    <col min="1" max="1" width="6.7109375" style="0" customWidth="1"/>
    <col min="2" max="2" width="29.57421875" style="0" customWidth="1"/>
    <col min="3" max="3" width="6.8515625" style="0" customWidth="1"/>
    <col min="4" max="8" width="45.8515625" style="0" customWidth="1"/>
  </cols>
  <sheetData>
    <row r="2" spans="4:8" ht="12.75">
      <c r="D2" s="2"/>
      <c r="E2" s="2"/>
      <c r="F2" s="2"/>
      <c r="G2" s="2"/>
      <c r="H2" s="2"/>
    </row>
    <row r="3" spans="4:8" ht="12.75">
      <c r="D3" s="2"/>
      <c r="E3" s="2"/>
      <c r="F3" s="2"/>
      <c r="G3" s="2"/>
      <c r="H3" s="2"/>
    </row>
    <row r="4" spans="4:8" ht="12.75">
      <c r="D4" s="2"/>
      <c r="E4" s="2"/>
      <c r="F4" s="2"/>
      <c r="G4" s="2"/>
      <c r="H4" s="2"/>
    </row>
    <row r="5" spans="2:8" ht="24.75" customHeight="1">
      <c r="B5" s="383"/>
      <c r="C5" s="383"/>
      <c r="D5" s="382" t="s">
        <v>115</v>
      </c>
      <c r="E5" s="382"/>
      <c r="F5" s="382"/>
      <c r="G5" s="382"/>
      <c r="H5" s="70" t="s">
        <v>108</v>
      </c>
    </row>
    <row r="6" spans="2:8" ht="24.75" customHeight="1">
      <c r="B6" s="383"/>
      <c r="C6" s="383"/>
      <c r="D6" s="382" t="s">
        <v>86</v>
      </c>
      <c r="E6" s="382"/>
      <c r="F6" s="382"/>
      <c r="G6" s="382"/>
      <c r="H6" s="70" t="s">
        <v>89</v>
      </c>
    </row>
    <row r="7" spans="2:8" ht="24.75" customHeight="1">
      <c r="B7" s="383"/>
      <c r="C7" s="383"/>
      <c r="D7" s="382" t="s">
        <v>87</v>
      </c>
      <c r="E7" s="382"/>
      <c r="F7" s="382"/>
      <c r="G7" s="382"/>
      <c r="H7" s="75" t="s">
        <v>116</v>
      </c>
    </row>
    <row r="8" spans="2:8" ht="24.75" customHeight="1">
      <c r="B8" s="383"/>
      <c r="C8" s="383"/>
      <c r="D8" s="382" t="s">
        <v>147</v>
      </c>
      <c r="E8" s="382"/>
      <c r="F8" s="382"/>
      <c r="G8" s="382"/>
      <c r="H8" s="71" t="s">
        <v>90</v>
      </c>
    </row>
    <row r="9" spans="2:8" ht="14.25" customHeight="1" thickBot="1">
      <c r="B9" s="44"/>
      <c r="C9" s="45"/>
      <c r="D9" s="46"/>
      <c r="E9" s="46"/>
      <c r="F9" s="46"/>
      <c r="G9" s="46"/>
      <c r="H9" s="46"/>
    </row>
    <row r="10" spans="2:8" ht="34.5" customHeight="1" thickBot="1">
      <c r="B10" s="389" t="s">
        <v>2</v>
      </c>
      <c r="C10" s="390"/>
      <c r="D10" s="386" t="s">
        <v>3</v>
      </c>
      <c r="E10" s="387"/>
      <c r="F10" s="387"/>
      <c r="G10" s="387"/>
      <c r="H10" s="388"/>
    </row>
    <row r="11" spans="2:11" ht="26.25" thickBot="1">
      <c r="B11" s="391"/>
      <c r="C11" s="392"/>
      <c r="D11" s="47" t="s">
        <v>65</v>
      </c>
      <c r="E11" s="47" t="s">
        <v>73</v>
      </c>
      <c r="F11" s="10" t="s">
        <v>74</v>
      </c>
      <c r="G11" s="47" t="s">
        <v>75</v>
      </c>
      <c r="H11" s="47" t="s">
        <v>76</v>
      </c>
      <c r="J11" s="130" t="s">
        <v>33</v>
      </c>
      <c r="K11" s="131" t="s">
        <v>178</v>
      </c>
    </row>
    <row r="12" spans="2:11" ht="20.25" customHeight="1">
      <c r="B12" s="379" t="s">
        <v>62</v>
      </c>
      <c r="C12" s="379">
        <v>1</v>
      </c>
      <c r="D12" s="54">
        <v>1</v>
      </c>
      <c r="E12" s="54">
        <v>6</v>
      </c>
      <c r="F12" s="63">
        <v>7</v>
      </c>
      <c r="G12" s="55">
        <v>11</v>
      </c>
      <c r="H12" s="55">
        <v>13</v>
      </c>
      <c r="J12" s="384" t="s">
        <v>179</v>
      </c>
      <c r="K12" s="104" t="s">
        <v>259</v>
      </c>
    </row>
    <row r="13" spans="2:11" ht="51.75" customHeight="1">
      <c r="B13" s="380"/>
      <c r="C13" s="380"/>
      <c r="D13" s="56" t="s">
        <v>172</v>
      </c>
      <c r="E13" s="56" t="s">
        <v>175</v>
      </c>
      <c r="F13" s="64" t="s">
        <v>206</v>
      </c>
      <c r="G13" s="50" t="s">
        <v>215</v>
      </c>
      <c r="H13" s="50" t="s">
        <v>217</v>
      </c>
      <c r="J13" s="385"/>
      <c r="K13" s="132" t="s">
        <v>260</v>
      </c>
    </row>
    <row r="14" spans="2:11" ht="20.25" customHeight="1">
      <c r="B14" s="380"/>
      <c r="C14" s="380"/>
      <c r="D14" s="48" t="s">
        <v>28</v>
      </c>
      <c r="E14" s="48" t="s">
        <v>28</v>
      </c>
      <c r="F14" s="65" t="s">
        <v>28</v>
      </c>
      <c r="G14" s="49" t="s">
        <v>44</v>
      </c>
      <c r="H14" s="49" t="s">
        <v>44</v>
      </c>
      <c r="J14" s="385"/>
      <c r="K14" s="132" t="s">
        <v>261</v>
      </c>
    </row>
    <row r="15" spans="2:11" ht="20.25" customHeight="1">
      <c r="B15" s="380"/>
      <c r="C15" s="380"/>
      <c r="D15" s="57"/>
      <c r="E15" s="57"/>
      <c r="F15" s="65" t="s">
        <v>44</v>
      </c>
      <c r="G15" s="49" t="s">
        <v>27</v>
      </c>
      <c r="H15" s="49" t="s">
        <v>27</v>
      </c>
      <c r="J15" s="385"/>
      <c r="K15" s="132" t="s">
        <v>262</v>
      </c>
    </row>
    <row r="16" spans="2:11" ht="38.25" customHeight="1" thickBot="1">
      <c r="B16" s="381"/>
      <c r="C16" s="381"/>
      <c r="D16" s="58"/>
      <c r="E16" s="58"/>
      <c r="F16" s="66"/>
      <c r="G16" s="59" t="s">
        <v>66</v>
      </c>
      <c r="H16" s="59" t="s">
        <v>66</v>
      </c>
      <c r="J16" s="385"/>
      <c r="K16" s="132" t="s">
        <v>263</v>
      </c>
    </row>
    <row r="17" spans="2:11" ht="20.25" customHeight="1">
      <c r="B17" s="379" t="s">
        <v>63</v>
      </c>
      <c r="C17" s="379">
        <v>2</v>
      </c>
      <c r="D17" s="54">
        <v>2</v>
      </c>
      <c r="E17" s="54">
        <v>12</v>
      </c>
      <c r="F17" s="63">
        <v>14</v>
      </c>
      <c r="G17" s="55">
        <v>22</v>
      </c>
      <c r="H17" s="60">
        <v>26</v>
      </c>
      <c r="J17" s="394" t="s">
        <v>288</v>
      </c>
      <c r="K17" s="77" t="s">
        <v>264</v>
      </c>
    </row>
    <row r="18" spans="2:11" ht="35.25" customHeight="1">
      <c r="B18" s="380"/>
      <c r="C18" s="380"/>
      <c r="D18" s="56" t="s">
        <v>173</v>
      </c>
      <c r="E18" s="56" t="s">
        <v>176</v>
      </c>
      <c r="F18" s="64" t="s">
        <v>207</v>
      </c>
      <c r="G18" s="50" t="s">
        <v>216</v>
      </c>
      <c r="H18" s="52" t="s">
        <v>219</v>
      </c>
      <c r="J18" s="395"/>
      <c r="K18" s="77" t="s">
        <v>265</v>
      </c>
    </row>
    <row r="19" spans="2:11" ht="20.25" customHeight="1">
      <c r="B19" s="380"/>
      <c r="C19" s="380"/>
      <c r="D19" s="48" t="s">
        <v>28</v>
      </c>
      <c r="E19" s="48" t="s">
        <v>28</v>
      </c>
      <c r="F19" s="65" t="s">
        <v>28</v>
      </c>
      <c r="G19" s="49" t="s">
        <v>44</v>
      </c>
      <c r="H19" s="61" t="s">
        <v>27</v>
      </c>
      <c r="J19" s="395"/>
      <c r="K19" s="77" t="s">
        <v>266</v>
      </c>
    </row>
    <row r="20" spans="2:11" ht="20.25" customHeight="1">
      <c r="B20" s="380"/>
      <c r="C20" s="380"/>
      <c r="D20" s="57"/>
      <c r="E20" s="57"/>
      <c r="F20" s="65" t="s">
        <v>44</v>
      </c>
      <c r="G20" s="49" t="s">
        <v>27</v>
      </c>
      <c r="H20" s="61" t="s">
        <v>44</v>
      </c>
      <c r="J20" s="395"/>
      <c r="K20" s="77" t="s">
        <v>267</v>
      </c>
    </row>
    <row r="21" spans="2:11" ht="53.25" customHeight="1" thickBot="1">
      <c r="B21" s="381"/>
      <c r="C21" s="381"/>
      <c r="D21" s="58"/>
      <c r="E21" s="58"/>
      <c r="F21" s="66"/>
      <c r="G21" s="59" t="s">
        <v>66</v>
      </c>
      <c r="H21" s="62" t="s">
        <v>66</v>
      </c>
      <c r="J21" s="396" t="s">
        <v>180</v>
      </c>
      <c r="K21" s="102" t="s">
        <v>268</v>
      </c>
    </row>
    <row r="22" spans="2:11" ht="20.25" customHeight="1">
      <c r="B22" s="379" t="s">
        <v>143</v>
      </c>
      <c r="C22" s="379">
        <v>3</v>
      </c>
      <c r="D22" s="54">
        <v>3</v>
      </c>
      <c r="E22" s="63">
        <v>18</v>
      </c>
      <c r="F22" s="55">
        <v>21</v>
      </c>
      <c r="G22" s="60">
        <v>33</v>
      </c>
      <c r="H22" s="60">
        <v>39</v>
      </c>
      <c r="J22" s="396"/>
      <c r="K22" s="102" t="s">
        <v>269</v>
      </c>
    </row>
    <row r="23" spans="2:11" ht="33.75" customHeight="1">
      <c r="B23" s="380"/>
      <c r="C23" s="380"/>
      <c r="D23" s="56" t="s">
        <v>174</v>
      </c>
      <c r="E23" s="64" t="s">
        <v>205</v>
      </c>
      <c r="F23" s="50" t="s">
        <v>211</v>
      </c>
      <c r="G23" s="52" t="s">
        <v>250</v>
      </c>
      <c r="H23" s="52" t="s">
        <v>220</v>
      </c>
      <c r="J23" s="396"/>
      <c r="K23" s="102" t="s">
        <v>270</v>
      </c>
    </row>
    <row r="24" spans="2:11" ht="20.25" customHeight="1">
      <c r="B24" s="380"/>
      <c r="C24" s="380"/>
      <c r="D24" s="48" t="s">
        <v>28</v>
      </c>
      <c r="E24" s="65" t="s">
        <v>28</v>
      </c>
      <c r="F24" s="49" t="s">
        <v>44</v>
      </c>
      <c r="G24" s="61" t="s">
        <v>27</v>
      </c>
      <c r="H24" s="61" t="s">
        <v>27</v>
      </c>
      <c r="J24" s="396"/>
      <c r="K24" s="102" t="s">
        <v>271</v>
      </c>
    </row>
    <row r="25" spans="2:11" ht="20.25" customHeight="1">
      <c r="B25" s="380"/>
      <c r="C25" s="380"/>
      <c r="D25" s="57"/>
      <c r="E25" s="65" t="s">
        <v>44</v>
      </c>
      <c r="F25" s="49" t="s">
        <v>27</v>
      </c>
      <c r="G25" s="61" t="s">
        <v>44</v>
      </c>
      <c r="H25" s="61" t="s">
        <v>44</v>
      </c>
      <c r="J25" s="396"/>
      <c r="K25" s="102" t="s">
        <v>272</v>
      </c>
    </row>
    <row r="26" spans="2:11" ht="56.25" customHeight="1" thickBot="1">
      <c r="B26" s="381"/>
      <c r="C26" s="381"/>
      <c r="D26" s="58"/>
      <c r="E26" s="66"/>
      <c r="F26" s="59" t="s">
        <v>66</v>
      </c>
      <c r="G26" s="62" t="s">
        <v>66</v>
      </c>
      <c r="H26" s="62" t="s">
        <v>66</v>
      </c>
      <c r="J26" s="396"/>
      <c r="K26" s="102" t="s">
        <v>273</v>
      </c>
    </row>
    <row r="27" spans="2:11" ht="20.25" customHeight="1">
      <c r="B27" s="379" t="s">
        <v>64</v>
      </c>
      <c r="C27" s="379">
        <v>4</v>
      </c>
      <c r="D27" s="63">
        <v>4</v>
      </c>
      <c r="E27" s="55">
        <v>24</v>
      </c>
      <c r="F27" s="55">
        <v>28</v>
      </c>
      <c r="G27" s="60">
        <v>44</v>
      </c>
      <c r="H27" s="60">
        <v>52</v>
      </c>
      <c r="J27" s="396"/>
      <c r="K27" s="102" t="s">
        <v>274</v>
      </c>
    </row>
    <row r="28" spans="2:11" ht="38.25" customHeight="1">
      <c r="B28" s="380"/>
      <c r="C28" s="380"/>
      <c r="D28" s="64" t="s">
        <v>204</v>
      </c>
      <c r="E28" s="51" t="s">
        <v>209</v>
      </c>
      <c r="F28" s="51" t="s">
        <v>212</v>
      </c>
      <c r="G28" s="52" t="s">
        <v>214</v>
      </c>
      <c r="H28" s="52" t="s">
        <v>221</v>
      </c>
      <c r="J28" s="396"/>
      <c r="K28" s="102" t="s">
        <v>275</v>
      </c>
    </row>
    <row r="29" spans="2:11" ht="20.25" customHeight="1">
      <c r="B29" s="380"/>
      <c r="C29" s="380"/>
      <c r="D29" s="65" t="s">
        <v>28</v>
      </c>
      <c r="E29" s="49" t="s">
        <v>44</v>
      </c>
      <c r="F29" s="49" t="s">
        <v>44</v>
      </c>
      <c r="G29" s="61" t="s">
        <v>27</v>
      </c>
      <c r="H29" s="61" t="s">
        <v>27</v>
      </c>
      <c r="J29" s="393" t="s">
        <v>181</v>
      </c>
      <c r="K29" s="103" t="s">
        <v>276</v>
      </c>
    </row>
    <row r="30" spans="2:11" ht="20.25" customHeight="1">
      <c r="B30" s="380"/>
      <c r="C30" s="380"/>
      <c r="D30" s="65" t="s">
        <v>44</v>
      </c>
      <c r="E30" s="49" t="s">
        <v>27</v>
      </c>
      <c r="F30" s="49" t="s">
        <v>27</v>
      </c>
      <c r="G30" s="61" t="s">
        <v>44</v>
      </c>
      <c r="H30" s="61" t="s">
        <v>44</v>
      </c>
      <c r="J30" s="393"/>
      <c r="K30" s="103" t="s">
        <v>277</v>
      </c>
    </row>
    <row r="31" spans="2:11" ht="42.75" customHeight="1" thickBot="1">
      <c r="B31" s="381"/>
      <c r="C31" s="381"/>
      <c r="D31" s="66"/>
      <c r="E31" s="59" t="s">
        <v>66</v>
      </c>
      <c r="F31" s="59" t="s">
        <v>66</v>
      </c>
      <c r="G31" s="62" t="s">
        <v>66</v>
      </c>
      <c r="H31" s="62" t="s">
        <v>66</v>
      </c>
      <c r="J31" s="393"/>
      <c r="K31" s="103" t="s">
        <v>278</v>
      </c>
    </row>
    <row r="32" spans="2:11" ht="20.25" customHeight="1">
      <c r="B32" s="379" t="s">
        <v>144</v>
      </c>
      <c r="C32" s="379">
        <v>5</v>
      </c>
      <c r="D32" s="55">
        <v>5</v>
      </c>
      <c r="E32" s="55">
        <v>30</v>
      </c>
      <c r="F32" s="60">
        <v>35</v>
      </c>
      <c r="G32" s="60">
        <v>55</v>
      </c>
      <c r="H32" s="60">
        <v>65</v>
      </c>
      <c r="J32" s="393"/>
      <c r="K32" s="103" t="s">
        <v>279</v>
      </c>
    </row>
    <row r="33" spans="2:11" ht="27.75" customHeight="1">
      <c r="B33" s="380"/>
      <c r="C33" s="380"/>
      <c r="D33" s="50" t="s">
        <v>208</v>
      </c>
      <c r="E33" s="50" t="s">
        <v>210</v>
      </c>
      <c r="F33" s="52" t="s">
        <v>213</v>
      </c>
      <c r="G33" s="52" t="s">
        <v>218</v>
      </c>
      <c r="H33" s="52" t="s">
        <v>222</v>
      </c>
      <c r="J33" s="393"/>
      <c r="K33" s="103" t="s">
        <v>280</v>
      </c>
    </row>
    <row r="34" spans="2:11" ht="20.25" customHeight="1">
      <c r="B34" s="380"/>
      <c r="C34" s="380"/>
      <c r="D34" s="49" t="s">
        <v>44</v>
      </c>
      <c r="E34" s="49" t="s">
        <v>44</v>
      </c>
      <c r="F34" s="61" t="s">
        <v>27</v>
      </c>
      <c r="G34" s="61" t="s">
        <v>27</v>
      </c>
      <c r="H34" s="61" t="s">
        <v>27</v>
      </c>
      <c r="J34" s="393"/>
      <c r="K34" s="103" t="s">
        <v>281</v>
      </c>
    </row>
    <row r="35" spans="2:11" ht="20.25" customHeight="1">
      <c r="B35" s="380"/>
      <c r="C35" s="380"/>
      <c r="D35" s="49" t="s">
        <v>27</v>
      </c>
      <c r="E35" s="49" t="s">
        <v>27</v>
      </c>
      <c r="F35" s="61" t="s">
        <v>44</v>
      </c>
      <c r="G35" s="61" t="s">
        <v>44</v>
      </c>
      <c r="H35" s="61" t="s">
        <v>44</v>
      </c>
      <c r="J35" s="393"/>
      <c r="K35" s="103" t="s">
        <v>282</v>
      </c>
    </row>
    <row r="36" spans="2:11" ht="39.75" customHeight="1" thickBot="1">
      <c r="B36" s="381"/>
      <c r="C36" s="381"/>
      <c r="D36" s="59" t="s">
        <v>66</v>
      </c>
      <c r="E36" s="59" t="s">
        <v>66</v>
      </c>
      <c r="F36" s="62" t="s">
        <v>66</v>
      </c>
      <c r="G36" s="62" t="s">
        <v>66</v>
      </c>
      <c r="H36" s="62" t="s">
        <v>66</v>
      </c>
      <c r="J36" s="393"/>
      <c r="K36" s="103" t="s">
        <v>283</v>
      </c>
    </row>
  </sheetData>
  <sheetProtection/>
  <mergeCells count="21">
    <mergeCell ref="J29:J36"/>
    <mergeCell ref="B12:B16"/>
    <mergeCell ref="J17:J20"/>
    <mergeCell ref="B32:B36"/>
    <mergeCell ref="J21:J28"/>
    <mergeCell ref="C27:C31"/>
    <mergeCell ref="B27:B31"/>
    <mergeCell ref="D6:G6"/>
    <mergeCell ref="D7:G7"/>
    <mergeCell ref="D8:G8"/>
    <mergeCell ref="B5:C8"/>
    <mergeCell ref="D5:G5"/>
    <mergeCell ref="J12:J16"/>
    <mergeCell ref="D10:H10"/>
    <mergeCell ref="B10:C11"/>
    <mergeCell ref="C12:C16"/>
    <mergeCell ref="B22:B26"/>
    <mergeCell ref="C17:C21"/>
    <mergeCell ref="C32:C36"/>
    <mergeCell ref="B17:B21"/>
    <mergeCell ref="C22:C26"/>
  </mergeCells>
  <printOptions horizontalCentered="1" verticalCentered="1"/>
  <pageMargins left="0.984251968503937" right="0" top="0" bottom="0" header="0" footer="0"/>
  <pageSetup fitToHeight="1" fitToWidth="1" horizontalDpi="600" verticalDpi="600" orientation="landscape" scale="41" r:id="rId4"/>
  <drawing r:id="rId3"/>
  <legacyDrawing r:id="rId2"/>
</worksheet>
</file>

<file path=xl/worksheets/sheet5.xml><?xml version="1.0" encoding="utf-8"?>
<worksheet xmlns="http://schemas.openxmlformats.org/spreadsheetml/2006/main" xmlns:r="http://schemas.openxmlformats.org/officeDocument/2006/relationships">
  <dimension ref="A1:X40"/>
  <sheetViews>
    <sheetView showGridLines="0" zoomScale="75" zoomScaleNormal="75" zoomScalePageLayoutView="0" workbookViewId="0" topLeftCell="A10">
      <selection activeCell="A22" sqref="A22"/>
    </sheetView>
  </sheetViews>
  <sheetFormatPr defaultColWidth="11.421875" defaultRowHeight="12.75"/>
  <cols>
    <col min="1" max="1" width="6.28125" style="0" customWidth="1"/>
    <col min="2" max="2" width="9.140625" style="0" customWidth="1"/>
    <col min="3" max="3" width="31.8515625" style="0" customWidth="1"/>
    <col min="4" max="4" width="16.7109375" style="0" customWidth="1"/>
    <col min="5" max="5" width="14.28125" style="0" customWidth="1"/>
    <col min="6" max="6" width="24.140625" style="0" customWidth="1"/>
    <col min="7" max="7" width="17.7109375" style="0" customWidth="1"/>
    <col min="8" max="8" width="26.8515625" style="0" customWidth="1"/>
    <col min="9" max="10" width="3.421875" style="0" customWidth="1"/>
    <col min="11" max="13" width="22.57421875" style="0" customWidth="1"/>
    <col min="14" max="17" width="21.00390625" style="0" customWidth="1"/>
    <col min="18" max="18" width="15.421875" style="0" customWidth="1"/>
    <col min="19" max="19" width="6.7109375" style="0" customWidth="1"/>
    <col min="20" max="20" width="6.28125" style="0" customWidth="1"/>
    <col min="21" max="21" width="6.00390625" style="0" customWidth="1"/>
    <col min="22" max="22" width="13.57421875" style="0" customWidth="1"/>
    <col min="24" max="24" width="27.00390625" style="0" customWidth="1"/>
    <col min="25" max="25" width="13.140625" style="0" bestFit="1" customWidth="1"/>
  </cols>
  <sheetData>
    <row r="1" spans="2:24" ht="1.5" customHeight="1">
      <c r="B1" s="33"/>
      <c r="C1" s="33"/>
      <c r="D1" s="33"/>
      <c r="E1" s="33"/>
      <c r="F1" s="33"/>
      <c r="G1" s="33"/>
      <c r="H1" s="33"/>
      <c r="I1" s="33"/>
      <c r="J1" s="33"/>
      <c r="K1" s="33"/>
      <c r="L1" s="33"/>
      <c r="M1" s="33"/>
      <c r="N1" s="33"/>
      <c r="O1" s="33"/>
      <c r="P1" s="33"/>
      <c r="Q1" s="33"/>
      <c r="R1" s="33"/>
      <c r="S1" s="33"/>
      <c r="T1" s="33"/>
      <c r="U1" s="33"/>
      <c r="V1" s="33"/>
      <c r="W1" s="33"/>
      <c r="X1" s="33"/>
    </row>
    <row r="2" spans="2:24" ht="1.5" customHeight="1">
      <c r="B2" s="33"/>
      <c r="C2" s="33"/>
      <c r="D2" s="33"/>
      <c r="E2" s="33"/>
      <c r="F2" s="33"/>
      <c r="G2" s="33"/>
      <c r="H2" s="33"/>
      <c r="I2" s="33"/>
      <c r="J2" s="33"/>
      <c r="K2" s="33"/>
      <c r="L2" s="33"/>
      <c r="M2" s="33"/>
      <c r="N2" s="33"/>
      <c r="O2" s="33"/>
      <c r="P2" s="33"/>
      <c r="Q2" s="33"/>
      <c r="R2" s="33"/>
      <c r="S2" s="33"/>
      <c r="T2" s="33"/>
      <c r="U2" s="33"/>
      <c r="V2" s="33"/>
      <c r="W2" s="33"/>
      <c r="X2" s="33"/>
    </row>
    <row r="3" spans="2:24" ht="1.5" customHeight="1">
      <c r="B3" s="33"/>
      <c r="C3" s="33"/>
      <c r="D3" s="33"/>
      <c r="E3" s="33"/>
      <c r="F3" s="33"/>
      <c r="G3" s="33"/>
      <c r="H3" s="33"/>
      <c r="I3" s="33"/>
      <c r="J3" s="33"/>
      <c r="K3" s="33"/>
      <c r="L3" s="33"/>
      <c r="M3" s="33"/>
      <c r="N3" s="33"/>
      <c r="O3" s="33"/>
      <c r="P3" s="33"/>
      <c r="Q3" s="33"/>
      <c r="R3" s="33"/>
      <c r="S3" s="33"/>
      <c r="T3" s="33"/>
      <c r="U3" s="33"/>
      <c r="V3" s="33"/>
      <c r="W3" s="33"/>
      <c r="X3" s="33"/>
    </row>
    <row r="4" spans="2:24" ht="1.5" customHeight="1">
      <c r="B4" s="33"/>
      <c r="C4" s="33"/>
      <c r="D4" s="33"/>
      <c r="E4" s="33"/>
      <c r="F4" s="33"/>
      <c r="G4" s="33"/>
      <c r="H4" s="33"/>
      <c r="I4" s="33"/>
      <c r="J4" s="33"/>
      <c r="K4" s="33"/>
      <c r="L4" s="33"/>
      <c r="M4" s="33"/>
      <c r="N4" s="33"/>
      <c r="O4" s="33"/>
      <c r="P4" s="33"/>
      <c r="Q4" s="33"/>
      <c r="R4" s="33"/>
      <c r="S4" s="33"/>
      <c r="T4" s="33"/>
      <c r="U4" s="33"/>
      <c r="V4" s="33"/>
      <c r="W4" s="33"/>
      <c r="X4" s="33"/>
    </row>
    <row r="5" spans="2:24" ht="25.5" customHeight="1">
      <c r="B5" s="382"/>
      <c r="C5" s="382"/>
      <c r="D5" s="382"/>
      <c r="E5" s="382"/>
      <c r="F5" s="382"/>
      <c r="G5" s="382"/>
      <c r="H5" s="382"/>
      <c r="I5" s="382"/>
      <c r="J5" s="382"/>
      <c r="K5" s="382"/>
      <c r="L5" s="382"/>
      <c r="M5" s="382"/>
      <c r="N5" s="382"/>
      <c r="O5" s="382"/>
      <c r="P5" s="382"/>
      <c r="Q5" s="382"/>
      <c r="R5" s="33"/>
      <c r="S5" s="33"/>
      <c r="T5" s="33"/>
      <c r="U5" s="33"/>
      <c r="V5" s="33"/>
      <c r="W5" s="33"/>
      <c r="X5" s="33"/>
    </row>
    <row r="6" spans="2:24" ht="23.25" customHeight="1">
      <c r="B6" s="336"/>
      <c r="C6" s="336"/>
      <c r="D6" s="336"/>
      <c r="E6" s="336"/>
      <c r="F6" s="382" t="s">
        <v>115</v>
      </c>
      <c r="G6" s="382"/>
      <c r="H6" s="382"/>
      <c r="I6" s="382"/>
      <c r="J6" s="382"/>
      <c r="K6" s="382"/>
      <c r="L6" s="382"/>
      <c r="M6" s="382"/>
      <c r="N6" s="382"/>
      <c r="O6" s="382"/>
      <c r="P6" s="382"/>
      <c r="Q6" s="382"/>
      <c r="R6" s="382"/>
      <c r="S6" s="434" t="s">
        <v>92</v>
      </c>
      <c r="T6" s="434"/>
      <c r="U6" s="434"/>
      <c r="V6" s="434"/>
      <c r="W6" s="197"/>
      <c r="X6" s="33"/>
    </row>
    <row r="7" spans="2:24" ht="23.25" customHeight="1">
      <c r="B7" s="336"/>
      <c r="C7" s="336"/>
      <c r="D7" s="336"/>
      <c r="E7" s="336"/>
      <c r="F7" s="382" t="s">
        <v>86</v>
      </c>
      <c r="G7" s="382"/>
      <c r="H7" s="382"/>
      <c r="I7" s="382"/>
      <c r="J7" s="382"/>
      <c r="K7" s="382"/>
      <c r="L7" s="382"/>
      <c r="M7" s="382"/>
      <c r="N7" s="382"/>
      <c r="O7" s="382"/>
      <c r="P7" s="382"/>
      <c r="Q7" s="382"/>
      <c r="R7" s="382"/>
      <c r="S7" s="434" t="s">
        <v>94</v>
      </c>
      <c r="T7" s="434"/>
      <c r="U7" s="434"/>
      <c r="V7" s="434"/>
      <c r="W7" s="197"/>
      <c r="X7" s="33"/>
    </row>
    <row r="8" spans="2:24" ht="23.25" customHeight="1">
      <c r="B8" s="336"/>
      <c r="C8" s="336"/>
      <c r="D8" s="336"/>
      <c r="E8" s="336"/>
      <c r="F8" s="382" t="s">
        <v>87</v>
      </c>
      <c r="G8" s="382"/>
      <c r="H8" s="382"/>
      <c r="I8" s="382"/>
      <c r="J8" s="382"/>
      <c r="K8" s="382"/>
      <c r="L8" s="382"/>
      <c r="M8" s="382"/>
      <c r="N8" s="382"/>
      <c r="O8" s="382"/>
      <c r="P8" s="382"/>
      <c r="Q8" s="382"/>
      <c r="R8" s="382"/>
      <c r="S8" s="435" t="s">
        <v>116</v>
      </c>
      <c r="T8" s="435"/>
      <c r="U8" s="435"/>
      <c r="V8" s="435"/>
      <c r="W8" s="198"/>
      <c r="X8" s="33"/>
    </row>
    <row r="9" spans="2:24" ht="23.25" customHeight="1">
      <c r="B9" s="336"/>
      <c r="C9" s="336"/>
      <c r="D9" s="336"/>
      <c r="E9" s="336"/>
      <c r="F9" s="431" t="s">
        <v>24</v>
      </c>
      <c r="G9" s="431"/>
      <c r="H9" s="431"/>
      <c r="I9" s="431"/>
      <c r="J9" s="431"/>
      <c r="K9" s="431"/>
      <c r="L9" s="431"/>
      <c r="M9" s="431"/>
      <c r="N9" s="431"/>
      <c r="O9" s="431"/>
      <c r="P9" s="431"/>
      <c r="Q9" s="431"/>
      <c r="R9" s="431"/>
      <c r="S9" s="435" t="s">
        <v>93</v>
      </c>
      <c r="T9" s="435"/>
      <c r="U9" s="435"/>
      <c r="V9" s="435"/>
      <c r="W9" s="198"/>
      <c r="X9" s="33"/>
    </row>
    <row r="10" spans="2:24" ht="33" customHeight="1">
      <c r="B10" s="436" t="str">
        <f>'Fm-17'!B10</f>
        <v>PROCESO "  GESTION DE LA CONTRATACION PUBLICA "</v>
      </c>
      <c r="C10" s="436"/>
      <c r="D10" s="436"/>
      <c r="E10" s="436"/>
      <c r="F10" s="436"/>
      <c r="G10" s="436"/>
      <c r="H10" s="436"/>
      <c r="I10" s="436"/>
      <c r="J10" s="436"/>
      <c r="K10" s="436"/>
      <c r="L10" s="436"/>
      <c r="M10" s="436"/>
      <c r="N10" s="436"/>
      <c r="O10" s="436"/>
      <c r="P10" s="436"/>
      <c r="Q10" s="436"/>
      <c r="R10" s="436"/>
      <c r="S10" s="436"/>
      <c r="T10" s="436"/>
      <c r="U10" s="436"/>
      <c r="V10" s="436"/>
      <c r="W10" s="219"/>
      <c r="X10" s="33"/>
    </row>
    <row r="11" spans="2:24" ht="48" customHeight="1">
      <c r="B11" s="428" t="s">
        <v>39</v>
      </c>
      <c r="C11" s="429"/>
      <c r="D11" s="429"/>
      <c r="E11" s="429"/>
      <c r="F11" s="429"/>
      <c r="G11" s="437" t="str">
        <f>'Fm-17'!D11</f>
        <v>Realizar el proceso de contratación misional de los proyectos de concesión en todos los modos de infraestructura de transporte (carretero, férreo, aeroportuario y portuario) así como la contratación de Administración y Funcionamiento de la Entidad.</v>
      </c>
      <c r="H11" s="437"/>
      <c r="I11" s="437"/>
      <c r="J11" s="437"/>
      <c r="K11" s="437"/>
      <c r="L11" s="437"/>
      <c r="M11" s="437"/>
      <c r="N11" s="437"/>
      <c r="O11" s="437"/>
      <c r="P11" s="437"/>
      <c r="Q11" s="437"/>
      <c r="R11" s="437"/>
      <c r="S11" s="437"/>
      <c r="T11" s="437"/>
      <c r="U11" s="437"/>
      <c r="V11" s="437"/>
      <c r="W11" s="220"/>
      <c r="X11" s="33"/>
    </row>
    <row r="12" spans="2:24" s="1" customFormat="1" ht="29.25" customHeight="1">
      <c r="B12" s="425" t="s">
        <v>42</v>
      </c>
      <c r="C12" s="426"/>
      <c r="D12" s="426"/>
      <c r="E12" s="426"/>
      <c r="F12" s="427"/>
      <c r="G12" s="438" t="str">
        <f>'Fm-17'!D12</f>
        <v>Cesar Augusto Garcia Montoya GIT de Contratación</v>
      </c>
      <c r="H12" s="439"/>
      <c r="I12" s="439"/>
      <c r="J12" s="439"/>
      <c r="K12" s="439"/>
      <c r="L12" s="439"/>
      <c r="M12" s="439"/>
      <c r="N12" s="439"/>
      <c r="O12" s="439"/>
      <c r="P12" s="439"/>
      <c r="Q12" s="439"/>
      <c r="R12" s="439"/>
      <c r="S12" s="439"/>
      <c r="T12" s="439"/>
      <c r="U12" s="439"/>
      <c r="V12" s="440"/>
      <c r="W12" s="221"/>
      <c r="X12" s="222"/>
    </row>
    <row r="13" spans="2:24" s="1" customFormat="1" ht="21" customHeight="1">
      <c r="B13" s="416" t="s">
        <v>22</v>
      </c>
      <c r="C13" s="416"/>
      <c r="D13" s="416"/>
      <c r="E13" s="416"/>
      <c r="F13" s="416"/>
      <c r="G13" s="416"/>
      <c r="H13" s="416"/>
      <c r="I13" s="416"/>
      <c r="J13" s="416"/>
      <c r="K13" s="416"/>
      <c r="L13" s="416"/>
      <c r="M13" s="416"/>
      <c r="N13" s="416"/>
      <c r="O13" s="416"/>
      <c r="P13" s="416"/>
      <c r="Q13" s="416"/>
      <c r="R13" s="416"/>
      <c r="S13" s="416"/>
      <c r="T13" s="416"/>
      <c r="U13" s="416"/>
      <c r="V13" s="416"/>
      <c r="W13" s="223"/>
      <c r="X13" s="222"/>
    </row>
    <row r="14" spans="1:24" s="1" customFormat="1" ht="18.75" customHeight="1">
      <c r="A14" s="119"/>
      <c r="B14" s="421" t="s">
        <v>230</v>
      </c>
      <c r="C14" s="421"/>
      <c r="D14" s="421"/>
      <c r="E14" s="421"/>
      <c r="F14" s="421"/>
      <c r="G14" s="421"/>
      <c r="H14" s="421"/>
      <c r="I14" s="421"/>
      <c r="J14" s="421"/>
      <c r="K14" s="421"/>
      <c r="L14" s="421"/>
      <c r="M14" s="421"/>
      <c r="N14" s="421"/>
      <c r="O14" s="421"/>
      <c r="P14" s="421"/>
      <c r="Q14" s="421"/>
      <c r="R14" s="421"/>
      <c r="S14" s="421"/>
      <c r="T14" s="421"/>
      <c r="U14" s="421"/>
      <c r="V14" s="421"/>
      <c r="W14" s="224"/>
      <c r="X14" s="222"/>
    </row>
    <row r="15" spans="2:24" s="1" customFormat="1" ht="60" customHeight="1">
      <c r="B15" s="420" t="s">
        <v>229</v>
      </c>
      <c r="C15" s="420"/>
      <c r="D15" s="420"/>
      <c r="E15" s="420"/>
      <c r="F15" s="420"/>
      <c r="G15" s="420"/>
      <c r="H15" s="420"/>
      <c r="I15" s="420"/>
      <c r="J15" s="420"/>
      <c r="K15" s="420"/>
      <c r="L15" s="420"/>
      <c r="M15" s="420"/>
      <c r="N15" s="420"/>
      <c r="O15" s="420"/>
      <c r="P15" s="420"/>
      <c r="Q15" s="420"/>
      <c r="R15" s="420"/>
      <c r="S15" s="420"/>
      <c r="T15" s="420"/>
      <c r="U15" s="420"/>
      <c r="V15" s="420"/>
      <c r="W15" s="225"/>
      <c r="X15" s="222"/>
    </row>
    <row r="16" spans="2:24" s="1" customFormat="1" ht="108" customHeight="1">
      <c r="B16" s="420"/>
      <c r="C16" s="420"/>
      <c r="D16" s="420"/>
      <c r="E16" s="420"/>
      <c r="F16" s="420"/>
      <c r="G16" s="420"/>
      <c r="H16" s="420"/>
      <c r="I16" s="420"/>
      <c r="J16" s="420"/>
      <c r="K16" s="420"/>
      <c r="L16" s="420"/>
      <c r="M16" s="420"/>
      <c r="N16" s="420"/>
      <c r="O16" s="420"/>
      <c r="P16" s="420"/>
      <c r="Q16" s="420"/>
      <c r="R16" s="420"/>
      <c r="S16" s="420"/>
      <c r="T16" s="420"/>
      <c r="U16" s="420"/>
      <c r="V16" s="420"/>
      <c r="W16" s="225"/>
      <c r="X16" s="222"/>
    </row>
    <row r="17" spans="2:24" s="1" customFormat="1" ht="16.5" customHeight="1">
      <c r="B17" s="433" t="s">
        <v>226</v>
      </c>
      <c r="C17" s="433"/>
      <c r="D17" s="433"/>
      <c r="E17" s="433"/>
      <c r="F17" s="433"/>
      <c r="G17" s="419" t="s">
        <v>150</v>
      </c>
      <c r="H17" s="419"/>
      <c r="I17" s="419"/>
      <c r="J17" s="419"/>
      <c r="K17" s="419"/>
      <c r="L17" s="419"/>
      <c r="M17" s="419"/>
      <c r="N17" s="417" t="s">
        <v>156</v>
      </c>
      <c r="O17" s="417"/>
      <c r="P17" s="433" t="s">
        <v>182</v>
      </c>
      <c r="Q17" s="433"/>
      <c r="R17" s="433"/>
      <c r="S17" s="432" t="s">
        <v>169</v>
      </c>
      <c r="T17" s="432"/>
      <c r="U17" s="432"/>
      <c r="V17" s="432"/>
      <c r="W17" s="442" t="s">
        <v>338</v>
      </c>
      <c r="X17" s="442"/>
    </row>
    <row r="18" spans="2:24" ht="16.5" customHeight="1">
      <c r="B18" s="433"/>
      <c r="C18" s="433"/>
      <c r="D18" s="433"/>
      <c r="E18" s="433"/>
      <c r="F18" s="433"/>
      <c r="G18" s="419"/>
      <c r="H18" s="419"/>
      <c r="I18" s="419"/>
      <c r="J18" s="419"/>
      <c r="K18" s="419"/>
      <c r="L18" s="419"/>
      <c r="M18" s="419"/>
      <c r="N18" s="417"/>
      <c r="O18" s="417"/>
      <c r="P18" s="417" t="s">
        <v>158</v>
      </c>
      <c r="Q18" s="325" t="s">
        <v>159</v>
      </c>
      <c r="R18" s="325" t="s">
        <v>157</v>
      </c>
      <c r="S18" s="376" t="s">
        <v>2</v>
      </c>
      <c r="T18" s="376" t="s">
        <v>3</v>
      </c>
      <c r="U18" s="376" t="s">
        <v>43</v>
      </c>
      <c r="V18" s="376" t="s">
        <v>225</v>
      </c>
      <c r="W18" s="442"/>
      <c r="X18" s="442"/>
    </row>
    <row r="19" spans="2:24" s="9" customFormat="1" ht="99.75" customHeight="1">
      <c r="B19" s="196" t="s">
        <v>36</v>
      </c>
      <c r="C19" s="196" t="s">
        <v>13</v>
      </c>
      <c r="D19" s="196" t="s">
        <v>2</v>
      </c>
      <c r="E19" s="196" t="s">
        <v>3</v>
      </c>
      <c r="F19" s="196" t="s">
        <v>223</v>
      </c>
      <c r="G19" s="196" t="s">
        <v>21</v>
      </c>
      <c r="H19" s="196" t="s">
        <v>18</v>
      </c>
      <c r="I19" s="196" t="s">
        <v>16</v>
      </c>
      <c r="J19" s="196" t="s">
        <v>17</v>
      </c>
      <c r="K19" s="196" t="s">
        <v>155</v>
      </c>
      <c r="L19" s="196" t="s">
        <v>228</v>
      </c>
      <c r="M19" s="196" t="s">
        <v>153</v>
      </c>
      <c r="N19" s="196" t="s">
        <v>227</v>
      </c>
      <c r="O19" s="196" t="s">
        <v>151</v>
      </c>
      <c r="P19" s="417"/>
      <c r="Q19" s="325"/>
      <c r="R19" s="325"/>
      <c r="S19" s="376"/>
      <c r="T19" s="376"/>
      <c r="U19" s="376"/>
      <c r="V19" s="376"/>
      <c r="W19" s="199" t="s">
        <v>43</v>
      </c>
      <c r="X19" s="199" t="s">
        <v>225</v>
      </c>
    </row>
    <row r="20" spans="2:24" ht="28.5" customHeight="1">
      <c r="B20" s="325">
        <f>'Fm-17'!B18</f>
        <v>1</v>
      </c>
      <c r="C20" s="422" t="str">
        <f>'Fm-17'!C18</f>
        <v>Modificaciones de los alcances técnicos y/ o financieros de los proyectos en etapas avanzadas del proceso contractual</v>
      </c>
      <c r="D20" s="196">
        <f>+'Fm-141'!Y26</f>
        <v>3</v>
      </c>
      <c r="E20" s="196">
        <f>+'Fm-141'!Y27</f>
        <v>11</v>
      </c>
      <c r="F20" s="140">
        <f>'Fm-141'!AA26</f>
        <v>33</v>
      </c>
      <c r="G20" s="408">
        <v>1</v>
      </c>
      <c r="H20" s="401" t="s">
        <v>333</v>
      </c>
      <c r="I20" s="401"/>
      <c r="J20" s="401" t="s">
        <v>297</v>
      </c>
      <c r="K20" s="397">
        <v>15</v>
      </c>
      <c r="L20" s="397">
        <v>15</v>
      </c>
      <c r="M20" s="397">
        <v>30</v>
      </c>
      <c r="N20" s="397">
        <v>15</v>
      </c>
      <c r="O20" s="397">
        <v>25</v>
      </c>
      <c r="P20" s="399">
        <f>IF(SUM(K20:O20)=0,"--",SUM(K20:O20))</f>
        <v>100</v>
      </c>
      <c r="Q20" s="430">
        <f>AVERAGE(P20:P22)</f>
        <v>100</v>
      </c>
      <c r="R20" s="417">
        <f>IF(COUNTIF(M20:M22,"0")&gt;=2,0,IF(Q20&lt;=50,0,IF(Q20&lt;=75,-1,IF(Q20&lt;=100,-2))))</f>
        <v>-2</v>
      </c>
      <c r="S20" s="325">
        <f>+IF(COUNTIF(I20:I22,"X")&gt;=2,'Fm-141'!Y26+R20,'Fm-141'!Y26)</f>
        <v>3</v>
      </c>
      <c r="T20" s="325">
        <f ca="1">IF(COUNTIF(J20:J22,"X")&gt;=1,OFFSET('Fm-141'!$R$16:$U$16,MATCH('Fm-141'!Y27,'Fm-141'!$R$17:$R$21,0)+R20,0,1,1),'Fm-141'!Y27)</f>
        <v>6</v>
      </c>
      <c r="U20" s="325">
        <f>+T20*S20</f>
        <v>18</v>
      </c>
      <c r="V20" s="334" t="str">
        <f>VLOOKUP(U20,'DB'!$B$37:$D$61,2,FALSE)</f>
        <v>Riesgo Moderada (Z-7)</v>
      </c>
      <c r="W20" s="404"/>
      <c r="X20" s="334"/>
    </row>
    <row r="21" spans="2:24" ht="28.5" customHeight="1">
      <c r="B21" s="325"/>
      <c r="C21" s="422"/>
      <c r="D21" s="325" t="str">
        <f>+'Fm-141'!Z26</f>
        <v>Posible</v>
      </c>
      <c r="E21" s="325" t="str">
        <f>+'Fm-141'!Z27</f>
        <v>Mayor</v>
      </c>
      <c r="F21" s="403" t="str">
        <f>'Fm-141'!AB26</f>
        <v>Riesgo Extrema (Z-19)</v>
      </c>
      <c r="G21" s="408"/>
      <c r="H21" s="402"/>
      <c r="I21" s="402"/>
      <c r="J21" s="402"/>
      <c r="K21" s="397"/>
      <c r="L21" s="397"/>
      <c r="M21" s="397"/>
      <c r="N21" s="397"/>
      <c r="O21" s="398"/>
      <c r="P21" s="400"/>
      <c r="Q21" s="430"/>
      <c r="R21" s="417"/>
      <c r="S21" s="325"/>
      <c r="T21" s="325"/>
      <c r="U21" s="325"/>
      <c r="V21" s="334"/>
      <c r="W21" s="404"/>
      <c r="X21" s="334"/>
    </row>
    <row r="22" spans="2:24" ht="46.5" customHeight="1">
      <c r="B22" s="325"/>
      <c r="C22" s="422"/>
      <c r="D22" s="325"/>
      <c r="E22" s="325"/>
      <c r="F22" s="404"/>
      <c r="G22" s="408"/>
      <c r="H22" s="229" t="s">
        <v>394</v>
      </c>
      <c r="I22" s="230" t="s">
        <v>297</v>
      </c>
      <c r="J22" s="230"/>
      <c r="K22" s="231">
        <v>15</v>
      </c>
      <c r="L22" s="232">
        <v>15</v>
      </c>
      <c r="M22" s="232">
        <v>30</v>
      </c>
      <c r="N22" s="232">
        <v>15</v>
      </c>
      <c r="O22" s="232">
        <v>25</v>
      </c>
      <c r="P22" s="118">
        <f>IF(SUM(K22:O22)=0,"--",SUM(K22:O22))</f>
        <v>100</v>
      </c>
      <c r="Q22" s="430"/>
      <c r="R22" s="417"/>
      <c r="S22" s="325"/>
      <c r="T22" s="325"/>
      <c r="U22" s="325"/>
      <c r="V22" s="334"/>
      <c r="W22" s="404"/>
      <c r="X22" s="334"/>
    </row>
    <row r="23" spans="2:24" ht="28.5" customHeight="1">
      <c r="B23" s="325">
        <f>'Fm-17'!B19</f>
        <v>2</v>
      </c>
      <c r="C23" s="422" t="str">
        <f>'Fm-17'!C19</f>
        <v>Adendas modificatorias direccionadas</v>
      </c>
      <c r="D23" s="196">
        <f>+'Fm-141'!Y28</f>
        <v>2</v>
      </c>
      <c r="E23" s="196">
        <f>+'Fm-141'!Y29</f>
        <v>11</v>
      </c>
      <c r="F23" s="140">
        <f>'Fm-141'!AA28</f>
        <v>22</v>
      </c>
      <c r="G23" s="408">
        <v>1</v>
      </c>
      <c r="H23" s="229" t="s">
        <v>333</v>
      </c>
      <c r="I23" s="230" t="s">
        <v>297</v>
      </c>
      <c r="J23" s="230"/>
      <c r="K23" s="231">
        <v>15</v>
      </c>
      <c r="L23" s="232">
        <v>15</v>
      </c>
      <c r="M23" s="232">
        <v>30</v>
      </c>
      <c r="N23" s="232">
        <v>15</v>
      </c>
      <c r="O23" s="232">
        <v>25</v>
      </c>
      <c r="P23" s="118">
        <f>IF(SUM(K23:O23)=0,"--",SUM(K23:O23))</f>
        <v>100</v>
      </c>
      <c r="Q23" s="430">
        <f>AVERAGE(P23:P25)</f>
        <v>100</v>
      </c>
      <c r="R23" s="417">
        <f>IF(COUNTIF(M23:M25,"0")&gt;=2,0,IF(Q23&lt;=50,0,IF(Q23&lt;=75,-1,IF(Q23&lt;=100,-2))))</f>
        <v>-2</v>
      </c>
      <c r="S23" s="325">
        <f>+IF(COUNTIF(I23:I25,"X")&gt;=2,'Fm-141'!Y28+R23,'Fm-141'!Y28)</f>
        <v>0</v>
      </c>
      <c r="T23" s="325">
        <f ca="1">IF(COUNTIF(J23:J25,"X")&gt;=2,OFFSET('Fm-141'!$R$16:$U$16,MATCH('Fm-141'!Y29,'Fm-141'!$R$17:$R$21,0)+R23,0,1,1),'Fm-141'!Y29)</f>
        <v>11</v>
      </c>
      <c r="U23" s="325">
        <f>+T23*S23</f>
        <v>0</v>
      </c>
      <c r="V23" s="334" t="e">
        <f>VLOOKUP(U23,'DB'!$B$37:$D$61,2,FALSE)</f>
        <v>#N/A</v>
      </c>
      <c r="W23" s="404">
        <f>+(D23)*(E23)</f>
        <v>22</v>
      </c>
      <c r="X23" s="334" t="str">
        <f>(VLOOKUP(W23,'DB'!$B$36:$C$61,2,FALSE))</f>
        <v>Riesgo Alta (Z-16)</v>
      </c>
    </row>
    <row r="24" spans="2:24" ht="28.5" customHeight="1">
      <c r="B24" s="325"/>
      <c r="C24" s="422"/>
      <c r="D24" s="325" t="str">
        <f>+'Fm-141'!Z28</f>
        <v>Improbable</v>
      </c>
      <c r="E24" s="325" t="str">
        <f>+'Fm-141'!Z29</f>
        <v>Mayor</v>
      </c>
      <c r="F24" s="403" t="str">
        <f>'Fm-141'!AB28</f>
        <v>Riesgo Alta (Z-16)</v>
      </c>
      <c r="G24" s="408"/>
      <c r="H24" s="401" t="s">
        <v>388</v>
      </c>
      <c r="I24" s="230" t="s">
        <v>297</v>
      </c>
      <c r="J24" s="230"/>
      <c r="K24" s="231">
        <v>15</v>
      </c>
      <c r="L24" s="232">
        <v>15</v>
      </c>
      <c r="M24" s="232">
        <v>30</v>
      </c>
      <c r="N24" s="232">
        <v>15</v>
      </c>
      <c r="O24" s="232">
        <v>25</v>
      </c>
      <c r="P24" s="118">
        <f>IF(SUM(K24:O24)=0,"--",SUM(K24:O24))</f>
        <v>100</v>
      </c>
      <c r="Q24" s="430"/>
      <c r="R24" s="417"/>
      <c r="S24" s="325"/>
      <c r="T24" s="325"/>
      <c r="U24" s="325"/>
      <c r="V24" s="334"/>
      <c r="W24" s="404"/>
      <c r="X24" s="334"/>
    </row>
    <row r="25" spans="2:24" ht="99.75" customHeight="1">
      <c r="B25" s="325"/>
      <c r="C25" s="422"/>
      <c r="D25" s="325"/>
      <c r="E25" s="325"/>
      <c r="F25" s="403"/>
      <c r="G25" s="408"/>
      <c r="H25" s="401"/>
      <c r="I25" s="230" t="s">
        <v>297</v>
      </c>
      <c r="J25" s="230"/>
      <c r="K25" s="231">
        <v>15</v>
      </c>
      <c r="L25" s="232">
        <v>15</v>
      </c>
      <c r="M25" s="232">
        <v>30</v>
      </c>
      <c r="N25" s="232">
        <v>15</v>
      </c>
      <c r="O25" s="232">
        <v>25</v>
      </c>
      <c r="P25" s="118">
        <f>IF(SUM(K25:O25)=0,"--",SUM(K25:O25))</f>
        <v>100</v>
      </c>
      <c r="Q25" s="430"/>
      <c r="R25" s="417"/>
      <c r="S25" s="325"/>
      <c r="T25" s="325"/>
      <c r="U25" s="325"/>
      <c r="V25" s="334"/>
      <c r="W25" s="404"/>
      <c r="X25" s="334"/>
    </row>
    <row r="26" spans="2:24" ht="28.5" customHeight="1">
      <c r="B26" s="325">
        <f>'Fm-17'!B20</f>
        <v>3</v>
      </c>
      <c r="C26" s="422" t="str">
        <f>'Fm-17'!C20</f>
        <v>Pliegos sastres (configurados de forma amañada)</v>
      </c>
      <c r="D26" s="196">
        <f>+'Fm-141'!Y30</f>
        <v>1</v>
      </c>
      <c r="E26" s="196">
        <f>+'Fm-141'!Y31</f>
        <v>13</v>
      </c>
      <c r="F26" s="140">
        <f>'Fm-141'!AA30</f>
        <v>13</v>
      </c>
      <c r="G26" s="408">
        <v>1</v>
      </c>
      <c r="H26" s="401" t="s">
        <v>352</v>
      </c>
      <c r="I26" s="230"/>
      <c r="J26" s="230"/>
      <c r="K26" s="231"/>
      <c r="L26" s="232"/>
      <c r="M26" s="232"/>
      <c r="N26" s="232"/>
      <c r="O26" s="232"/>
      <c r="P26" s="118"/>
      <c r="Q26" s="430">
        <f>AVERAGE(P26:P28)</f>
        <v>100</v>
      </c>
      <c r="R26" s="417">
        <f>IF(COUNTIF(M26:M28,"0")&gt;=2,0,IF(Q26&lt;=50,0,IF(Q26&lt;=75,-1,IF(Q26&lt;=100,-2))))</f>
        <v>-2</v>
      </c>
      <c r="S26" s="325">
        <f>+IF(COUNTIF(I26:I28,"X")&gt;=2,'Fm-141'!Y30+R26,'Fm-141'!Y30)</f>
        <v>-1</v>
      </c>
      <c r="T26" s="325">
        <f ca="1">IF(COUNTIF(J26:J28,"X")&gt;=1,OFFSET('Fm-141'!$R$16:$U$16,MATCH('Fm-141'!Y31,'Fm-141'!$R$17:$R$21,0)+R26,0,1,1),'Fm-141'!Y31)</f>
        <v>13</v>
      </c>
      <c r="U26" s="325">
        <f>+T26*S26</f>
        <v>-13</v>
      </c>
      <c r="V26" s="334" t="e">
        <f>VLOOKUP(U26,'DB'!$B$37:$D$61,2,FALSE)</f>
        <v>#N/A</v>
      </c>
      <c r="W26" s="404">
        <f>+(D26)*(E26)</f>
        <v>13</v>
      </c>
      <c r="X26" s="334" t="str">
        <f>(VLOOKUP(W26,'DB'!$B$36:$C$61,2,FALSE))</f>
        <v>Riesgo Alta (Z17)</v>
      </c>
    </row>
    <row r="27" spans="2:24" ht="28.5" customHeight="1">
      <c r="B27" s="325"/>
      <c r="C27" s="422"/>
      <c r="D27" s="325" t="str">
        <f>+'Fm-141'!Z30</f>
        <v>Raro</v>
      </c>
      <c r="E27" s="325" t="str">
        <f>+'Fm-141'!Z31</f>
        <v>Catastrófico</v>
      </c>
      <c r="F27" s="403" t="str">
        <f>'Fm-141'!AB30</f>
        <v>Riesgo Alta (Z17)</v>
      </c>
      <c r="G27" s="408"/>
      <c r="H27" s="401"/>
      <c r="I27" s="230" t="s">
        <v>297</v>
      </c>
      <c r="J27" s="230"/>
      <c r="K27" s="231">
        <v>15</v>
      </c>
      <c r="L27" s="232">
        <v>15</v>
      </c>
      <c r="M27" s="232">
        <v>30</v>
      </c>
      <c r="N27" s="232">
        <v>15</v>
      </c>
      <c r="O27" s="232">
        <v>25</v>
      </c>
      <c r="P27" s="118">
        <f>IF(SUM(K27:O27)=0,"--",SUM(K27:O27))</f>
        <v>100</v>
      </c>
      <c r="Q27" s="430"/>
      <c r="R27" s="417"/>
      <c r="S27" s="325"/>
      <c r="T27" s="325"/>
      <c r="U27" s="325"/>
      <c r="V27" s="334"/>
      <c r="W27" s="404"/>
      <c r="X27" s="334"/>
    </row>
    <row r="28" spans="2:24" ht="120.75" customHeight="1">
      <c r="B28" s="325"/>
      <c r="C28" s="422"/>
      <c r="D28" s="325"/>
      <c r="E28" s="325"/>
      <c r="F28" s="404"/>
      <c r="G28" s="408"/>
      <c r="H28" s="229" t="s">
        <v>389</v>
      </c>
      <c r="I28" s="230" t="s">
        <v>297</v>
      </c>
      <c r="J28" s="230"/>
      <c r="K28" s="231">
        <v>15</v>
      </c>
      <c r="L28" s="232">
        <v>15</v>
      </c>
      <c r="M28" s="232">
        <v>30</v>
      </c>
      <c r="N28" s="232">
        <v>15</v>
      </c>
      <c r="O28" s="232">
        <v>25</v>
      </c>
      <c r="P28" s="118">
        <f>IF(SUM(K28:O28)=0,"--",SUM(K28:O28))</f>
        <v>100</v>
      </c>
      <c r="Q28" s="430"/>
      <c r="R28" s="417"/>
      <c r="S28" s="325"/>
      <c r="T28" s="325"/>
      <c r="U28" s="325"/>
      <c r="V28" s="334"/>
      <c r="W28" s="404"/>
      <c r="X28" s="334"/>
    </row>
    <row r="29" spans="2:24" ht="28.5" customHeight="1">
      <c r="B29" s="325">
        <f>'Fm-17'!B21</f>
        <v>4</v>
      </c>
      <c r="C29" s="422" t="str">
        <f>'Fm-17'!C21</f>
        <v>Procesos de contratación retrasados.</v>
      </c>
      <c r="D29" s="196">
        <f>+'Fm-141'!Y32</f>
        <v>3</v>
      </c>
      <c r="E29" s="196">
        <f>+'Fm-141'!Y33</f>
        <v>6</v>
      </c>
      <c r="F29" s="140">
        <f>'Fm-141'!AA30</f>
        <v>13</v>
      </c>
      <c r="G29" s="408">
        <v>1</v>
      </c>
      <c r="H29" s="575" t="s">
        <v>390</v>
      </c>
      <c r="I29" s="230" t="s">
        <v>297</v>
      </c>
      <c r="J29" s="231"/>
      <c r="K29" s="231">
        <v>15</v>
      </c>
      <c r="L29" s="232">
        <v>15</v>
      </c>
      <c r="M29" s="232">
        <v>30</v>
      </c>
      <c r="N29" s="232">
        <v>15</v>
      </c>
      <c r="O29" s="232">
        <v>25</v>
      </c>
      <c r="P29" s="118">
        <f>IF(SUM(K29:O29)=0,"--",SUM(K29:O29))</f>
        <v>100</v>
      </c>
      <c r="Q29" s="430">
        <f>AVERAGE(P29:P31)</f>
        <v>100</v>
      </c>
      <c r="R29" s="417">
        <f>IF(COUNTIF(M29:M31,"0")&gt;=2,0,IF(Q29&lt;=50,0,IF(Q29&lt;=75,-1,IF(Q29&lt;=100,-2))))</f>
        <v>-2</v>
      </c>
      <c r="S29" s="325">
        <f>+IF(COUNTIF(I29:I31,"X")&gt;=2,'Fm-141'!Y32+R29,'Fm-141'!Y32)</f>
        <v>3</v>
      </c>
      <c r="T29" s="325">
        <f ca="1">IF(COUNTIF(J29:J31,"X")&gt;=2,OFFSET('Fm-141'!$R$16:$U$16,MATCH('Fm-141'!Y33,'Fm-141'!$R$17:$R$21,0)+R29,0,1,1),'Fm-141'!Y33)</f>
        <v>6</v>
      </c>
      <c r="U29" s="325">
        <f>+T29*S29</f>
        <v>18</v>
      </c>
      <c r="V29" s="334" t="str">
        <f>VLOOKUP(U29,'DB'!$B$37:$D$61,2,FALSE)</f>
        <v>Riesgo Moderada (Z-7)</v>
      </c>
      <c r="W29" s="404">
        <f>+(D29)*(E29)</f>
        <v>18</v>
      </c>
      <c r="X29" s="334" t="str">
        <f>(VLOOKUP(W29,'DB'!$B$36:$C$61,2,FALSE))</f>
        <v>Riesgo Moderada (Z-7)</v>
      </c>
    </row>
    <row r="30" spans="2:24" ht="28.5" customHeight="1">
      <c r="B30" s="325"/>
      <c r="C30" s="422"/>
      <c r="D30" s="322" t="str">
        <f>+'Fm-141'!Z32</f>
        <v>Posible</v>
      </c>
      <c r="E30" s="322" t="str">
        <f>+'Fm-141'!Z33</f>
        <v>Menor</v>
      </c>
      <c r="F30" s="577" t="str">
        <f>'Fm-141'!AB32</f>
        <v>Riesgo Moderada (Z-7)</v>
      </c>
      <c r="G30" s="408"/>
      <c r="H30" s="579"/>
      <c r="I30" s="230"/>
      <c r="J30" s="230"/>
      <c r="K30" s="231"/>
      <c r="L30" s="232"/>
      <c r="M30" s="232"/>
      <c r="N30" s="232"/>
      <c r="O30" s="232"/>
      <c r="P30" s="118" t="str">
        <f>IF(SUM(K30:O30)=0,"--",SUM(K30:O30))</f>
        <v>--</v>
      </c>
      <c r="Q30" s="430"/>
      <c r="R30" s="417"/>
      <c r="S30" s="325"/>
      <c r="T30" s="325"/>
      <c r="U30" s="325"/>
      <c r="V30" s="334"/>
      <c r="W30" s="404"/>
      <c r="X30" s="334"/>
    </row>
    <row r="31" spans="2:24" ht="28.5" customHeight="1">
      <c r="B31" s="325"/>
      <c r="C31" s="422"/>
      <c r="D31" s="324"/>
      <c r="E31" s="324"/>
      <c r="F31" s="578"/>
      <c r="G31" s="408"/>
      <c r="H31" s="579"/>
      <c r="I31" s="401"/>
      <c r="J31" s="401"/>
      <c r="K31" s="401"/>
      <c r="L31" s="401"/>
      <c r="M31" s="401"/>
      <c r="N31" s="401"/>
      <c r="O31" s="401"/>
      <c r="P31" s="441"/>
      <c r="Q31" s="430"/>
      <c r="R31" s="417"/>
      <c r="S31" s="325"/>
      <c r="T31" s="325"/>
      <c r="U31" s="325"/>
      <c r="V31" s="334"/>
      <c r="W31" s="404"/>
      <c r="X31" s="334"/>
    </row>
    <row r="32" spans="2:24" ht="0.75" customHeight="1">
      <c r="B32" s="325">
        <f>'Fm-17'!B22</f>
        <v>5</v>
      </c>
      <c r="C32" s="422" t="str">
        <f>'Fm-17'!C22</f>
        <v>Proceso de contratación desiertos o cancelados</v>
      </c>
      <c r="D32" s="196">
        <f>+'Fm-141'!Y34</f>
        <v>3</v>
      </c>
      <c r="E32" s="196">
        <f>+'Fm-141'!Y35</f>
        <v>6</v>
      </c>
      <c r="F32" s="140">
        <f>'Fm-141'!AA34</f>
        <v>18</v>
      </c>
      <c r="G32" s="408">
        <v>0</v>
      </c>
      <c r="H32" s="576"/>
      <c r="I32" s="401"/>
      <c r="J32" s="401"/>
      <c r="K32" s="401"/>
      <c r="L32" s="401"/>
      <c r="M32" s="401"/>
      <c r="N32" s="401"/>
      <c r="O32" s="401"/>
      <c r="P32" s="441"/>
      <c r="Q32" s="430">
        <f>AVERAGE(P32:P34)</f>
        <v>100</v>
      </c>
      <c r="R32" s="417">
        <f>IF(COUNTIF(M32:M34,"0")&gt;=2,0,IF(Q32&lt;=50,0,IF(Q32&lt;=75,-1,IF(Q32&lt;=100,-2))))</f>
        <v>-2</v>
      </c>
      <c r="S32" s="325">
        <f>+IF(COUNTIF(I32:I34,"X")&gt;=2,'Fm-141'!Y34+R32,'Fm-141'!Y34)</f>
        <v>3</v>
      </c>
      <c r="T32" s="325">
        <f ca="1">IF(COUNTIF(J32:J34,"X")&gt;=2,OFFSET('Fm-141'!$R$16:$U$16,MATCH('Fm-141'!Y35,'Fm-141'!$R$17:$R$21,0)+R32,0,1,1),'Fm-141'!Y35)</f>
        <v>6</v>
      </c>
      <c r="U32" s="325">
        <f>+T32*S32</f>
        <v>18</v>
      </c>
      <c r="V32" s="334" t="str">
        <f>VLOOKUP(U32,'DB'!$B$37:$D$61,2,FALSE)</f>
        <v>Riesgo Moderada (Z-7)</v>
      </c>
      <c r="W32" s="404"/>
      <c r="X32" s="404"/>
    </row>
    <row r="33" spans="2:24" ht="42.75" customHeight="1">
      <c r="B33" s="325"/>
      <c r="C33" s="422"/>
      <c r="D33" s="325" t="str">
        <f>+'Fm-141'!Z34</f>
        <v>Posible</v>
      </c>
      <c r="E33" s="325" t="str">
        <f>+'Fm-141'!Z35</f>
        <v>Menor</v>
      </c>
      <c r="F33" s="403" t="str">
        <f>'Fm-141'!AB34</f>
        <v>Riesgo Moderada (Z-7)</v>
      </c>
      <c r="G33" s="408"/>
      <c r="H33" s="229" t="s">
        <v>391</v>
      </c>
      <c r="I33" s="230" t="s">
        <v>297</v>
      </c>
      <c r="J33" s="230"/>
      <c r="K33" s="231">
        <v>15</v>
      </c>
      <c r="L33" s="232">
        <v>15</v>
      </c>
      <c r="M33" s="232">
        <v>30</v>
      </c>
      <c r="N33" s="232">
        <v>15</v>
      </c>
      <c r="O33" s="232">
        <v>25</v>
      </c>
      <c r="P33" s="118">
        <f>IF(SUM(K33:O33)=0,"--",SUM(K33:O33))</f>
        <v>100</v>
      </c>
      <c r="Q33" s="430"/>
      <c r="R33" s="417"/>
      <c r="S33" s="325"/>
      <c r="T33" s="325"/>
      <c r="U33" s="325"/>
      <c r="V33" s="334"/>
      <c r="W33" s="404"/>
      <c r="X33" s="404"/>
    </row>
    <row r="34" spans="2:24" ht="28.5" customHeight="1">
      <c r="B34" s="325"/>
      <c r="C34" s="422"/>
      <c r="D34" s="325"/>
      <c r="E34" s="325"/>
      <c r="F34" s="404"/>
      <c r="G34" s="408"/>
      <c r="H34" s="229" t="s">
        <v>333</v>
      </c>
      <c r="I34" s="230"/>
      <c r="J34" s="231"/>
      <c r="K34" s="232">
        <v>15</v>
      </c>
      <c r="L34" s="232">
        <v>15</v>
      </c>
      <c r="M34" s="232">
        <v>30</v>
      </c>
      <c r="N34" s="232">
        <v>15</v>
      </c>
      <c r="O34" s="232">
        <v>25</v>
      </c>
      <c r="P34" s="118">
        <f>IF(SUM(K34:O34)=0,"--",SUM(K34:O34))</f>
        <v>100</v>
      </c>
      <c r="Q34" s="430"/>
      <c r="R34" s="417"/>
      <c r="S34" s="325"/>
      <c r="T34" s="325"/>
      <c r="U34" s="325"/>
      <c r="V34" s="334"/>
      <c r="W34" s="404"/>
      <c r="X34" s="404"/>
    </row>
    <row r="35" spans="2:24" ht="28.5" customHeight="1">
      <c r="B35" s="325">
        <f>'Fm-17'!B23</f>
        <v>6</v>
      </c>
      <c r="C35" s="422" t="str">
        <f>'Fm-17'!C23</f>
        <v>Falta de confidencialidad y fuga de información</v>
      </c>
      <c r="D35" s="196">
        <f>+'Fm-141'!Y36</f>
        <v>2</v>
      </c>
      <c r="E35" s="196">
        <f>+'Fm-141'!Y37</f>
        <v>11</v>
      </c>
      <c r="F35" s="140">
        <f>'Fm-141'!AA36</f>
        <v>22</v>
      </c>
      <c r="G35" s="408">
        <v>1</v>
      </c>
      <c r="H35" s="229" t="s">
        <v>353</v>
      </c>
      <c r="I35" s="230" t="s">
        <v>297</v>
      </c>
      <c r="J35" s="230"/>
      <c r="K35" s="231">
        <v>15</v>
      </c>
      <c r="L35" s="232">
        <v>15</v>
      </c>
      <c r="M35" s="232">
        <v>30</v>
      </c>
      <c r="N35" s="232">
        <v>15</v>
      </c>
      <c r="O35" s="232">
        <v>25</v>
      </c>
      <c r="P35" s="118">
        <f>IF(SUM(K35:O35)=0,"--",SUM(K35:O35))</f>
        <v>100</v>
      </c>
      <c r="Q35" s="430">
        <f>AVERAGE(P35:P37)</f>
        <v>100</v>
      </c>
      <c r="R35" s="417">
        <f>IF(COUNTIF(M35:M37,"0")&gt;=2,0,IF(Q35&lt;=50,0,IF(Q35&lt;=75,-1,IF(Q35&lt;=100,-2))))</f>
        <v>-2</v>
      </c>
      <c r="S35" s="325">
        <f>+IF(COUNTIF(I35:I37,"X")&gt;=2,'Fm-141'!Y36+R35,'Fm-141'!Y36)</f>
        <v>0</v>
      </c>
      <c r="T35" s="325">
        <f ca="1">IF(COUNTIF(J35:J37,"X")&gt;=2,OFFSET('Fm-141'!$R$16:$U$16,MATCH('Fm-141'!Y37,'Fm-141'!$R$17:$R$21,0)+R35,0,1,1),'Fm-141'!Y37)</f>
        <v>11</v>
      </c>
      <c r="U35" s="325">
        <f>+T35*S35</f>
        <v>0</v>
      </c>
      <c r="V35" s="334" t="e">
        <f>VLOOKUP(U35,'DB'!$B$37:$D$61,2,FALSE)</f>
        <v>#N/A</v>
      </c>
      <c r="W35" s="404">
        <f>+(D35-1)*(E35)</f>
        <v>11</v>
      </c>
      <c r="X35" s="334" t="str">
        <f>(VLOOKUP(W35,'DB'!$B$36:$C$61,2,FALSE))</f>
        <v>Riesgo Alta (Z-15)</v>
      </c>
    </row>
    <row r="36" spans="2:24" ht="54.75" customHeight="1">
      <c r="B36" s="325"/>
      <c r="C36" s="422"/>
      <c r="D36" s="325" t="str">
        <f>+'Fm-141'!Z36</f>
        <v>Improbable</v>
      </c>
      <c r="E36" s="325" t="str">
        <f>+'Fm-141'!Z37</f>
        <v>Mayor</v>
      </c>
      <c r="F36" s="403" t="str">
        <f>'Fm-141'!AB36</f>
        <v>Riesgo Alta (Z-16)</v>
      </c>
      <c r="G36" s="408"/>
      <c r="H36" s="229" t="s">
        <v>393</v>
      </c>
      <c r="I36" s="230" t="s">
        <v>297</v>
      </c>
      <c r="J36" s="230"/>
      <c r="K36" s="231">
        <v>15</v>
      </c>
      <c r="L36" s="232">
        <v>15</v>
      </c>
      <c r="M36" s="232">
        <v>30</v>
      </c>
      <c r="N36" s="232">
        <v>15</v>
      </c>
      <c r="O36" s="232">
        <v>25</v>
      </c>
      <c r="P36" s="118">
        <f>IF(SUM(K36:O36)=0,"--",SUM(K36:O36))</f>
        <v>100</v>
      </c>
      <c r="Q36" s="430"/>
      <c r="R36" s="417"/>
      <c r="S36" s="325"/>
      <c r="T36" s="325"/>
      <c r="U36" s="325"/>
      <c r="V36" s="334"/>
      <c r="W36" s="404"/>
      <c r="X36" s="334"/>
    </row>
    <row r="37" spans="2:24" ht="49.5" customHeight="1">
      <c r="B37" s="325"/>
      <c r="C37" s="422"/>
      <c r="D37" s="325"/>
      <c r="E37" s="325"/>
      <c r="F37" s="404"/>
      <c r="G37" s="408"/>
      <c r="H37" s="229" t="s">
        <v>392</v>
      </c>
      <c r="I37" s="230" t="s">
        <v>297</v>
      </c>
      <c r="J37" s="230"/>
      <c r="K37" s="231">
        <v>15</v>
      </c>
      <c r="L37" s="232">
        <v>15</v>
      </c>
      <c r="M37" s="232">
        <v>30</v>
      </c>
      <c r="N37" s="232">
        <v>15</v>
      </c>
      <c r="O37" s="232">
        <v>25</v>
      </c>
      <c r="P37" s="118">
        <f>IF(SUM(K37:O37)=0,"--",SUM(K37:O37))</f>
        <v>100</v>
      </c>
      <c r="Q37" s="430"/>
      <c r="R37" s="417"/>
      <c r="S37" s="325"/>
      <c r="T37" s="325"/>
      <c r="U37" s="325"/>
      <c r="V37" s="334"/>
      <c r="W37" s="404"/>
      <c r="X37" s="334"/>
    </row>
    <row r="38" spans="2:24" s="113" customFormat="1" ht="35.25" customHeight="1">
      <c r="B38" s="418" t="s">
        <v>195</v>
      </c>
      <c r="C38" s="418"/>
      <c r="D38" s="418"/>
      <c r="E38" s="418"/>
      <c r="F38" s="418"/>
      <c r="G38" s="218"/>
      <c r="H38" s="218"/>
      <c r="I38" s="218"/>
      <c r="J38" s="218"/>
      <c r="K38" s="418" t="s">
        <v>104</v>
      </c>
      <c r="L38" s="418"/>
      <c r="M38" s="418"/>
      <c r="N38" s="418"/>
      <c r="O38" s="418"/>
      <c r="P38" s="418" t="s">
        <v>285</v>
      </c>
      <c r="Q38" s="418"/>
      <c r="R38" s="418"/>
      <c r="S38" s="418"/>
      <c r="T38" s="418"/>
      <c r="U38" s="418"/>
      <c r="V38" s="418"/>
      <c r="W38" s="424"/>
      <c r="X38" s="424"/>
    </row>
    <row r="39" spans="2:24" ht="21" customHeight="1">
      <c r="B39" s="303" t="s">
        <v>197</v>
      </c>
      <c r="C39" s="303"/>
      <c r="D39" s="303"/>
      <c r="E39" s="303"/>
      <c r="F39" s="303"/>
      <c r="G39" s="303" t="s">
        <v>200</v>
      </c>
      <c r="H39" s="407"/>
      <c r="I39" s="407"/>
      <c r="J39" s="407"/>
      <c r="K39" s="303" t="s">
        <v>199</v>
      </c>
      <c r="L39" s="303"/>
      <c r="M39" s="303"/>
      <c r="N39" s="303" t="s">
        <v>201</v>
      </c>
      <c r="O39" s="303"/>
      <c r="P39" s="303" t="s">
        <v>196</v>
      </c>
      <c r="Q39" s="303"/>
      <c r="R39" s="303"/>
      <c r="S39" s="303"/>
      <c r="T39" s="303" t="s">
        <v>200</v>
      </c>
      <c r="U39" s="303"/>
      <c r="V39" s="303"/>
      <c r="W39" s="423"/>
      <c r="X39" s="423"/>
    </row>
    <row r="40" spans="2:24" ht="54" customHeight="1">
      <c r="B40" s="409" t="s">
        <v>359</v>
      </c>
      <c r="C40" s="410"/>
      <c r="D40" s="410"/>
      <c r="E40" s="410"/>
      <c r="F40" s="410"/>
      <c r="G40" s="405"/>
      <c r="H40" s="406"/>
      <c r="I40" s="33"/>
      <c r="J40" s="33"/>
      <c r="K40" s="402"/>
      <c r="L40" s="407"/>
      <c r="M40" s="407"/>
      <c r="N40" s="405"/>
      <c r="O40" s="406"/>
      <c r="P40" s="413" t="s">
        <v>385</v>
      </c>
      <c r="Q40" s="414"/>
      <c r="R40" s="414"/>
      <c r="S40" s="414"/>
      <c r="T40" s="414"/>
      <c r="U40" s="414"/>
      <c r="V40" s="415"/>
      <c r="W40" s="411"/>
      <c r="X40" s="412"/>
    </row>
    <row r="41" ht="54" customHeight="1"/>
    <row r="42" ht="54" customHeight="1"/>
    <row r="43" ht="54" customHeight="1"/>
    <row r="44" ht="54" customHeight="1"/>
    <row r="45" ht="54" customHeight="1"/>
    <row r="46" ht="54" customHeight="1"/>
    <row r="47" ht="54" customHeight="1"/>
    <row r="48" ht="54" customHeight="1"/>
    <row r="49" ht="54" customHeight="1"/>
    <row r="50" ht="54" customHeight="1"/>
    <row r="51" ht="54" customHeight="1"/>
  </sheetData>
  <sheetProtection/>
  <mergeCells count="150">
    <mergeCell ref="W32:W34"/>
    <mergeCell ref="X32:X34"/>
    <mergeCell ref="W35:W37"/>
    <mergeCell ref="X35:X37"/>
    <mergeCell ref="V35:V37"/>
    <mergeCell ref="W17:X18"/>
    <mergeCell ref="W20:W22"/>
    <mergeCell ref="X20:X22"/>
    <mergeCell ref="W23:W25"/>
    <mergeCell ref="X23:X25"/>
    <mergeCell ref="W26:W28"/>
    <mergeCell ref="X26:X28"/>
    <mergeCell ref="W29:W31"/>
    <mergeCell ref="X29:X31"/>
    <mergeCell ref="Q35:Q37"/>
    <mergeCell ref="R35:R37"/>
    <mergeCell ref="S35:S37"/>
    <mergeCell ref="T35:T37"/>
    <mergeCell ref="U35:U37"/>
    <mergeCell ref="D36:D37"/>
    <mergeCell ref="E36:E37"/>
    <mergeCell ref="F36:F37"/>
    <mergeCell ref="T32:T34"/>
    <mergeCell ref="U32:U34"/>
    <mergeCell ref="V32:V34"/>
    <mergeCell ref="D33:D34"/>
    <mergeCell ref="E33:E34"/>
    <mergeCell ref="F33:F34"/>
    <mergeCell ref="H29:H32"/>
    <mergeCell ref="B32:B34"/>
    <mergeCell ref="C32:C34"/>
    <mergeCell ref="G32:G34"/>
    <mergeCell ref="Q32:Q34"/>
    <mergeCell ref="R32:R34"/>
    <mergeCell ref="S32:S34"/>
    <mergeCell ref="P31:P32"/>
    <mergeCell ref="B29:B31"/>
    <mergeCell ref="F30:F31"/>
    <mergeCell ref="P39:S39"/>
    <mergeCell ref="B35:B37"/>
    <mergeCell ref="C35:C37"/>
    <mergeCell ref="G35:G37"/>
    <mergeCell ref="B39:F39"/>
    <mergeCell ref="T18:T19"/>
    <mergeCell ref="U18:U19"/>
    <mergeCell ref="K38:O38"/>
    <mergeCell ref="B6:E9"/>
    <mergeCell ref="B10:V10"/>
    <mergeCell ref="G11:V11"/>
    <mergeCell ref="G12:V12"/>
    <mergeCell ref="S6:V6"/>
    <mergeCell ref="N39:O39"/>
    <mergeCell ref="V23:V25"/>
    <mergeCell ref="V26:V28"/>
    <mergeCell ref="V29:V31"/>
    <mergeCell ref="S7:V7"/>
    <mergeCell ref="S8:V8"/>
    <mergeCell ref="S9:V9"/>
    <mergeCell ref="U23:U25"/>
    <mergeCell ref="U26:U28"/>
    <mergeCell ref="U29:U31"/>
    <mergeCell ref="T23:T25"/>
    <mergeCell ref="F6:R6"/>
    <mergeCell ref="F9:R9"/>
    <mergeCell ref="V18:V19"/>
    <mergeCell ref="S17:V17"/>
    <mergeCell ref="P17:R17"/>
    <mergeCell ref="V20:V22"/>
    <mergeCell ref="F7:R7"/>
    <mergeCell ref="F8:R8"/>
    <mergeCell ref="U20:U22"/>
    <mergeCell ref="B17:F18"/>
    <mergeCell ref="T26:T28"/>
    <mergeCell ref="T29:T31"/>
    <mergeCell ref="S20:S22"/>
    <mergeCell ref="T20:T22"/>
    <mergeCell ref="S23:S25"/>
    <mergeCell ref="S26:S28"/>
    <mergeCell ref="S29:S31"/>
    <mergeCell ref="R26:R28"/>
    <mergeCell ref="G26:G28"/>
    <mergeCell ref="Q23:Q25"/>
    <mergeCell ref="Q26:Q28"/>
    <mergeCell ref="Q29:Q31"/>
    <mergeCell ref="R20:R22"/>
    <mergeCell ref="Q20:Q22"/>
    <mergeCell ref="R23:R25"/>
    <mergeCell ref="R29:R31"/>
    <mergeCell ref="D27:D28"/>
    <mergeCell ref="B5:Q5"/>
    <mergeCell ref="F24:F25"/>
    <mergeCell ref="B12:F12"/>
    <mergeCell ref="B11:F11"/>
    <mergeCell ref="B26:B28"/>
    <mergeCell ref="G23:G25"/>
    <mergeCell ref="C23:C25"/>
    <mergeCell ref="B23:B25"/>
    <mergeCell ref="E27:E28"/>
    <mergeCell ref="T39:X39"/>
    <mergeCell ref="P38:X38"/>
    <mergeCell ref="C20:C22"/>
    <mergeCell ref="B20:B22"/>
    <mergeCell ref="G20:G22"/>
    <mergeCell ref="F21:F22"/>
    <mergeCell ref="D30:D31"/>
    <mergeCell ref="E30:E31"/>
    <mergeCell ref="C29:C31"/>
    <mergeCell ref="N17:O18"/>
    <mergeCell ref="G17:M18"/>
    <mergeCell ref="B15:V16"/>
    <mergeCell ref="B14:V14"/>
    <mergeCell ref="C26:C28"/>
    <mergeCell ref="D21:D22"/>
    <mergeCell ref="E21:E22"/>
    <mergeCell ref="D24:D25"/>
    <mergeCell ref="E24:E25"/>
    <mergeCell ref="H24:H25"/>
    <mergeCell ref="N40:O40"/>
    <mergeCell ref="B40:F40"/>
    <mergeCell ref="W40:X40"/>
    <mergeCell ref="P40:V40"/>
    <mergeCell ref="B13:V13"/>
    <mergeCell ref="P18:P19"/>
    <mergeCell ref="Q18:Q19"/>
    <mergeCell ref="S18:S19"/>
    <mergeCell ref="R18:R19"/>
    <mergeCell ref="B38:F38"/>
    <mergeCell ref="G40:H40"/>
    <mergeCell ref="K40:M40"/>
    <mergeCell ref="K39:M39"/>
    <mergeCell ref="G39:J39"/>
    <mergeCell ref="G29:G31"/>
    <mergeCell ref="F27:F28"/>
    <mergeCell ref="J20:J21"/>
    <mergeCell ref="K20:K21"/>
    <mergeCell ref="L20:L21"/>
    <mergeCell ref="M20:M21"/>
    <mergeCell ref="N20:N21"/>
    <mergeCell ref="H26:H27"/>
    <mergeCell ref="H20:H21"/>
    <mergeCell ref="O20:O21"/>
    <mergeCell ref="P20:P21"/>
    <mergeCell ref="I31:I32"/>
    <mergeCell ref="J31:J32"/>
    <mergeCell ref="K31:K32"/>
    <mergeCell ref="L31:L32"/>
    <mergeCell ref="M31:M32"/>
    <mergeCell ref="N31:N32"/>
    <mergeCell ref="O31:O32"/>
    <mergeCell ref="I20:I21"/>
  </mergeCells>
  <conditionalFormatting sqref="F21:F22">
    <cfRule type="containsText" priority="450" dxfId="1" operator="containsText" stopIfTrue="1" text="riesgo moderada">
      <formula>NOT(ISERROR(SEARCH("riesgo moderada",F21)))</formula>
    </cfRule>
    <cfRule type="containsText" priority="451" dxfId="3" operator="containsText" stopIfTrue="1" text="riesgo extrema">
      <formula>NOT(ISERROR(SEARCH("riesgo extrema",F21)))</formula>
    </cfRule>
    <cfRule type="containsText" priority="452" dxfId="2" operator="containsText" stopIfTrue="1" text="riesgo alta">
      <formula>NOT(ISERROR(SEARCH("riesgo alta",F21)))</formula>
    </cfRule>
    <cfRule type="containsText" priority="453" dxfId="0" operator="containsText" stopIfTrue="1" text="riesgo baja">
      <formula>NOT(ISERROR(SEARCH("riesgo baja",F21)))</formula>
    </cfRule>
  </conditionalFormatting>
  <conditionalFormatting sqref="F24:F25 F27:F28 F30:F31">
    <cfRule type="containsText" priority="446" dxfId="3" operator="containsText" stopIfTrue="1" text="riesgo Extrema">
      <formula>NOT(ISERROR(SEARCH("riesgo Extrema",F24)))</formula>
    </cfRule>
    <cfRule type="containsText" priority="447" dxfId="2" operator="containsText" stopIfTrue="1" text="riesgo Alta">
      <formula>NOT(ISERROR(SEARCH("riesgo Alta",F24)))</formula>
    </cfRule>
    <cfRule type="containsText" priority="448" dxfId="1" operator="containsText" stopIfTrue="1" text="riesgo Moderada">
      <formula>NOT(ISERROR(SEARCH("riesgo Moderada",F24)))</formula>
    </cfRule>
    <cfRule type="containsText" priority="449" dxfId="0" operator="containsText" stopIfTrue="1" text="riesgo Baja">
      <formula>NOT(ISERROR(SEARCH("riesgo Baja",F24)))</formula>
    </cfRule>
  </conditionalFormatting>
  <conditionalFormatting sqref="V20">
    <cfRule type="containsText" priority="362" dxfId="3" operator="containsText" stopIfTrue="1" text="riesgo extrema">
      <formula>NOT(ISERROR(SEARCH("riesgo extrema",V20)))</formula>
    </cfRule>
    <cfRule type="containsText" priority="363" dxfId="3" operator="containsText" stopIfTrue="1" text="riesgo extrema">
      <formula>NOT(ISERROR(SEARCH("riesgo extrema",V20)))</formula>
    </cfRule>
    <cfRule type="containsText" priority="364" dxfId="1" operator="containsText" stopIfTrue="1" text="riesgo moderada">
      <formula>NOT(ISERROR(SEARCH("riesgo moderada",V20)))</formula>
    </cfRule>
    <cfRule type="containsText" priority="365" dxfId="2" operator="containsText" stopIfTrue="1" text="Riesgo alta">
      <formula>NOT(ISERROR(SEARCH("Riesgo alta",V20)))</formula>
    </cfRule>
    <cfRule type="containsText" priority="366" dxfId="0" operator="containsText" stopIfTrue="1" text="Riesgo baja">
      <formula>NOT(ISERROR(SEARCH("Riesgo baja",V20)))</formula>
    </cfRule>
  </conditionalFormatting>
  <conditionalFormatting sqref="V23 V26 V29">
    <cfRule type="containsText" priority="352" dxfId="3" operator="containsText" stopIfTrue="1" text="riesgo extrema">
      <formula>NOT(ISERROR(SEARCH("riesgo extrema",V23)))</formula>
    </cfRule>
    <cfRule type="containsText" priority="353" dxfId="3" operator="containsText" stopIfTrue="1" text="riesgo extrema">
      <formula>NOT(ISERROR(SEARCH("riesgo extrema",V23)))</formula>
    </cfRule>
    <cfRule type="containsText" priority="354" dxfId="1" operator="containsText" stopIfTrue="1" text="riesgo moderada">
      <formula>NOT(ISERROR(SEARCH("riesgo moderada",V23)))</formula>
    </cfRule>
    <cfRule type="containsText" priority="355" dxfId="2" operator="containsText" stopIfTrue="1" text="Riesgo alta">
      <formula>NOT(ISERROR(SEARCH("Riesgo alta",V23)))</formula>
    </cfRule>
    <cfRule type="containsText" priority="356" dxfId="0" operator="containsText" stopIfTrue="1" text="Riesgo baja">
      <formula>NOT(ISERROR(SEARCH("Riesgo baja",V23)))</formula>
    </cfRule>
  </conditionalFormatting>
  <conditionalFormatting sqref="Z23">
    <cfRule type="containsText" priority="351" dxfId="172" operator="containsText" stopIfTrue="1" text="26">
      <formula>NOT(ISERROR(SEARCH("26",Z23)))</formula>
    </cfRule>
  </conditionalFormatting>
  <conditionalFormatting sqref="F33:F34">
    <cfRule type="containsText" priority="225" dxfId="3" operator="containsText" stopIfTrue="1" text="riesgo Extrema">
      <formula>NOT(ISERROR(SEARCH("riesgo Extrema",F33)))</formula>
    </cfRule>
    <cfRule type="containsText" priority="226" dxfId="2" operator="containsText" stopIfTrue="1" text="riesgo Alta">
      <formula>NOT(ISERROR(SEARCH("riesgo Alta",F33)))</formula>
    </cfRule>
    <cfRule type="containsText" priority="227" dxfId="1" operator="containsText" stopIfTrue="1" text="riesgo Moderada">
      <formula>NOT(ISERROR(SEARCH("riesgo Moderada",F33)))</formula>
    </cfRule>
    <cfRule type="containsText" priority="228" dxfId="0" operator="containsText" stopIfTrue="1" text="riesgo Baja">
      <formula>NOT(ISERROR(SEARCH("riesgo Baja",F33)))</formula>
    </cfRule>
  </conditionalFormatting>
  <conditionalFormatting sqref="F36:F37">
    <cfRule type="containsText" priority="217" dxfId="3" operator="containsText" stopIfTrue="1" text="riesgo Extrema">
      <formula>NOT(ISERROR(SEARCH("riesgo Extrema",F36)))</formula>
    </cfRule>
    <cfRule type="containsText" priority="218" dxfId="2" operator="containsText" stopIfTrue="1" text="riesgo Alta">
      <formula>NOT(ISERROR(SEARCH("riesgo Alta",F36)))</formula>
    </cfRule>
    <cfRule type="containsText" priority="219" dxfId="1" operator="containsText" stopIfTrue="1" text="riesgo Moderada">
      <formula>NOT(ISERROR(SEARCH("riesgo Moderada",F36)))</formula>
    </cfRule>
    <cfRule type="containsText" priority="220" dxfId="0" operator="containsText" stopIfTrue="1" text="riesgo Baja">
      <formula>NOT(ISERROR(SEARCH("riesgo Baja",F36)))</formula>
    </cfRule>
  </conditionalFormatting>
  <conditionalFormatting sqref="V32">
    <cfRule type="containsText" priority="212" dxfId="3" operator="containsText" stopIfTrue="1" text="riesgo extrema">
      <formula>NOT(ISERROR(SEARCH("riesgo extrema",V32)))</formula>
    </cfRule>
    <cfRule type="containsText" priority="213" dxfId="3" operator="containsText" stopIfTrue="1" text="riesgo extrema">
      <formula>NOT(ISERROR(SEARCH("riesgo extrema",V32)))</formula>
    </cfRule>
    <cfRule type="containsText" priority="214" dxfId="1" operator="containsText" stopIfTrue="1" text="riesgo moderada">
      <formula>NOT(ISERROR(SEARCH("riesgo moderada",V32)))</formula>
    </cfRule>
    <cfRule type="containsText" priority="215" dxfId="2" operator="containsText" stopIfTrue="1" text="Riesgo alta">
      <formula>NOT(ISERROR(SEARCH("Riesgo alta",V32)))</formula>
    </cfRule>
    <cfRule type="containsText" priority="216" dxfId="0" operator="containsText" stopIfTrue="1" text="Riesgo baja">
      <formula>NOT(ISERROR(SEARCH("Riesgo baja",V32)))</formula>
    </cfRule>
  </conditionalFormatting>
  <conditionalFormatting sqref="V35">
    <cfRule type="containsText" priority="202" dxfId="3" operator="containsText" stopIfTrue="1" text="riesgo extrema">
      <formula>NOT(ISERROR(SEARCH("riesgo extrema",V35)))</formula>
    </cfRule>
    <cfRule type="containsText" priority="203" dxfId="3" operator="containsText" stopIfTrue="1" text="riesgo extrema">
      <formula>NOT(ISERROR(SEARCH("riesgo extrema",V35)))</formula>
    </cfRule>
    <cfRule type="containsText" priority="204" dxfId="1" operator="containsText" stopIfTrue="1" text="riesgo moderada">
      <formula>NOT(ISERROR(SEARCH("riesgo moderada",V35)))</formula>
    </cfRule>
    <cfRule type="containsText" priority="205" dxfId="2" operator="containsText" stopIfTrue="1" text="Riesgo alta">
      <formula>NOT(ISERROR(SEARCH("Riesgo alta",V35)))</formula>
    </cfRule>
    <cfRule type="containsText" priority="206" dxfId="0" operator="containsText" stopIfTrue="1" text="Riesgo baja">
      <formula>NOT(ISERROR(SEARCH("Riesgo baja",V35)))</formula>
    </cfRule>
  </conditionalFormatting>
  <conditionalFormatting sqref="X35">
    <cfRule type="containsText" priority="12" dxfId="3" operator="containsText" stopIfTrue="1" text="riesgo extrema">
      <formula>NOT(ISERROR(SEARCH("riesgo extrema",X35)))</formula>
    </cfRule>
    <cfRule type="containsText" priority="13" dxfId="3" operator="containsText" stopIfTrue="1" text="riesgo extrema">
      <formula>NOT(ISERROR(SEARCH("riesgo extrema",X35)))</formula>
    </cfRule>
    <cfRule type="containsText" priority="14" dxfId="1" operator="containsText" stopIfTrue="1" text="riesgo moderada">
      <formula>NOT(ISERROR(SEARCH("riesgo moderada",X35)))</formula>
    </cfRule>
    <cfRule type="containsText" priority="15" dxfId="2" operator="containsText" stopIfTrue="1" text="Riesgo alta">
      <formula>NOT(ISERROR(SEARCH("Riesgo alta",X35)))</formula>
    </cfRule>
    <cfRule type="containsText" priority="16" dxfId="0" operator="containsText" stopIfTrue="1" text="Riesgo baja">
      <formula>NOT(ISERROR(SEARCH("Riesgo baja",X35)))</formula>
    </cfRule>
  </conditionalFormatting>
  <conditionalFormatting sqref="W20:W22">
    <cfRule type="containsText" priority="157" dxfId="2" operator="containsText" stopIfTrue="1" text="Riesgo Ata">
      <formula>NOT(ISERROR(SEARCH("Riesgo Ata",W20)))</formula>
    </cfRule>
    <cfRule type="containsText" priority="158" dxfId="1" operator="containsText" stopIfTrue="1" text="Riesgo Moderada">
      <formula>NOT(ISERROR(SEARCH("Riesgo Moderada",W20)))</formula>
    </cfRule>
    <cfRule type="containsText" priority="159" dxfId="0" operator="containsText" stopIfTrue="1" text="Riesgo Bajo">
      <formula>NOT(ISERROR(SEARCH("Riesgo Bajo",W20)))</formula>
    </cfRule>
    <cfRule type="containsText" priority="160" dxfId="2" operator="containsText" stopIfTrue="1" text="Riesgo Alto">
      <formula>NOT(ISERROR(SEARCH("Riesgo Alto",W20)))</formula>
    </cfRule>
    <cfRule type="containsText" priority="161" dxfId="93" operator="containsText" stopIfTrue="1" text="Riesgo Extremo">
      <formula>NOT(ISERROR(SEARCH("Riesgo Extremo",W20)))</formula>
    </cfRule>
  </conditionalFormatting>
  <conditionalFormatting sqref="W20:W22">
    <cfRule type="containsText" priority="156" dxfId="92" operator="containsText" stopIfTrue="1" text="Riesgo Extrema">
      <formula>NOT(ISERROR(SEARCH("Riesgo Extrema",W20)))</formula>
    </cfRule>
  </conditionalFormatting>
  <conditionalFormatting sqref="X32:X34">
    <cfRule type="containsText" priority="121" dxfId="2" operator="containsText" stopIfTrue="1" text="Riesgo Ata">
      <formula>NOT(ISERROR(SEARCH("Riesgo Ata",X32)))</formula>
    </cfRule>
    <cfRule type="containsText" priority="122" dxfId="1" operator="containsText" stopIfTrue="1" text="Riesgo Moderada">
      <formula>NOT(ISERROR(SEARCH("Riesgo Moderada",X32)))</formula>
    </cfRule>
    <cfRule type="containsText" priority="123" dxfId="0" operator="containsText" stopIfTrue="1" text="Riesgo Bajo">
      <formula>NOT(ISERROR(SEARCH("Riesgo Bajo",X32)))</formula>
    </cfRule>
    <cfRule type="containsText" priority="124" dxfId="2" operator="containsText" stopIfTrue="1" text="Riesgo Alto">
      <formula>NOT(ISERROR(SEARCH("Riesgo Alto",X32)))</formula>
    </cfRule>
    <cfRule type="containsText" priority="125" dxfId="93" operator="containsText" stopIfTrue="1" text="Riesgo Extremo">
      <formula>NOT(ISERROR(SEARCH("Riesgo Extremo",X32)))</formula>
    </cfRule>
  </conditionalFormatting>
  <conditionalFormatting sqref="X32:X34">
    <cfRule type="containsText" priority="120" dxfId="92" operator="containsText" stopIfTrue="1" text="Riesgo Extrema">
      <formula>NOT(ISERROR(SEARCH("Riesgo Extrema",X32)))</formula>
    </cfRule>
  </conditionalFormatting>
  <conditionalFormatting sqref="W32:W34">
    <cfRule type="containsText" priority="115" dxfId="2" operator="containsText" stopIfTrue="1" text="Riesgo Ata">
      <formula>NOT(ISERROR(SEARCH("Riesgo Ata",W32)))</formula>
    </cfRule>
    <cfRule type="containsText" priority="116" dxfId="1" operator="containsText" stopIfTrue="1" text="Riesgo Moderada">
      <formula>NOT(ISERROR(SEARCH("Riesgo Moderada",W32)))</formula>
    </cfRule>
    <cfRule type="containsText" priority="117" dxfId="0" operator="containsText" stopIfTrue="1" text="Riesgo Bajo">
      <formula>NOT(ISERROR(SEARCH("Riesgo Bajo",W32)))</formula>
    </cfRule>
    <cfRule type="containsText" priority="118" dxfId="2" operator="containsText" stopIfTrue="1" text="Riesgo Alto">
      <formula>NOT(ISERROR(SEARCH("Riesgo Alto",W32)))</formula>
    </cfRule>
    <cfRule type="containsText" priority="119" dxfId="93" operator="containsText" stopIfTrue="1" text="Riesgo Extremo">
      <formula>NOT(ISERROR(SEARCH("Riesgo Extremo",W32)))</formula>
    </cfRule>
  </conditionalFormatting>
  <conditionalFormatting sqref="W32:W34">
    <cfRule type="containsText" priority="114" dxfId="92" operator="containsText" stopIfTrue="1" text="Riesgo Extrema">
      <formula>NOT(ISERROR(SEARCH("Riesgo Extrema",W32)))</formula>
    </cfRule>
  </conditionalFormatting>
  <conditionalFormatting sqref="W35:W37">
    <cfRule type="containsText" priority="18" dxfId="2" operator="containsText" stopIfTrue="1" text="Riesgo Ata">
      <formula>NOT(ISERROR(SEARCH("Riesgo Ata",W35)))</formula>
    </cfRule>
    <cfRule type="containsText" priority="19" dxfId="1" operator="containsText" stopIfTrue="1" text="Riesgo Moderada">
      <formula>NOT(ISERROR(SEARCH("Riesgo Moderada",W35)))</formula>
    </cfRule>
    <cfRule type="containsText" priority="20" dxfId="0" operator="containsText" stopIfTrue="1" text="Riesgo Bajo">
      <formula>NOT(ISERROR(SEARCH("Riesgo Bajo",W35)))</formula>
    </cfRule>
    <cfRule type="containsText" priority="21" dxfId="2" operator="containsText" stopIfTrue="1" text="Riesgo Alto">
      <formula>NOT(ISERROR(SEARCH("Riesgo Alto",W35)))</formula>
    </cfRule>
    <cfRule type="containsText" priority="22" dxfId="93" operator="containsText" stopIfTrue="1" text="Riesgo Extremo">
      <formula>NOT(ISERROR(SEARCH("Riesgo Extremo",W35)))</formula>
    </cfRule>
  </conditionalFormatting>
  <conditionalFormatting sqref="W35:W37">
    <cfRule type="containsText" priority="17" dxfId="92" operator="containsText" stopIfTrue="1" text="Riesgo Extrema">
      <formula>NOT(ISERROR(SEARCH("Riesgo Extrema",W35)))</formula>
    </cfRule>
  </conditionalFormatting>
  <conditionalFormatting sqref="X20">
    <cfRule type="containsText" priority="61" dxfId="3" operator="containsText" stopIfTrue="1" text="riesgo extrema">
      <formula>NOT(ISERROR(SEARCH("riesgo extrema",X20)))</formula>
    </cfRule>
    <cfRule type="containsText" priority="62" dxfId="3" operator="containsText" stopIfTrue="1" text="riesgo extrema">
      <formula>NOT(ISERROR(SEARCH("riesgo extrema",X20)))</formula>
    </cfRule>
    <cfRule type="containsText" priority="63" dxfId="1" operator="containsText" stopIfTrue="1" text="riesgo moderada">
      <formula>NOT(ISERROR(SEARCH("riesgo moderada",X20)))</formula>
    </cfRule>
    <cfRule type="containsText" priority="64" dxfId="2" operator="containsText" stopIfTrue="1" text="Riesgo alta">
      <formula>NOT(ISERROR(SEARCH("Riesgo alta",X20)))</formula>
    </cfRule>
    <cfRule type="containsText" priority="65" dxfId="0" operator="containsText" stopIfTrue="1" text="Riesgo baja">
      <formula>NOT(ISERROR(SEARCH("Riesgo baja",X20)))</formula>
    </cfRule>
  </conditionalFormatting>
  <conditionalFormatting sqref="W23:W25">
    <cfRule type="containsText" priority="51" dxfId="2" operator="containsText" stopIfTrue="1" text="Riesgo Ata">
      <formula>NOT(ISERROR(SEARCH("Riesgo Ata",W23)))</formula>
    </cfRule>
    <cfRule type="containsText" priority="52" dxfId="1" operator="containsText" stopIfTrue="1" text="Riesgo Moderada">
      <formula>NOT(ISERROR(SEARCH("Riesgo Moderada",W23)))</formula>
    </cfRule>
    <cfRule type="containsText" priority="53" dxfId="0" operator="containsText" stopIfTrue="1" text="Riesgo Bajo">
      <formula>NOT(ISERROR(SEARCH("Riesgo Bajo",W23)))</formula>
    </cfRule>
    <cfRule type="containsText" priority="54" dxfId="2" operator="containsText" stopIfTrue="1" text="Riesgo Alto">
      <formula>NOT(ISERROR(SEARCH("Riesgo Alto",W23)))</formula>
    </cfRule>
    <cfRule type="containsText" priority="55" dxfId="93" operator="containsText" stopIfTrue="1" text="Riesgo Extremo">
      <formula>NOT(ISERROR(SEARCH("Riesgo Extremo",W23)))</formula>
    </cfRule>
  </conditionalFormatting>
  <conditionalFormatting sqref="W23:W25">
    <cfRule type="containsText" priority="50" dxfId="92" operator="containsText" stopIfTrue="1" text="Riesgo Extrema">
      <formula>NOT(ISERROR(SEARCH("Riesgo Extrema",W23)))</formula>
    </cfRule>
  </conditionalFormatting>
  <conditionalFormatting sqref="X23">
    <cfRule type="containsText" priority="45" dxfId="3" operator="containsText" stopIfTrue="1" text="riesgo extrema">
      <formula>NOT(ISERROR(SEARCH("riesgo extrema",X23)))</formula>
    </cfRule>
    <cfRule type="containsText" priority="46" dxfId="3" operator="containsText" stopIfTrue="1" text="riesgo extrema">
      <formula>NOT(ISERROR(SEARCH("riesgo extrema",X23)))</formula>
    </cfRule>
    <cfRule type="containsText" priority="47" dxfId="1" operator="containsText" stopIfTrue="1" text="riesgo moderada">
      <formula>NOT(ISERROR(SEARCH("riesgo moderada",X23)))</formula>
    </cfRule>
    <cfRule type="containsText" priority="48" dxfId="2" operator="containsText" stopIfTrue="1" text="Riesgo alta">
      <formula>NOT(ISERROR(SEARCH("Riesgo alta",X23)))</formula>
    </cfRule>
    <cfRule type="containsText" priority="49" dxfId="0" operator="containsText" stopIfTrue="1" text="Riesgo baja">
      <formula>NOT(ISERROR(SEARCH("Riesgo baja",X23)))</formula>
    </cfRule>
  </conditionalFormatting>
  <conditionalFormatting sqref="W29:W31">
    <cfRule type="containsText" priority="40" dxfId="2" operator="containsText" stopIfTrue="1" text="Riesgo Ata">
      <formula>NOT(ISERROR(SEARCH("Riesgo Ata",W29)))</formula>
    </cfRule>
    <cfRule type="containsText" priority="41" dxfId="1" operator="containsText" stopIfTrue="1" text="Riesgo Moderada">
      <formula>NOT(ISERROR(SEARCH("Riesgo Moderada",W29)))</formula>
    </cfRule>
    <cfRule type="containsText" priority="42" dxfId="0" operator="containsText" stopIfTrue="1" text="Riesgo Bajo">
      <formula>NOT(ISERROR(SEARCH("Riesgo Bajo",W29)))</formula>
    </cfRule>
    <cfRule type="containsText" priority="43" dxfId="2" operator="containsText" stopIfTrue="1" text="Riesgo Alto">
      <formula>NOT(ISERROR(SEARCH("Riesgo Alto",W29)))</formula>
    </cfRule>
    <cfRule type="containsText" priority="44" dxfId="93" operator="containsText" stopIfTrue="1" text="Riesgo Extremo">
      <formula>NOT(ISERROR(SEARCH("Riesgo Extremo",W29)))</formula>
    </cfRule>
  </conditionalFormatting>
  <conditionalFormatting sqref="W29:W31">
    <cfRule type="containsText" priority="39" dxfId="92" operator="containsText" stopIfTrue="1" text="Riesgo Extrema">
      <formula>NOT(ISERROR(SEARCH("Riesgo Extrema",W29)))</formula>
    </cfRule>
  </conditionalFormatting>
  <conditionalFormatting sqref="X29">
    <cfRule type="containsText" priority="34" dxfId="3" operator="containsText" stopIfTrue="1" text="riesgo extrema">
      <formula>NOT(ISERROR(SEARCH("riesgo extrema",X29)))</formula>
    </cfRule>
    <cfRule type="containsText" priority="35" dxfId="3" operator="containsText" stopIfTrue="1" text="riesgo extrema">
      <formula>NOT(ISERROR(SEARCH("riesgo extrema",X29)))</formula>
    </cfRule>
    <cfRule type="containsText" priority="36" dxfId="1" operator="containsText" stopIfTrue="1" text="riesgo moderada">
      <formula>NOT(ISERROR(SEARCH("riesgo moderada",X29)))</formula>
    </cfRule>
    <cfRule type="containsText" priority="37" dxfId="2" operator="containsText" stopIfTrue="1" text="Riesgo alta">
      <formula>NOT(ISERROR(SEARCH("Riesgo alta",X29)))</formula>
    </cfRule>
    <cfRule type="containsText" priority="38" dxfId="0" operator="containsText" stopIfTrue="1" text="Riesgo baja">
      <formula>NOT(ISERROR(SEARCH("Riesgo baja",X29)))</formula>
    </cfRule>
  </conditionalFormatting>
  <conditionalFormatting sqref="W26:W28">
    <cfRule type="containsText" priority="7" dxfId="2" operator="containsText" stopIfTrue="1" text="Riesgo Ata">
      <formula>NOT(ISERROR(SEARCH("Riesgo Ata",W26)))</formula>
    </cfRule>
    <cfRule type="containsText" priority="8" dxfId="1" operator="containsText" stopIfTrue="1" text="Riesgo Moderada">
      <formula>NOT(ISERROR(SEARCH("Riesgo Moderada",W26)))</formula>
    </cfRule>
    <cfRule type="containsText" priority="9" dxfId="0" operator="containsText" stopIfTrue="1" text="Riesgo Bajo">
      <formula>NOT(ISERROR(SEARCH("Riesgo Bajo",W26)))</formula>
    </cfRule>
    <cfRule type="containsText" priority="10" dxfId="2" operator="containsText" stopIfTrue="1" text="Riesgo Alto">
      <formula>NOT(ISERROR(SEARCH("Riesgo Alto",W26)))</formula>
    </cfRule>
    <cfRule type="containsText" priority="11" dxfId="93" operator="containsText" stopIfTrue="1" text="Riesgo Extremo">
      <formula>NOT(ISERROR(SEARCH("Riesgo Extremo",W26)))</formula>
    </cfRule>
  </conditionalFormatting>
  <conditionalFormatting sqref="W26:W28">
    <cfRule type="containsText" priority="6" dxfId="92" operator="containsText" stopIfTrue="1" text="Riesgo Extrema">
      <formula>NOT(ISERROR(SEARCH("Riesgo Extrema",W26)))</formula>
    </cfRule>
  </conditionalFormatting>
  <conditionalFormatting sqref="X26">
    <cfRule type="containsText" priority="1" dxfId="3" operator="containsText" stopIfTrue="1" text="riesgo extrema">
      <formula>NOT(ISERROR(SEARCH("riesgo extrema",X26)))</formula>
    </cfRule>
    <cfRule type="containsText" priority="2" dxfId="3" operator="containsText" stopIfTrue="1" text="riesgo extrema">
      <formula>NOT(ISERROR(SEARCH("riesgo extrema",X26)))</formula>
    </cfRule>
    <cfRule type="containsText" priority="3" dxfId="1" operator="containsText" stopIfTrue="1" text="riesgo moderada">
      <formula>NOT(ISERROR(SEARCH("riesgo moderada",X26)))</formula>
    </cfRule>
    <cfRule type="containsText" priority="4" dxfId="2" operator="containsText" stopIfTrue="1" text="Riesgo alta">
      <formula>NOT(ISERROR(SEARCH("Riesgo alta",X26)))</formula>
    </cfRule>
    <cfRule type="containsText" priority="5" dxfId="0" operator="containsText" stopIfTrue="1" text="Riesgo baja">
      <formula>NOT(ISERROR(SEARCH("Riesgo baja",X26)))</formula>
    </cfRule>
  </conditionalFormatting>
  <dataValidations count="8">
    <dataValidation type="list" allowBlank="1" showDropDown="1" showInputMessage="1" showErrorMessage="1" sqref="I21:I22 I24:I28 I30:I37">
      <formula1>PROBABILIDAD</formula1>
    </dataValidation>
    <dataValidation type="list" allowBlank="1" showDropDown="1" showInputMessage="1" showErrorMessage="1" sqref="I29 J30:J33 J20:J28 J35:J37">
      <formula1>IMPACTO</formula1>
    </dataValidation>
    <dataValidation type="list" allowBlank="1" showInputMessage="1" showErrorMessage="1" sqref="J29:K29 J34 K30:K33 K20:K28 K35:K37">
      <formula1>HerramientaControl</formula1>
    </dataValidation>
    <dataValidation type="list" allowBlank="1" showInputMessage="1" showErrorMessage="1" errorTitle="ERROR" error="Este valor no es permitido" sqref="K34:L34 L20:L33 L35:L37">
      <formula1>ManualesInstructivos</formula1>
    </dataValidation>
    <dataValidation type="list" allowBlank="1" showInputMessage="1" showErrorMessage="1" errorTitle="ERROR" error="Este valor no es permitido" sqref="M20:M37">
      <formula1>HerramientaEfectiva</formula1>
    </dataValidation>
    <dataValidation type="list" allowBlank="1" showInputMessage="1" showErrorMessage="1" errorTitle="ERROR" error="Este valor no es permitido" sqref="N20:N37">
      <formula1>ResponDefinidos</formula1>
    </dataValidation>
    <dataValidation type="list" allowBlank="1" showInputMessage="1" showErrorMessage="1" errorTitle="ERROR" error="Este valor no es permitido" sqref="O20:O37">
      <formula1>FrecuenciaSeguim</formula1>
    </dataValidation>
    <dataValidation type="list" allowBlank="1" showInputMessage="1" showErrorMessage="1" errorTitle="ERROR" error="Este valor no es permitido" sqref="G20:G37">
      <formula1>EXISTENCONTROLES</formula1>
    </dataValidation>
  </dataValidations>
  <printOptions horizontalCentered="1" verticalCentered="1"/>
  <pageMargins left="0.1968503937007874" right="0" top="0" bottom="0" header="0" footer="0"/>
  <pageSetup horizontalDpi="600" verticalDpi="600" orientation="landscape" paperSize="9" scale="40" r:id="rId4"/>
  <drawing r:id="rId3"/>
  <legacyDrawing r:id="rId2"/>
</worksheet>
</file>

<file path=xl/worksheets/sheet6.xml><?xml version="1.0" encoding="utf-8"?>
<worksheet xmlns="http://schemas.openxmlformats.org/spreadsheetml/2006/main" xmlns:r="http://schemas.openxmlformats.org/officeDocument/2006/relationships">
  <sheetPr>
    <tabColor theme="0"/>
    <pageSetUpPr fitToPage="1"/>
  </sheetPr>
  <dimension ref="A2:Y64"/>
  <sheetViews>
    <sheetView showGridLines="0" zoomScale="75" zoomScaleNormal="75" zoomScalePageLayoutView="0" workbookViewId="0" topLeftCell="A1">
      <selection activeCell="C7" sqref="C7:D7"/>
    </sheetView>
  </sheetViews>
  <sheetFormatPr defaultColWidth="11.421875" defaultRowHeight="12.75"/>
  <cols>
    <col min="1" max="1" width="7.00390625" style="0" customWidth="1"/>
    <col min="2" max="2" width="10.00390625" style="0" customWidth="1"/>
    <col min="3" max="3" width="18.28125" style="0" customWidth="1"/>
    <col min="4" max="4" width="36.28125" style="0" customWidth="1"/>
    <col min="5" max="5" width="33.28125" style="0" customWidth="1"/>
    <col min="6" max="6" width="22.421875" style="0" customWidth="1"/>
    <col min="7" max="7" width="21.57421875" style="0" customWidth="1"/>
    <col min="8" max="8" width="21.28125" style="0" bestFit="1" customWidth="1"/>
    <col min="9" max="9" width="21.57421875" style="0" customWidth="1"/>
    <col min="10" max="10" width="36.28125" style="0" bestFit="1" customWidth="1"/>
    <col min="11" max="11" width="18.00390625" style="0" customWidth="1"/>
    <col min="12" max="12" width="14.421875" style="0" customWidth="1"/>
    <col min="13" max="13" width="19.421875" style="0" customWidth="1"/>
    <col min="14" max="14" width="16.8515625" style="0" customWidth="1"/>
    <col min="15" max="15" width="20.7109375" style="0" customWidth="1"/>
    <col min="16" max="16" width="19.57421875" style="0" customWidth="1"/>
    <col min="17" max="17" width="39.140625" style="0" customWidth="1"/>
    <col min="18" max="18" width="51.140625" style="0" customWidth="1"/>
    <col min="19" max="20" width="22.00390625" style="0" customWidth="1"/>
    <col min="21" max="21" width="24.8515625" style="0" customWidth="1"/>
    <col min="22" max="23" width="22.00390625" style="0" customWidth="1"/>
    <col min="24" max="24" width="25.7109375" style="0" customWidth="1"/>
  </cols>
  <sheetData>
    <row r="2" spans="2:25" ht="22.5" customHeight="1">
      <c r="B2" s="336"/>
      <c r="C2" s="336"/>
      <c r="D2" s="336"/>
      <c r="E2" s="336"/>
      <c r="F2" s="336"/>
      <c r="G2" s="315" t="s">
        <v>115</v>
      </c>
      <c r="H2" s="535"/>
      <c r="I2" s="535"/>
      <c r="J2" s="535"/>
      <c r="K2" s="535"/>
      <c r="L2" s="535"/>
      <c r="M2" s="535"/>
      <c r="N2" s="535"/>
      <c r="O2" s="535"/>
      <c r="P2" s="535"/>
      <c r="Q2" s="535"/>
      <c r="R2" s="535"/>
      <c r="S2" s="535"/>
      <c r="T2" s="535"/>
      <c r="U2" s="535"/>
      <c r="V2" s="535"/>
      <c r="W2" s="536"/>
      <c r="X2" s="435" t="s">
        <v>109</v>
      </c>
      <c r="Y2" s="435"/>
    </row>
    <row r="3" spans="2:25" ht="22.5" customHeight="1">
      <c r="B3" s="336"/>
      <c r="C3" s="336"/>
      <c r="D3" s="336"/>
      <c r="E3" s="336"/>
      <c r="F3" s="336"/>
      <c r="G3" s="315" t="s">
        <v>86</v>
      </c>
      <c r="H3" s="535"/>
      <c r="I3" s="535"/>
      <c r="J3" s="535"/>
      <c r="K3" s="535"/>
      <c r="L3" s="535"/>
      <c r="M3" s="535"/>
      <c r="N3" s="535"/>
      <c r="O3" s="535"/>
      <c r="P3" s="535"/>
      <c r="Q3" s="535"/>
      <c r="R3" s="535"/>
      <c r="S3" s="535"/>
      <c r="T3" s="535"/>
      <c r="U3" s="535"/>
      <c r="V3" s="535"/>
      <c r="W3" s="536"/>
      <c r="X3" s="435" t="s">
        <v>94</v>
      </c>
      <c r="Y3" s="435"/>
    </row>
    <row r="4" spans="2:25" ht="22.5" customHeight="1">
      <c r="B4" s="336"/>
      <c r="C4" s="336"/>
      <c r="D4" s="336"/>
      <c r="E4" s="336"/>
      <c r="F4" s="336"/>
      <c r="G4" s="315" t="s">
        <v>87</v>
      </c>
      <c r="H4" s="535"/>
      <c r="I4" s="535"/>
      <c r="J4" s="535"/>
      <c r="K4" s="535"/>
      <c r="L4" s="535"/>
      <c r="M4" s="535"/>
      <c r="N4" s="535"/>
      <c r="O4" s="535"/>
      <c r="P4" s="535"/>
      <c r="Q4" s="535"/>
      <c r="R4" s="535"/>
      <c r="S4" s="535"/>
      <c r="T4" s="535"/>
      <c r="U4" s="535"/>
      <c r="V4" s="535"/>
      <c r="W4" s="536"/>
      <c r="X4" s="435" t="s">
        <v>116</v>
      </c>
      <c r="Y4" s="435"/>
    </row>
    <row r="5" spans="2:25" ht="22.5" customHeight="1">
      <c r="B5" s="336"/>
      <c r="C5" s="336"/>
      <c r="D5" s="336"/>
      <c r="E5" s="336"/>
      <c r="F5" s="336"/>
      <c r="G5" s="315" t="s">
        <v>101</v>
      </c>
      <c r="H5" s="535"/>
      <c r="I5" s="535"/>
      <c r="J5" s="535"/>
      <c r="K5" s="535"/>
      <c r="L5" s="535"/>
      <c r="M5" s="535"/>
      <c r="N5" s="535"/>
      <c r="O5" s="535"/>
      <c r="P5" s="535"/>
      <c r="Q5" s="535"/>
      <c r="R5" s="535"/>
      <c r="S5" s="535"/>
      <c r="T5" s="535"/>
      <c r="U5" s="535"/>
      <c r="V5" s="535"/>
      <c r="W5" s="536"/>
      <c r="X5" s="435" t="s">
        <v>93</v>
      </c>
      <c r="Y5" s="435"/>
    </row>
    <row r="7" spans="2:25" ht="63.75" customHeight="1">
      <c r="B7" s="125" t="s">
        <v>45</v>
      </c>
      <c r="C7" s="581" t="str">
        <f>+'Fm16'!H8</f>
        <v>Enero 15 de 2016</v>
      </c>
      <c r="D7" s="582"/>
      <c r="E7" s="537" t="str">
        <f>'Fm-17'!B10</f>
        <v>PROCESO "  GESTION DE LA CONTRATACION PUBLICA "</v>
      </c>
      <c r="F7" s="537"/>
      <c r="G7" s="537"/>
      <c r="H7" s="537"/>
      <c r="I7" s="537"/>
      <c r="J7" s="537"/>
      <c r="K7" s="537"/>
      <c r="L7" s="537"/>
      <c r="M7" s="537"/>
      <c r="N7" s="537"/>
      <c r="O7" s="537"/>
      <c r="P7" s="537"/>
      <c r="Q7" s="537"/>
      <c r="R7" s="537"/>
      <c r="S7" s="537"/>
      <c r="T7" s="537"/>
      <c r="U7" s="537"/>
      <c r="V7" s="537"/>
      <c r="W7" s="537"/>
      <c r="X7" s="537"/>
      <c r="Y7" s="537"/>
    </row>
    <row r="8" spans="2:24" s="124" customFormat="1" ht="17.25" customHeight="1">
      <c r="B8" s="126"/>
      <c r="C8" s="127"/>
      <c r="D8" s="122"/>
      <c r="E8" s="123"/>
      <c r="F8" s="123"/>
      <c r="G8" s="123"/>
      <c r="H8" s="123"/>
      <c r="I8" s="123"/>
      <c r="J8" s="123"/>
      <c r="K8" s="123"/>
      <c r="L8" s="123"/>
      <c r="M8" s="123"/>
      <c r="N8" s="123"/>
      <c r="O8" s="123"/>
      <c r="P8" s="123"/>
      <c r="Q8" s="123"/>
      <c r="R8" s="123"/>
      <c r="S8" s="123"/>
      <c r="T8" s="123"/>
      <c r="U8" s="123"/>
      <c r="V8" s="123"/>
      <c r="W8" s="123"/>
      <c r="X8" s="123"/>
    </row>
    <row r="9" spans="2:25" s="1" customFormat="1" ht="21" customHeight="1">
      <c r="B9" s="365" t="s">
        <v>22</v>
      </c>
      <c r="C9" s="366"/>
      <c r="D9" s="366"/>
      <c r="E9" s="366"/>
      <c r="F9" s="366"/>
      <c r="G9" s="366"/>
      <c r="H9" s="366"/>
      <c r="I9" s="366"/>
      <c r="J9" s="366"/>
      <c r="K9" s="366"/>
      <c r="L9" s="366"/>
      <c r="M9" s="366"/>
      <c r="N9" s="366"/>
      <c r="O9" s="366"/>
      <c r="P9" s="366"/>
      <c r="Q9" s="366"/>
      <c r="R9" s="366"/>
      <c r="S9" s="366"/>
      <c r="T9" s="366"/>
      <c r="U9" s="366"/>
      <c r="V9" s="366"/>
      <c r="W9" s="366"/>
      <c r="X9" s="366"/>
      <c r="Y9" s="524"/>
    </row>
    <row r="10" spans="1:25" s="1" customFormat="1" ht="18.75" customHeight="1">
      <c r="A10" s="119"/>
      <c r="B10" s="521" t="s">
        <v>230</v>
      </c>
      <c r="C10" s="522"/>
      <c r="D10" s="522"/>
      <c r="E10" s="522"/>
      <c r="F10" s="522"/>
      <c r="G10" s="522"/>
      <c r="H10" s="522"/>
      <c r="I10" s="522"/>
      <c r="J10" s="522"/>
      <c r="K10" s="522"/>
      <c r="L10" s="522"/>
      <c r="M10" s="522"/>
      <c r="N10" s="522"/>
      <c r="O10" s="522"/>
      <c r="P10" s="522"/>
      <c r="Q10" s="522"/>
      <c r="R10" s="522"/>
      <c r="S10" s="522"/>
      <c r="T10" s="522"/>
      <c r="U10" s="522"/>
      <c r="V10" s="522"/>
      <c r="W10" s="522"/>
      <c r="X10" s="522"/>
      <c r="Y10" s="523"/>
    </row>
    <row r="11" spans="2:25" s="1" customFormat="1" ht="60.75" customHeight="1">
      <c r="B11" s="510" t="s">
        <v>339</v>
      </c>
      <c r="C11" s="511"/>
      <c r="D11" s="511"/>
      <c r="E11" s="511"/>
      <c r="F11" s="511"/>
      <c r="G11" s="511"/>
      <c r="H11" s="511"/>
      <c r="I11" s="511"/>
      <c r="J11" s="511"/>
      <c r="K11" s="511"/>
      <c r="L11" s="511"/>
      <c r="M11" s="511" t="s">
        <v>340</v>
      </c>
      <c r="N11" s="511"/>
      <c r="O11" s="511"/>
      <c r="P11" s="511"/>
      <c r="Q11" s="511"/>
      <c r="R11" s="511"/>
      <c r="S11" s="511"/>
      <c r="T11" s="511"/>
      <c r="U11" s="514"/>
      <c r="V11" s="514"/>
      <c r="W11" s="514"/>
      <c r="X11" s="514"/>
      <c r="Y11" s="515"/>
    </row>
    <row r="12" spans="2:25" s="1" customFormat="1" ht="89.25" customHeight="1">
      <c r="B12" s="512"/>
      <c r="C12" s="513"/>
      <c r="D12" s="513"/>
      <c r="E12" s="513"/>
      <c r="F12" s="513"/>
      <c r="G12" s="513"/>
      <c r="H12" s="513"/>
      <c r="I12" s="513"/>
      <c r="J12" s="513"/>
      <c r="K12" s="513"/>
      <c r="L12" s="513"/>
      <c r="M12" s="513"/>
      <c r="N12" s="513"/>
      <c r="O12" s="513"/>
      <c r="P12" s="513"/>
      <c r="Q12" s="513"/>
      <c r="R12" s="513"/>
      <c r="S12" s="513"/>
      <c r="T12" s="513"/>
      <c r="U12" s="516"/>
      <c r="V12" s="516"/>
      <c r="W12" s="516"/>
      <c r="X12" s="516"/>
      <c r="Y12" s="517"/>
    </row>
    <row r="13" spans="2:18" ht="16.5" customHeight="1" thickBot="1">
      <c r="B13" s="72"/>
      <c r="C13" s="72"/>
      <c r="D13" s="72"/>
      <c r="E13" s="72"/>
      <c r="F13" s="73"/>
      <c r="G13" s="73"/>
      <c r="H13" s="41"/>
      <c r="I13" s="41"/>
      <c r="J13" s="41"/>
      <c r="K13" s="41"/>
      <c r="L13" s="41"/>
      <c r="M13" s="41"/>
      <c r="N13" s="41"/>
      <c r="O13" s="41"/>
      <c r="P13" s="43"/>
      <c r="Q13" s="41"/>
      <c r="R13" s="41"/>
    </row>
    <row r="14" spans="2:25" ht="25.5" customHeight="1">
      <c r="B14" s="525" t="s">
        <v>170</v>
      </c>
      <c r="C14" s="526"/>
      <c r="D14" s="526"/>
      <c r="E14" s="526"/>
      <c r="F14" s="526"/>
      <c r="G14" s="526"/>
      <c r="H14" s="526"/>
      <c r="I14" s="527"/>
      <c r="J14" s="531" t="s">
        <v>171</v>
      </c>
      <c r="K14" s="531"/>
      <c r="L14" s="531"/>
      <c r="M14" s="531"/>
      <c r="N14" s="531"/>
      <c r="O14" s="531"/>
      <c r="P14" s="120"/>
      <c r="Q14" s="518" t="s">
        <v>102</v>
      </c>
      <c r="R14" s="518"/>
      <c r="S14" s="518"/>
      <c r="T14" s="518"/>
      <c r="U14" s="518"/>
      <c r="V14" s="518"/>
      <c r="W14" s="518"/>
      <c r="X14" s="518"/>
      <c r="Y14" s="518"/>
    </row>
    <row r="15" spans="2:25" s="5" customFormat="1" ht="24.75" customHeight="1" thickBot="1">
      <c r="B15" s="528"/>
      <c r="C15" s="529"/>
      <c r="D15" s="529"/>
      <c r="E15" s="529"/>
      <c r="F15" s="529"/>
      <c r="G15" s="529"/>
      <c r="H15" s="529"/>
      <c r="I15" s="530"/>
      <c r="J15" s="531"/>
      <c r="K15" s="531"/>
      <c r="L15" s="531"/>
      <c r="M15" s="531"/>
      <c r="N15" s="531"/>
      <c r="O15" s="531"/>
      <c r="P15" s="121"/>
      <c r="Q15" s="519" t="s">
        <v>148</v>
      </c>
      <c r="R15" s="518" t="s">
        <v>59</v>
      </c>
      <c r="S15" s="518"/>
      <c r="T15" s="518"/>
      <c r="U15" s="518" t="s">
        <v>110</v>
      </c>
      <c r="V15" s="518"/>
      <c r="W15" s="533" t="s">
        <v>113</v>
      </c>
      <c r="X15" s="518" t="s">
        <v>231</v>
      </c>
      <c r="Y15" s="518"/>
    </row>
    <row r="16" spans="2:25" s="213" customFormat="1" ht="63" customHeight="1">
      <c r="B16" s="214" t="s">
        <v>36</v>
      </c>
      <c r="C16" s="214" t="s">
        <v>85</v>
      </c>
      <c r="D16" s="214" t="s">
        <v>13</v>
      </c>
      <c r="E16" s="215" t="s">
        <v>165</v>
      </c>
      <c r="F16" s="215" t="s">
        <v>25</v>
      </c>
      <c r="G16" s="215" t="s">
        <v>2</v>
      </c>
      <c r="H16" s="215" t="s">
        <v>7</v>
      </c>
      <c r="I16" s="215" t="s">
        <v>166</v>
      </c>
      <c r="J16" s="215" t="s">
        <v>167</v>
      </c>
      <c r="K16" s="215" t="s">
        <v>168</v>
      </c>
      <c r="L16" s="215" t="s">
        <v>3</v>
      </c>
      <c r="M16" s="215" t="s">
        <v>2</v>
      </c>
      <c r="N16" s="215" t="s">
        <v>43</v>
      </c>
      <c r="O16" s="215" t="s">
        <v>84</v>
      </c>
      <c r="P16" s="216" t="s">
        <v>15</v>
      </c>
      <c r="Q16" s="520"/>
      <c r="R16" s="214" t="s">
        <v>35</v>
      </c>
      <c r="S16" s="214" t="s">
        <v>60</v>
      </c>
      <c r="T16" s="214" t="s">
        <v>61</v>
      </c>
      <c r="U16" s="214" t="s">
        <v>111</v>
      </c>
      <c r="V16" s="214" t="s">
        <v>112</v>
      </c>
      <c r="W16" s="534"/>
      <c r="X16" s="518"/>
      <c r="Y16" s="518"/>
    </row>
    <row r="17" spans="2:25" s="1" customFormat="1" ht="49.5" customHeight="1">
      <c r="B17" s="458">
        <f>'Fm-17'!B18</f>
        <v>1</v>
      </c>
      <c r="C17" s="477" t="str">
        <f>'Fm-17'!B10</f>
        <v>PROCESO "  GESTION DE LA CONTRATACION PUBLICA "</v>
      </c>
      <c r="D17" s="461" t="str">
        <f>'Fm-17'!C18</f>
        <v>Modificaciones de los alcances técnicos y/ o financieros de los proyectos en etapas avanzadas del proceso contractual</v>
      </c>
      <c r="E17" s="461" t="str">
        <f>+'Fm-17'!D18</f>
        <v>Los proyectos pueden presentar cambios sustanciales cuando ya ese encuentran en etapa avanzada que afectan el proceso de selección.</v>
      </c>
      <c r="F17" s="458" t="str">
        <f>'Fm-17'!L18</f>
        <v>ESTRATEGICO</v>
      </c>
      <c r="G17" s="200">
        <f>'Fm-141'!$Y26</f>
        <v>3</v>
      </c>
      <c r="H17" s="200">
        <f>'Fm-141'!Y27</f>
        <v>11</v>
      </c>
      <c r="I17" s="201">
        <f>'Fm-141'!AA26</f>
        <v>33</v>
      </c>
      <c r="J17" s="202" t="str">
        <f>'Fm-19'!H20</f>
        <v>Comité de Contratos</v>
      </c>
      <c r="K17" s="458">
        <f>'Fm-19'!Q20</f>
        <v>100</v>
      </c>
      <c r="L17" s="458">
        <f>+'Fm-19'!T20</f>
        <v>6</v>
      </c>
      <c r="M17" s="458">
        <f>+'Fm-19'!S20</f>
        <v>3</v>
      </c>
      <c r="N17" s="458">
        <f>+'Fm-19'!U20</f>
        <v>18</v>
      </c>
      <c r="O17" s="470" t="str">
        <f>IF('Fm-19'!X20&lt;&gt;0,'Fm-19'!X20,'Fm-19'!V20)</f>
        <v>Riesgo Moderada (Z-7)</v>
      </c>
      <c r="P17" s="486" t="s">
        <v>57</v>
      </c>
      <c r="Q17" s="483" t="s">
        <v>394</v>
      </c>
      <c r="R17" s="483" t="s">
        <v>363</v>
      </c>
      <c r="S17" s="486" t="s">
        <v>335</v>
      </c>
      <c r="T17" s="486" t="s">
        <v>334</v>
      </c>
      <c r="U17" s="480">
        <v>42370</v>
      </c>
      <c r="V17" s="480">
        <v>42705</v>
      </c>
      <c r="W17" s="486" t="s">
        <v>365</v>
      </c>
      <c r="X17" s="487" t="s">
        <v>373</v>
      </c>
      <c r="Y17" s="488"/>
    </row>
    <row r="18" spans="2:25" s="1" customFormat="1" ht="106.5" customHeight="1">
      <c r="B18" s="459"/>
      <c r="C18" s="478"/>
      <c r="D18" s="462"/>
      <c r="E18" s="462"/>
      <c r="F18" s="459"/>
      <c r="G18" s="459" t="str">
        <f>'Fm-141'!$Z26</f>
        <v>Posible</v>
      </c>
      <c r="H18" s="459" t="str">
        <f>'Fm-141'!Z27</f>
        <v>Mayor</v>
      </c>
      <c r="I18" s="470" t="str">
        <f>'Fm-141'!AB26</f>
        <v>Riesgo Extrema (Z-19)</v>
      </c>
      <c r="J18" s="201" t="str">
        <f>'Fm-19'!H22</f>
        <v>Bitácora del Proyecto</v>
      </c>
      <c r="K18" s="459"/>
      <c r="L18" s="459"/>
      <c r="M18" s="459"/>
      <c r="N18" s="459"/>
      <c r="O18" s="470"/>
      <c r="P18" s="481"/>
      <c r="Q18" s="484"/>
      <c r="R18" s="484"/>
      <c r="S18" s="481"/>
      <c r="T18" s="481"/>
      <c r="U18" s="481"/>
      <c r="V18" s="481"/>
      <c r="W18" s="481"/>
      <c r="X18" s="489"/>
      <c r="Y18" s="490"/>
    </row>
    <row r="19" spans="2:25" s="1" customFormat="1" ht="49.5" customHeight="1">
      <c r="B19" s="460"/>
      <c r="C19" s="478"/>
      <c r="D19" s="463"/>
      <c r="E19" s="463"/>
      <c r="F19" s="460"/>
      <c r="G19" s="460"/>
      <c r="H19" s="460"/>
      <c r="I19" s="471"/>
      <c r="J19" s="202"/>
      <c r="K19" s="460"/>
      <c r="L19" s="460"/>
      <c r="M19" s="460"/>
      <c r="N19" s="460"/>
      <c r="O19" s="471"/>
      <c r="P19" s="493"/>
      <c r="Q19" s="485"/>
      <c r="R19" s="485"/>
      <c r="S19" s="482"/>
      <c r="T19" s="482"/>
      <c r="U19" s="482"/>
      <c r="V19" s="482"/>
      <c r="W19" s="482"/>
      <c r="X19" s="491"/>
      <c r="Y19" s="492"/>
    </row>
    <row r="20" spans="2:25" s="1" customFormat="1" ht="49.5" customHeight="1">
      <c r="B20" s="458">
        <f>'Fm-17'!B19</f>
        <v>2</v>
      </c>
      <c r="C20" s="478"/>
      <c r="D20" s="461" t="str">
        <f>'Fm-17'!C19</f>
        <v>Adendas modificatorias direccionadas</v>
      </c>
      <c r="E20" s="461" t="str">
        <f>+'Fm-17'!D19</f>
        <v>Los pliegos de condiciones pueden presentar cambios sustanciales que afecten la oportunidad de participación en el proceso.</v>
      </c>
      <c r="F20" s="458" t="str">
        <f>'Fm-17'!L19</f>
        <v>CUMPLIMIENTO</v>
      </c>
      <c r="G20" s="200">
        <f>'Fm-141'!$Y28</f>
        <v>2</v>
      </c>
      <c r="H20" s="200">
        <f>'Fm-141'!Y29</f>
        <v>11</v>
      </c>
      <c r="I20" s="201">
        <f>'Fm-141'!AA28</f>
        <v>22</v>
      </c>
      <c r="J20" s="202" t="str">
        <f>'Fm-19'!H23</f>
        <v>Comité de Contratos</v>
      </c>
      <c r="K20" s="458">
        <f>'Fm-19'!Q23</f>
        <v>100</v>
      </c>
      <c r="L20" s="458">
        <f>+'Fm-19'!T23</f>
        <v>11</v>
      </c>
      <c r="M20" s="458">
        <f>+'Fm-19'!S23</f>
        <v>0</v>
      </c>
      <c r="N20" s="458">
        <f>+'Fm-19'!U23</f>
        <v>0</v>
      </c>
      <c r="O20" s="532" t="s">
        <v>244</v>
      </c>
      <c r="P20" s="486" t="s">
        <v>58</v>
      </c>
      <c r="Q20" s="483" t="s">
        <v>395</v>
      </c>
      <c r="R20" s="483" t="s">
        <v>364</v>
      </c>
      <c r="S20" s="486" t="s">
        <v>335</v>
      </c>
      <c r="T20" s="486" t="s">
        <v>334</v>
      </c>
      <c r="U20" s="480">
        <v>42370</v>
      </c>
      <c r="V20" s="480">
        <v>42705</v>
      </c>
      <c r="W20" s="486" t="s">
        <v>398</v>
      </c>
      <c r="X20" s="487" t="s">
        <v>367</v>
      </c>
      <c r="Y20" s="488"/>
    </row>
    <row r="21" spans="2:25" s="1" customFormat="1" ht="74.25" customHeight="1">
      <c r="B21" s="459"/>
      <c r="C21" s="478"/>
      <c r="D21" s="462"/>
      <c r="E21" s="462"/>
      <c r="F21" s="459"/>
      <c r="G21" s="459" t="str">
        <f>'Fm-141'!$Z28</f>
        <v>Improbable</v>
      </c>
      <c r="H21" s="459" t="str">
        <f>'Fm-141'!Z29</f>
        <v>Mayor</v>
      </c>
      <c r="I21" s="470" t="str">
        <f>'Fm-141'!AB28</f>
        <v>Riesgo Alta (Z-16)</v>
      </c>
      <c r="J21" s="458" t="s">
        <v>354</v>
      </c>
      <c r="K21" s="459"/>
      <c r="L21" s="459">
        <f>'Fm-141'!AE30</f>
        <v>0</v>
      </c>
      <c r="M21" s="459"/>
      <c r="N21" s="459"/>
      <c r="O21" s="470"/>
      <c r="P21" s="481"/>
      <c r="Q21" s="484"/>
      <c r="R21" s="484"/>
      <c r="S21" s="481"/>
      <c r="T21" s="481"/>
      <c r="U21" s="481"/>
      <c r="V21" s="481"/>
      <c r="W21" s="481"/>
      <c r="X21" s="489"/>
      <c r="Y21" s="490"/>
    </row>
    <row r="22" spans="2:25" s="1" customFormat="1" ht="49.5" customHeight="1">
      <c r="B22" s="460"/>
      <c r="C22" s="478"/>
      <c r="D22" s="463"/>
      <c r="E22" s="463"/>
      <c r="F22" s="460"/>
      <c r="G22" s="460"/>
      <c r="H22" s="460"/>
      <c r="I22" s="471"/>
      <c r="J22" s="580"/>
      <c r="K22" s="460"/>
      <c r="L22" s="460"/>
      <c r="M22" s="460"/>
      <c r="N22" s="460"/>
      <c r="O22" s="471"/>
      <c r="P22" s="493"/>
      <c r="Q22" s="485"/>
      <c r="R22" s="485"/>
      <c r="S22" s="482"/>
      <c r="T22" s="482"/>
      <c r="U22" s="482"/>
      <c r="V22" s="482"/>
      <c r="W22" s="482"/>
      <c r="X22" s="491"/>
      <c r="Y22" s="492"/>
    </row>
    <row r="23" spans="2:25" s="1" customFormat="1" ht="74.25" customHeight="1">
      <c r="B23" s="458">
        <f>'Fm-17'!B20</f>
        <v>3</v>
      </c>
      <c r="C23" s="478"/>
      <c r="D23" s="461" t="str">
        <f>'Fm-17'!C20</f>
        <v>Pliegos sastres (configurados de forma amañada)</v>
      </c>
      <c r="E23" s="461" t="str">
        <f>+'Fm-17'!D20</f>
        <v>Los requisitos para la selección de los contratistas se establecen para favorecer a una firma especifica.</v>
      </c>
      <c r="F23" s="458" t="str">
        <f>'Fm-17'!L20</f>
        <v>CUMPLIMIENTO</v>
      </c>
      <c r="G23" s="200">
        <f>'Fm-141'!Y30</f>
        <v>1</v>
      </c>
      <c r="H23" s="200">
        <f>'Fm-141'!Y31</f>
        <v>13</v>
      </c>
      <c r="I23" s="201">
        <f>'Fm-141'!AA30</f>
        <v>13</v>
      </c>
      <c r="J23" s="201" t="s">
        <v>356</v>
      </c>
      <c r="K23" s="458">
        <f>'Fm-19'!Q26</f>
        <v>100</v>
      </c>
      <c r="L23" s="458">
        <f>+'Fm-19'!T26</f>
        <v>13</v>
      </c>
      <c r="M23" s="458">
        <f>+'Fm-19'!S26</f>
        <v>-1</v>
      </c>
      <c r="N23" s="458">
        <f>+'Fm-19'!U26</f>
        <v>-13</v>
      </c>
      <c r="O23" s="470" t="str">
        <f>IF('Fm-19'!X26&lt;&gt;0,'Fm-19'!X26,'Fm-19'!V26)</f>
        <v>Riesgo Alta (Z17)</v>
      </c>
      <c r="P23" s="486" t="s">
        <v>55</v>
      </c>
      <c r="Q23" s="483" t="s">
        <v>336</v>
      </c>
      <c r="R23" s="483" t="s">
        <v>364</v>
      </c>
      <c r="S23" s="486" t="s">
        <v>335</v>
      </c>
      <c r="T23" s="486" t="s">
        <v>334</v>
      </c>
      <c r="U23" s="480">
        <v>42370</v>
      </c>
      <c r="V23" s="480">
        <v>42705</v>
      </c>
      <c r="W23" s="486" t="s">
        <v>368</v>
      </c>
      <c r="X23" s="487" t="s">
        <v>369</v>
      </c>
      <c r="Y23" s="488"/>
    </row>
    <row r="24" spans="2:25" s="1" customFormat="1" ht="49.5" customHeight="1">
      <c r="B24" s="459"/>
      <c r="C24" s="478"/>
      <c r="D24" s="462"/>
      <c r="E24" s="462"/>
      <c r="F24" s="459"/>
      <c r="G24" s="459" t="str">
        <f>'Fm-141'!Z30</f>
        <v>Raro</v>
      </c>
      <c r="H24" s="459" t="str">
        <f>'Fm-141'!Z31</f>
        <v>Catastrófico</v>
      </c>
      <c r="I24" s="470" t="str">
        <f>'Fm-141'!AB30</f>
        <v>Riesgo Alta (Z17)</v>
      </c>
      <c r="J24" s="201" t="str">
        <f>'Fm-19'!H29</f>
        <v>Comité de Contratos  formato solicitud de procesos</v>
      </c>
      <c r="K24" s="459"/>
      <c r="L24" s="459">
        <f>'Fm-141'!AE33</f>
        <v>0</v>
      </c>
      <c r="M24" s="459"/>
      <c r="N24" s="459"/>
      <c r="O24" s="470"/>
      <c r="P24" s="481"/>
      <c r="Q24" s="484"/>
      <c r="R24" s="484"/>
      <c r="S24" s="481"/>
      <c r="T24" s="481"/>
      <c r="U24" s="481"/>
      <c r="V24" s="481"/>
      <c r="W24" s="481"/>
      <c r="X24" s="489"/>
      <c r="Y24" s="490"/>
    </row>
    <row r="25" spans="2:25" s="1" customFormat="1" ht="49.5" customHeight="1">
      <c r="B25" s="460"/>
      <c r="C25" s="478"/>
      <c r="D25" s="463"/>
      <c r="E25" s="463"/>
      <c r="F25" s="460"/>
      <c r="G25" s="460"/>
      <c r="H25" s="460"/>
      <c r="I25" s="471"/>
      <c r="J25" s="202" t="s">
        <v>355</v>
      </c>
      <c r="K25" s="460"/>
      <c r="L25" s="460"/>
      <c r="M25" s="460"/>
      <c r="N25" s="460"/>
      <c r="O25" s="471"/>
      <c r="P25" s="493"/>
      <c r="Q25" s="485"/>
      <c r="R25" s="485"/>
      <c r="S25" s="482"/>
      <c r="T25" s="482"/>
      <c r="U25" s="482"/>
      <c r="V25" s="482"/>
      <c r="W25" s="482"/>
      <c r="X25" s="491"/>
      <c r="Y25" s="492"/>
    </row>
    <row r="26" spans="2:25" s="1" customFormat="1" ht="49.5" customHeight="1">
      <c r="B26" s="458">
        <f>'Fm-17'!B21</f>
        <v>4</v>
      </c>
      <c r="C26" s="478"/>
      <c r="D26" s="461" t="str">
        <f>'Fm-17'!C21</f>
        <v>Procesos de contratación retrasados.</v>
      </c>
      <c r="E26" s="461" t="str">
        <f>+'Fm-17'!D21</f>
        <v>Las solicitudes para iniciar procesos de contratación pueden retrasar los cronogramas según lo establecido en el plan de adquisiciones </v>
      </c>
      <c r="F26" s="458" t="str">
        <f>'Fm-17'!L21</f>
        <v>OPERATIVO</v>
      </c>
      <c r="G26" s="200">
        <f>'Fm-141'!Y32</f>
        <v>3</v>
      </c>
      <c r="H26" s="200">
        <f>'Fm-141'!Y33</f>
        <v>6</v>
      </c>
      <c r="I26" s="201">
        <f>'Fm-141'!AA32</f>
        <v>18</v>
      </c>
      <c r="J26" s="202" t="s">
        <v>333</v>
      </c>
      <c r="K26" s="458">
        <f>'Fm-19'!Q29</f>
        <v>100</v>
      </c>
      <c r="L26" s="458">
        <f>+'Fm-19'!T29</f>
        <v>6</v>
      </c>
      <c r="M26" s="458">
        <f>+'Fm-19'!S29</f>
        <v>3</v>
      </c>
      <c r="N26" s="458">
        <f>+'Fm-19'!U29</f>
        <v>18</v>
      </c>
      <c r="O26" s="470" t="str">
        <f>IF('Fm-19'!X29&lt;&gt;0,'Fm-19'!X29,'Fm-19'!V29)</f>
        <v>Riesgo Moderada (Z-7)</v>
      </c>
      <c r="P26" s="486" t="s">
        <v>56</v>
      </c>
      <c r="Q26" s="483" t="s">
        <v>396</v>
      </c>
      <c r="R26" s="483" t="s">
        <v>364</v>
      </c>
      <c r="S26" s="486" t="s">
        <v>335</v>
      </c>
      <c r="T26" s="486" t="s">
        <v>334</v>
      </c>
      <c r="U26" s="480">
        <v>42370</v>
      </c>
      <c r="V26" s="480">
        <v>42705</v>
      </c>
      <c r="W26" s="486" t="s">
        <v>370</v>
      </c>
      <c r="X26" s="487" t="s">
        <v>371</v>
      </c>
      <c r="Y26" s="488"/>
    </row>
    <row r="27" spans="2:25" s="1" customFormat="1" ht="49.5" customHeight="1">
      <c r="B27" s="459"/>
      <c r="C27" s="478"/>
      <c r="D27" s="462"/>
      <c r="E27" s="462"/>
      <c r="F27" s="459"/>
      <c r="G27" s="459" t="str">
        <f>'Fm-141'!Z32</f>
        <v>Posible</v>
      </c>
      <c r="H27" s="459" t="str">
        <f>'Fm-141'!Z33</f>
        <v>Menor</v>
      </c>
      <c r="I27" s="470" t="str">
        <f>'Fm-141'!AB32</f>
        <v>Riesgo Moderada (Z-7)</v>
      </c>
      <c r="J27" s="202"/>
      <c r="K27" s="459"/>
      <c r="L27" s="459" t="e">
        <f>'Fm-141'!#REF!</f>
        <v>#REF!</v>
      </c>
      <c r="M27" s="459"/>
      <c r="N27" s="459"/>
      <c r="O27" s="470"/>
      <c r="P27" s="481"/>
      <c r="Q27" s="484"/>
      <c r="R27" s="484"/>
      <c r="S27" s="481"/>
      <c r="T27" s="481"/>
      <c r="U27" s="481"/>
      <c r="V27" s="481"/>
      <c r="W27" s="481"/>
      <c r="X27" s="489"/>
      <c r="Y27" s="490"/>
    </row>
    <row r="28" spans="2:25" s="1" customFormat="1" ht="49.5" customHeight="1">
      <c r="B28" s="460"/>
      <c r="C28" s="478"/>
      <c r="D28" s="463"/>
      <c r="E28" s="463"/>
      <c r="F28" s="460"/>
      <c r="G28" s="460"/>
      <c r="H28" s="460"/>
      <c r="I28" s="471"/>
      <c r="J28" s="202"/>
      <c r="K28" s="460"/>
      <c r="L28" s="460"/>
      <c r="M28" s="460"/>
      <c r="N28" s="460"/>
      <c r="O28" s="471"/>
      <c r="P28" s="493"/>
      <c r="Q28" s="485"/>
      <c r="R28" s="485"/>
      <c r="S28" s="482"/>
      <c r="T28" s="482"/>
      <c r="U28" s="482"/>
      <c r="V28" s="482"/>
      <c r="W28" s="482"/>
      <c r="X28" s="491"/>
      <c r="Y28" s="492"/>
    </row>
    <row r="29" spans="2:25" s="1" customFormat="1" ht="49.5" customHeight="1">
      <c r="B29" s="458">
        <f>'Fm-17'!B22</f>
        <v>5</v>
      </c>
      <c r="C29" s="478"/>
      <c r="D29" s="461" t="str">
        <f>'Fm-17'!C22</f>
        <v>Proceso de contratación desiertos o cancelados</v>
      </c>
      <c r="E29" s="461" t="str">
        <f>+'Fm-17'!D22</f>
        <v>Los procesos de selección pueden terminar anormalmente sin que sean adjudicados</v>
      </c>
      <c r="F29" s="458" t="str">
        <f>'Fm-17'!L22</f>
        <v>OPERATIVO</v>
      </c>
      <c r="G29" s="200">
        <f>'Fm-141'!Y34</f>
        <v>3</v>
      </c>
      <c r="H29" s="200">
        <f>'Fm-141'!Y35</f>
        <v>6</v>
      </c>
      <c r="I29" s="201">
        <f>'Fm-141'!AA34</f>
        <v>18</v>
      </c>
      <c r="J29" s="202" t="str">
        <f>'Fm-19'!H34</f>
        <v>Comité de Contratos</v>
      </c>
      <c r="K29" s="476">
        <f>'Fm-19'!Q32</f>
        <v>100</v>
      </c>
      <c r="L29" s="458">
        <f>+'Fm-19'!T32</f>
        <v>6</v>
      </c>
      <c r="M29" s="458">
        <f>+'Fm-19'!S32</f>
        <v>3</v>
      </c>
      <c r="N29" s="458">
        <f>+'Fm-19'!U32</f>
        <v>18</v>
      </c>
      <c r="O29" s="470" t="str">
        <f>IF('Fm-19'!X32&lt;&gt;0,'Fm-19'!X32,'Fm-19'!V32)</f>
        <v>Riesgo Moderada (Z-7)</v>
      </c>
      <c r="P29" s="486" t="s">
        <v>57</v>
      </c>
      <c r="Q29" s="483" t="s">
        <v>337</v>
      </c>
      <c r="R29" s="483" t="s">
        <v>364</v>
      </c>
      <c r="S29" s="486" t="s">
        <v>335</v>
      </c>
      <c r="T29" s="486" t="s">
        <v>334</v>
      </c>
      <c r="U29" s="480">
        <v>42370</v>
      </c>
      <c r="V29" s="480">
        <v>42705</v>
      </c>
      <c r="W29" s="486" t="s">
        <v>366</v>
      </c>
      <c r="X29" s="487" t="s">
        <v>367</v>
      </c>
      <c r="Y29" s="488"/>
    </row>
    <row r="30" spans="2:25" s="1" customFormat="1" ht="61.5" customHeight="1">
      <c r="B30" s="459"/>
      <c r="C30" s="478"/>
      <c r="D30" s="462"/>
      <c r="E30" s="462"/>
      <c r="F30" s="459"/>
      <c r="G30" s="459" t="str">
        <f>'Fm-141'!Z34</f>
        <v>Posible</v>
      </c>
      <c r="H30" s="459" t="str">
        <f>'Fm-141'!Z35</f>
        <v>Menor</v>
      </c>
      <c r="I30" s="470" t="str">
        <f>'Fm-141'!AB34</f>
        <v>Riesgo Moderada (Z-7)</v>
      </c>
      <c r="J30" s="201" t="s">
        <v>357</v>
      </c>
      <c r="K30" s="459"/>
      <c r="L30" s="459">
        <f>'Fm-141'!AE41</f>
        <v>0</v>
      </c>
      <c r="M30" s="459"/>
      <c r="N30" s="459"/>
      <c r="O30" s="470"/>
      <c r="P30" s="481"/>
      <c r="Q30" s="484"/>
      <c r="R30" s="484"/>
      <c r="S30" s="481"/>
      <c r="T30" s="481"/>
      <c r="U30" s="481"/>
      <c r="V30" s="481"/>
      <c r="W30" s="481"/>
      <c r="X30" s="489"/>
      <c r="Y30" s="490"/>
    </row>
    <row r="31" spans="2:25" s="1" customFormat="1" ht="49.5" customHeight="1">
      <c r="B31" s="460"/>
      <c r="C31" s="478"/>
      <c r="D31" s="463"/>
      <c r="E31" s="463"/>
      <c r="F31" s="460"/>
      <c r="G31" s="460"/>
      <c r="H31" s="460"/>
      <c r="I31" s="471"/>
      <c r="J31" s="202"/>
      <c r="K31" s="460"/>
      <c r="L31" s="460"/>
      <c r="M31" s="460"/>
      <c r="N31" s="460"/>
      <c r="O31" s="471"/>
      <c r="P31" s="493"/>
      <c r="Q31" s="485"/>
      <c r="R31" s="485"/>
      <c r="S31" s="482"/>
      <c r="T31" s="482"/>
      <c r="U31" s="482"/>
      <c r="V31" s="482"/>
      <c r="W31" s="482"/>
      <c r="X31" s="491"/>
      <c r="Y31" s="492"/>
    </row>
    <row r="32" spans="2:25" s="1" customFormat="1" ht="49.5" customHeight="1">
      <c r="B32" s="458">
        <f>'Fm-17'!B23</f>
        <v>6</v>
      </c>
      <c r="C32" s="478"/>
      <c r="D32" s="461" t="str">
        <f>'Fm-17'!C23</f>
        <v>Falta de confidencialidad y fuga de información</v>
      </c>
      <c r="E32" s="461" t="s">
        <v>372</v>
      </c>
      <c r="F32" s="458" t="str">
        <f>'Fm-17'!L23</f>
        <v>CUMPLIMIENTO</v>
      </c>
      <c r="G32" s="200">
        <f>'Fm-141'!Y36</f>
        <v>2</v>
      </c>
      <c r="H32" s="200">
        <f>'Fm-141'!Y37</f>
        <v>11</v>
      </c>
      <c r="I32" s="201">
        <f>'Fm-141'!AA36</f>
        <v>22</v>
      </c>
      <c r="J32" s="202" t="str">
        <f>'Fm-19'!H37</f>
        <v>Foramto Compromisos de transparencia y confidencialidad</v>
      </c>
      <c r="K32" s="476">
        <f>'Fm-19'!Q35</f>
        <v>100</v>
      </c>
      <c r="L32" s="458">
        <f>+'Fm-19'!T35</f>
        <v>11</v>
      </c>
      <c r="M32" s="458">
        <f>+'Fm-19'!S35</f>
        <v>0</v>
      </c>
      <c r="N32" s="458">
        <f>+'Fm-19'!U35</f>
        <v>0</v>
      </c>
      <c r="O32" s="470" t="str">
        <f>IF('Fm-19'!X35&lt;&gt;0,'Fm-19'!X35,'Fm-19'!V35)</f>
        <v>Riesgo Alta (Z-15)</v>
      </c>
      <c r="P32" s="486" t="s">
        <v>58</v>
      </c>
      <c r="Q32" s="483" t="s">
        <v>397</v>
      </c>
      <c r="R32" s="483" t="s">
        <v>364</v>
      </c>
      <c r="S32" s="486" t="s">
        <v>335</v>
      </c>
      <c r="T32" s="486" t="s">
        <v>334</v>
      </c>
      <c r="U32" s="480">
        <v>42370</v>
      </c>
      <c r="V32" s="480">
        <v>42705</v>
      </c>
      <c r="W32" s="483" t="s">
        <v>399</v>
      </c>
      <c r="X32" s="487" t="s">
        <v>374</v>
      </c>
      <c r="Y32" s="488"/>
    </row>
    <row r="33" spans="2:25" s="1" customFormat="1" ht="49.5" customHeight="1">
      <c r="B33" s="459"/>
      <c r="C33" s="478"/>
      <c r="D33" s="462"/>
      <c r="E33" s="462"/>
      <c r="F33" s="459"/>
      <c r="G33" s="459" t="str">
        <f>'Fm-141'!Z36</f>
        <v>Improbable</v>
      </c>
      <c r="H33" s="459" t="str">
        <f>'Fm-141'!Z37</f>
        <v>Mayor</v>
      </c>
      <c r="I33" s="470" t="str">
        <f>'Fm-141'!AB36</f>
        <v>Riesgo Alta (Z-16)</v>
      </c>
      <c r="J33" s="201" t="str">
        <f>'Fm-19'!H35</f>
        <v>Pactos de Probidad y Transparencia</v>
      </c>
      <c r="K33" s="459"/>
      <c r="L33" s="459" t="e">
        <f>'Fm-141'!#REF!</f>
        <v>#REF!</v>
      </c>
      <c r="M33" s="459"/>
      <c r="N33" s="459"/>
      <c r="O33" s="470"/>
      <c r="P33" s="481"/>
      <c r="Q33" s="484"/>
      <c r="R33" s="484"/>
      <c r="S33" s="481"/>
      <c r="T33" s="481"/>
      <c r="U33" s="481"/>
      <c r="V33" s="481"/>
      <c r="W33" s="484"/>
      <c r="X33" s="489"/>
      <c r="Y33" s="490"/>
    </row>
    <row r="34" spans="2:25" s="1" customFormat="1" ht="89.25" customHeight="1">
      <c r="B34" s="460"/>
      <c r="C34" s="478"/>
      <c r="D34" s="463"/>
      <c r="E34" s="463"/>
      <c r="F34" s="460"/>
      <c r="G34" s="460"/>
      <c r="H34" s="460"/>
      <c r="I34" s="471"/>
      <c r="J34" s="201" t="str">
        <f>'Fm-19'!H36</f>
        <v>Protocolo de seguridad sala de evaluación, Sala de evaluación monitoreada</v>
      </c>
      <c r="K34" s="460"/>
      <c r="L34" s="460"/>
      <c r="M34" s="460"/>
      <c r="N34" s="460"/>
      <c r="O34" s="471"/>
      <c r="P34" s="493"/>
      <c r="Q34" s="485"/>
      <c r="R34" s="485"/>
      <c r="S34" s="482"/>
      <c r="T34" s="482"/>
      <c r="U34" s="482"/>
      <c r="V34" s="482"/>
      <c r="W34" s="485"/>
      <c r="X34" s="491"/>
      <c r="Y34" s="492"/>
    </row>
    <row r="35" spans="2:25" s="1" customFormat="1" ht="49.5" customHeight="1" hidden="1">
      <c r="B35" s="458" t="e">
        <f>'Fm-17'!#REF!</f>
        <v>#REF!</v>
      </c>
      <c r="C35" s="478"/>
      <c r="D35" s="461" t="e">
        <f>'Fm-17'!#REF!</f>
        <v>#REF!</v>
      </c>
      <c r="E35" s="461" t="e">
        <f>+'Fm-17'!#REF!</f>
        <v>#REF!</v>
      </c>
      <c r="F35" s="458" t="e">
        <f>'Fm-17'!#REF!</f>
        <v>#REF!</v>
      </c>
      <c r="G35" s="200" t="e">
        <f>'Fm-141'!#REF!</f>
        <v>#REF!</v>
      </c>
      <c r="H35" s="200" t="e">
        <f>'Fm-141'!#REF!</f>
        <v>#REF!</v>
      </c>
      <c r="I35" s="201" t="e">
        <f>'Fm-141'!#REF!</f>
        <v>#REF!</v>
      </c>
      <c r="J35" s="202" t="e">
        <f>'Fm-19'!#REF!</f>
        <v>#REF!</v>
      </c>
      <c r="K35" s="476" t="e">
        <f>'Fm-19'!#REF!</f>
        <v>#REF!</v>
      </c>
      <c r="L35" s="458" t="e">
        <f>+'Fm-19'!#REF!</f>
        <v>#REF!</v>
      </c>
      <c r="M35" s="458" t="e">
        <f>+'Fm-19'!#REF!</f>
        <v>#REF!</v>
      </c>
      <c r="N35" s="458" t="e">
        <f>+'Fm-19'!#REF!</f>
        <v>#REF!</v>
      </c>
      <c r="O35" s="470" t="e">
        <f>IF('Fm-19'!#REF!&lt;&gt;0,'Fm-19'!#REF!,'Fm-19'!#REF!)</f>
        <v>#REF!</v>
      </c>
      <c r="P35" s="455"/>
      <c r="Q35" s="473"/>
      <c r="R35" s="473"/>
      <c r="S35" s="455"/>
      <c r="T35" s="455"/>
      <c r="U35" s="455"/>
      <c r="V35" s="455"/>
      <c r="W35" s="455"/>
      <c r="X35" s="464"/>
      <c r="Y35" s="465"/>
    </row>
    <row r="36" spans="2:25" s="1" customFormat="1" ht="49.5" customHeight="1" hidden="1">
      <c r="B36" s="459"/>
      <c r="C36" s="478"/>
      <c r="D36" s="462"/>
      <c r="E36" s="462"/>
      <c r="F36" s="459"/>
      <c r="G36" s="459" t="e">
        <f>'Fm-141'!#REF!</f>
        <v>#REF!</v>
      </c>
      <c r="H36" s="459" t="e">
        <f>'Fm-141'!#REF!</f>
        <v>#REF!</v>
      </c>
      <c r="I36" s="470" t="e">
        <f>'Fm-141'!#REF!</f>
        <v>#REF!</v>
      </c>
      <c r="J36" s="202" t="e">
        <f>'Fm-19'!#REF!</f>
        <v>#REF!</v>
      </c>
      <c r="K36" s="459"/>
      <c r="L36" s="459">
        <f>'Fm-141'!AE43</f>
        <v>0</v>
      </c>
      <c r="M36" s="459"/>
      <c r="N36" s="459"/>
      <c r="O36" s="470"/>
      <c r="P36" s="456"/>
      <c r="Q36" s="474"/>
      <c r="R36" s="474"/>
      <c r="S36" s="456"/>
      <c r="T36" s="456"/>
      <c r="U36" s="456"/>
      <c r="V36" s="456"/>
      <c r="W36" s="456"/>
      <c r="X36" s="466"/>
      <c r="Y36" s="467"/>
    </row>
    <row r="37" spans="2:25" s="1" customFormat="1" ht="49.5" customHeight="1" hidden="1">
      <c r="B37" s="460"/>
      <c r="C37" s="478"/>
      <c r="D37" s="463"/>
      <c r="E37" s="463"/>
      <c r="F37" s="460"/>
      <c r="G37" s="460"/>
      <c r="H37" s="460"/>
      <c r="I37" s="471"/>
      <c r="J37" s="202" t="e">
        <f>'Fm-19'!#REF!</f>
        <v>#REF!</v>
      </c>
      <c r="K37" s="460"/>
      <c r="L37" s="460"/>
      <c r="M37" s="460"/>
      <c r="N37" s="460"/>
      <c r="O37" s="471"/>
      <c r="P37" s="472"/>
      <c r="Q37" s="475"/>
      <c r="R37" s="475"/>
      <c r="S37" s="457"/>
      <c r="T37" s="457"/>
      <c r="U37" s="457"/>
      <c r="V37" s="457"/>
      <c r="W37" s="457"/>
      <c r="X37" s="468"/>
      <c r="Y37" s="469"/>
    </row>
    <row r="38" spans="2:25" s="1" customFormat="1" ht="49.5" customHeight="1" hidden="1">
      <c r="B38" s="458" t="e">
        <f>'Fm-17'!#REF!</f>
        <v>#REF!</v>
      </c>
      <c r="C38" s="478"/>
      <c r="D38" s="461" t="e">
        <f>'Fm-17'!#REF!</f>
        <v>#REF!</v>
      </c>
      <c r="E38" s="461" t="e">
        <f>+'Fm-17'!#REF!</f>
        <v>#REF!</v>
      </c>
      <c r="F38" s="458" t="e">
        <f>'Fm-17'!#REF!</f>
        <v>#REF!</v>
      </c>
      <c r="G38" s="200" t="e">
        <f>'Fm-141'!#REF!</f>
        <v>#REF!</v>
      </c>
      <c r="H38" s="200" t="e">
        <f>'Fm-141'!#REF!</f>
        <v>#REF!</v>
      </c>
      <c r="I38" s="201" t="e">
        <f>'Fm-141'!#REF!</f>
        <v>#REF!</v>
      </c>
      <c r="J38" s="202" t="e">
        <f>'Fm-19'!#REF!</f>
        <v>#REF!</v>
      </c>
      <c r="K38" s="476" t="e">
        <f>'Fm-19'!#REF!</f>
        <v>#REF!</v>
      </c>
      <c r="L38" s="458" t="e">
        <f>+'Fm-19'!#REF!</f>
        <v>#REF!</v>
      </c>
      <c r="M38" s="458" t="e">
        <f>+'Fm-19'!#REF!</f>
        <v>#REF!</v>
      </c>
      <c r="N38" s="458" t="e">
        <f>+'Fm-19'!#REF!</f>
        <v>#REF!</v>
      </c>
      <c r="O38" s="470" t="e">
        <f>IF('Fm-19'!#REF!&lt;&gt;0,'Fm-19'!#REF!,'Fm-19'!#REF!)</f>
        <v>#REF!</v>
      </c>
      <c r="P38" s="455"/>
      <c r="Q38" s="473"/>
      <c r="R38" s="473"/>
      <c r="S38" s="455"/>
      <c r="T38" s="455"/>
      <c r="U38" s="455"/>
      <c r="V38" s="455"/>
      <c r="W38" s="455"/>
      <c r="X38" s="464"/>
      <c r="Y38" s="465"/>
    </row>
    <row r="39" spans="2:25" s="1" customFormat="1" ht="49.5" customHeight="1" hidden="1">
      <c r="B39" s="459"/>
      <c r="C39" s="478"/>
      <c r="D39" s="462"/>
      <c r="E39" s="462"/>
      <c r="F39" s="459"/>
      <c r="G39" s="459" t="e">
        <f>'Fm-141'!#REF!</f>
        <v>#REF!</v>
      </c>
      <c r="H39" s="459" t="e">
        <f>'Fm-141'!#REF!</f>
        <v>#REF!</v>
      </c>
      <c r="I39" s="470" t="e">
        <f>'Fm-141'!#REF!</f>
        <v>#REF!</v>
      </c>
      <c r="J39" s="202" t="e">
        <f>'Fm-19'!#REF!</f>
        <v>#REF!</v>
      </c>
      <c r="K39" s="459"/>
      <c r="L39" s="459">
        <f>'Fm-141'!AE46</f>
        <v>0</v>
      </c>
      <c r="M39" s="459"/>
      <c r="N39" s="459"/>
      <c r="O39" s="470"/>
      <c r="P39" s="456"/>
      <c r="Q39" s="474"/>
      <c r="R39" s="474"/>
      <c r="S39" s="456"/>
      <c r="T39" s="456"/>
      <c r="U39" s="456"/>
      <c r="V39" s="456"/>
      <c r="W39" s="456"/>
      <c r="X39" s="466"/>
      <c r="Y39" s="467"/>
    </row>
    <row r="40" spans="2:25" s="1" customFormat="1" ht="49.5" customHeight="1" hidden="1">
      <c r="B40" s="460"/>
      <c r="C40" s="478"/>
      <c r="D40" s="463"/>
      <c r="E40" s="463"/>
      <c r="F40" s="460"/>
      <c r="G40" s="460"/>
      <c r="H40" s="460"/>
      <c r="I40" s="471"/>
      <c r="J40" s="202" t="e">
        <f>'Fm-19'!#REF!</f>
        <v>#REF!</v>
      </c>
      <c r="K40" s="460"/>
      <c r="L40" s="460"/>
      <c r="M40" s="460"/>
      <c r="N40" s="460"/>
      <c r="O40" s="471"/>
      <c r="P40" s="472"/>
      <c r="Q40" s="475"/>
      <c r="R40" s="475"/>
      <c r="S40" s="457"/>
      <c r="T40" s="457"/>
      <c r="U40" s="457"/>
      <c r="V40" s="457"/>
      <c r="W40" s="457"/>
      <c r="X40" s="468"/>
      <c r="Y40" s="469"/>
    </row>
    <row r="41" spans="2:25" s="1" customFormat="1" ht="49.5" customHeight="1" hidden="1">
      <c r="B41" s="458" t="e">
        <f>'Fm-17'!#REF!</f>
        <v>#REF!</v>
      </c>
      <c r="C41" s="478"/>
      <c r="D41" s="461" t="e">
        <f>'Fm-17'!#REF!</f>
        <v>#REF!</v>
      </c>
      <c r="E41" s="461" t="e">
        <f>+'Fm-17'!#REF!</f>
        <v>#REF!</v>
      </c>
      <c r="F41" s="458" t="e">
        <f>'Fm-17'!#REF!</f>
        <v>#REF!</v>
      </c>
      <c r="G41" s="200" t="e">
        <f>'Fm-141'!#REF!</f>
        <v>#REF!</v>
      </c>
      <c r="H41" s="200" t="e">
        <f>'Fm-141'!#REF!</f>
        <v>#REF!</v>
      </c>
      <c r="I41" s="201" t="e">
        <f>'Fm-141'!#REF!</f>
        <v>#REF!</v>
      </c>
      <c r="J41" s="202" t="e">
        <f>'Fm-19'!#REF!</f>
        <v>#REF!</v>
      </c>
      <c r="K41" s="476" t="e">
        <f>'Fm-19'!#REF!</f>
        <v>#REF!</v>
      </c>
      <c r="L41" s="458" t="e">
        <f>+'Fm-19'!#REF!</f>
        <v>#REF!</v>
      </c>
      <c r="M41" s="458" t="e">
        <f>+'Fm-19'!#REF!</f>
        <v>#REF!</v>
      </c>
      <c r="N41" s="458" t="e">
        <f>+'Fm-19'!#REF!</f>
        <v>#REF!</v>
      </c>
      <c r="O41" s="470" t="e">
        <f>IF('Fm-19'!#REF!&lt;&gt;0,'Fm-19'!#REF!,'Fm-19'!#REF!)</f>
        <v>#REF!</v>
      </c>
      <c r="P41" s="455"/>
      <c r="Q41" s="473"/>
      <c r="R41" s="473"/>
      <c r="S41" s="455"/>
      <c r="T41" s="455"/>
      <c r="U41" s="455"/>
      <c r="V41" s="455"/>
      <c r="W41" s="455"/>
      <c r="X41" s="464"/>
      <c r="Y41" s="465"/>
    </row>
    <row r="42" spans="2:25" s="1" customFormat="1" ht="49.5" customHeight="1" hidden="1">
      <c r="B42" s="459"/>
      <c r="C42" s="478"/>
      <c r="D42" s="462"/>
      <c r="E42" s="462"/>
      <c r="F42" s="459"/>
      <c r="G42" s="459" t="e">
        <f>'Fm-141'!#REF!</f>
        <v>#REF!</v>
      </c>
      <c r="H42" s="459" t="e">
        <f>'Fm-141'!#REF!</f>
        <v>#REF!</v>
      </c>
      <c r="I42" s="470" t="e">
        <f>'Fm-141'!#REF!</f>
        <v>#REF!</v>
      </c>
      <c r="J42" s="202" t="e">
        <f>'Fm-19'!#REF!</f>
        <v>#REF!</v>
      </c>
      <c r="K42" s="459"/>
      <c r="L42" s="459" t="e">
        <f>'Fm-141'!#REF!</f>
        <v>#REF!</v>
      </c>
      <c r="M42" s="459"/>
      <c r="N42" s="459"/>
      <c r="O42" s="470"/>
      <c r="P42" s="456"/>
      <c r="Q42" s="474"/>
      <c r="R42" s="474"/>
      <c r="S42" s="456"/>
      <c r="T42" s="456"/>
      <c r="U42" s="456"/>
      <c r="V42" s="456"/>
      <c r="W42" s="456"/>
      <c r="X42" s="466"/>
      <c r="Y42" s="467"/>
    </row>
    <row r="43" spans="2:25" s="1" customFormat="1" ht="49.5" customHeight="1" hidden="1">
      <c r="B43" s="460"/>
      <c r="C43" s="478"/>
      <c r="D43" s="463"/>
      <c r="E43" s="463"/>
      <c r="F43" s="460"/>
      <c r="G43" s="460"/>
      <c r="H43" s="460"/>
      <c r="I43" s="471"/>
      <c r="J43" s="202" t="e">
        <f>'Fm-19'!#REF!</f>
        <v>#REF!</v>
      </c>
      <c r="K43" s="460"/>
      <c r="L43" s="460"/>
      <c r="M43" s="460"/>
      <c r="N43" s="460"/>
      <c r="O43" s="471"/>
      <c r="P43" s="472"/>
      <c r="Q43" s="475"/>
      <c r="R43" s="475"/>
      <c r="S43" s="457"/>
      <c r="T43" s="457"/>
      <c r="U43" s="457"/>
      <c r="V43" s="457"/>
      <c r="W43" s="457"/>
      <c r="X43" s="468"/>
      <c r="Y43" s="469"/>
    </row>
    <row r="44" spans="2:25" s="1" customFormat="1" ht="49.5" customHeight="1" hidden="1">
      <c r="B44" s="458" t="e">
        <f>'Fm-17'!#REF!</f>
        <v>#REF!</v>
      </c>
      <c r="C44" s="478"/>
      <c r="D44" s="461" t="e">
        <f>'Fm-17'!#REF!</f>
        <v>#REF!</v>
      </c>
      <c r="E44" s="461" t="e">
        <f>'Fm-17'!#REF!</f>
        <v>#REF!</v>
      </c>
      <c r="F44" s="458" t="e">
        <f>'Fm-17'!#REF!</f>
        <v>#REF!</v>
      </c>
      <c r="G44" s="200" t="e">
        <f>'Fm-141'!#REF!</f>
        <v>#REF!</v>
      </c>
      <c r="H44" s="200" t="e">
        <f>'Fm-141'!#REF!</f>
        <v>#REF!</v>
      </c>
      <c r="I44" s="201" t="e">
        <f>'Fm-141'!#REF!</f>
        <v>#REF!</v>
      </c>
      <c r="J44" s="202" t="e">
        <f>'Fm-19'!#REF!</f>
        <v>#REF!</v>
      </c>
      <c r="K44" s="476" t="e">
        <f>'Fm-19'!#REF!</f>
        <v>#REF!</v>
      </c>
      <c r="L44" s="458" t="e">
        <f>+'Fm-19'!#REF!</f>
        <v>#REF!</v>
      </c>
      <c r="M44" s="458">
        <f>+'Fm-19'!S521</f>
        <v>0</v>
      </c>
      <c r="N44" s="458" t="e">
        <f>+'Fm-19'!#REF!</f>
        <v>#REF!</v>
      </c>
      <c r="O44" s="470" t="e">
        <f>IF('Fm-19'!#REF!&lt;&gt;0,'Fm-19'!#REF!,'Fm-19'!#REF!)</f>
        <v>#REF!</v>
      </c>
      <c r="P44" s="455"/>
      <c r="Q44" s="473"/>
      <c r="R44" s="473"/>
      <c r="S44" s="455"/>
      <c r="T44" s="455"/>
      <c r="U44" s="455"/>
      <c r="V44" s="455"/>
      <c r="W44" s="455"/>
      <c r="X44" s="464"/>
      <c r="Y44" s="465"/>
    </row>
    <row r="45" spans="2:25" s="1" customFormat="1" ht="49.5" customHeight="1" hidden="1">
      <c r="B45" s="459"/>
      <c r="C45" s="478"/>
      <c r="D45" s="462"/>
      <c r="E45" s="462"/>
      <c r="F45" s="459"/>
      <c r="G45" s="459" t="e">
        <f>'Fm-141'!#REF!</f>
        <v>#REF!</v>
      </c>
      <c r="H45" s="459" t="e">
        <f>'Fm-141'!#REF!</f>
        <v>#REF!</v>
      </c>
      <c r="I45" s="470" t="e">
        <f>'Fm-141'!#REF!</f>
        <v>#REF!</v>
      </c>
      <c r="J45" s="202" t="e">
        <f>'Fm-19'!#REF!</f>
        <v>#REF!</v>
      </c>
      <c r="K45" s="459"/>
      <c r="L45" s="459">
        <f>'Fm-141'!AE51</f>
        <v>0</v>
      </c>
      <c r="M45" s="459"/>
      <c r="N45" s="459"/>
      <c r="O45" s="470"/>
      <c r="P45" s="456"/>
      <c r="Q45" s="474"/>
      <c r="R45" s="474"/>
      <c r="S45" s="456"/>
      <c r="T45" s="456"/>
      <c r="U45" s="456"/>
      <c r="V45" s="456"/>
      <c r="W45" s="456"/>
      <c r="X45" s="466"/>
      <c r="Y45" s="467"/>
    </row>
    <row r="46" spans="2:25" s="1" customFormat="1" ht="49.5" customHeight="1" hidden="1">
      <c r="B46" s="460"/>
      <c r="C46" s="478"/>
      <c r="D46" s="463"/>
      <c r="E46" s="463"/>
      <c r="F46" s="460"/>
      <c r="G46" s="460"/>
      <c r="H46" s="460"/>
      <c r="I46" s="471"/>
      <c r="J46" s="202" t="e">
        <f>'Fm-19'!#REF!</f>
        <v>#REF!</v>
      </c>
      <c r="K46" s="460"/>
      <c r="L46" s="460"/>
      <c r="M46" s="460"/>
      <c r="N46" s="460"/>
      <c r="O46" s="471"/>
      <c r="P46" s="472"/>
      <c r="Q46" s="475"/>
      <c r="R46" s="475"/>
      <c r="S46" s="457"/>
      <c r="T46" s="457"/>
      <c r="U46" s="457"/>
      <c r="V46" s="457"/>
      <c r="W46" s="457"/>
      <c r="X46" s="468"/>
      <c r="Y46" s="469"/>
    </row>
    <row r="47" spans="2:25" s="1" customFormat="1" ht="49.5" customHeight="1" hidden="1">
      <c r="B47" s="458" t="e">
        <f>'Fm-17'!#REF!</f>
        <v>#REF!</v>
      </c>
      <c r="C47" s="478"/>
      <c r="D47" s="461" t="e">
        <f>'Fm-17'!#REF!</f>
        <v>#REF!</v>
      </c>
      <c r="E47" s="461" t="e">
        <f>'Fm-17'!#REF!</f>
        <v>#REF!</v>
      </c>
      <c r="F47" s="458" t="e">
        <f>'Fm-17'!#REF!</f>
        <v>#REF!</v>
      </c>
      <c r="G47" s="200" t="e">
        <f>'Fm-141'!#REF!</f>
        <v>#REF!</v>
      </c>
      <c r="H47" s="200" t="e">
        <f>'Fm-141'!#REF!</f>
        <v>#REF!</v>
      </c>
      <c r="I47" s="201" t="e">
        <f>'Fm-141'!#REF!</f>
        <v>#REF!</v>
      </c>
      <c r="J47" s="202" t="e">
        <f>'Fm-19'!#REF!</f>
        <v>#REF!</v>
      </c>
      <c r="K47" s="476" t="e">
        <f>'Fm-19'!#REF!</f>
        <v>#REF!</v>
      </c>
      <c r="L47" s="458" t="e">
        <f>+'Fm-19'!#REF!</f>
        <v>#REF!</v>
      </c>
      <c r="M47" s="458" t="e">
        <f>+'Fm-19'!#REF!</f>
        <v>#REF!</v>
      </c>
      <c r="N47" s="458" t="e">
        <f>+'Fm-19'!#REF!</f>
        <v>#REF!</v>
      </c>
      <c r="O47" s="470" t="e">
        <f>IF('Fm-19'!#REF!&lt;&gt;0,'Fm-19'!#REF!,'Fm-19'!#REF!)</f>
        <v>#REF!</v>
      </c>
      <c r="P47" s="455"/>
      <c r="Q47" s="473"/>
      <c r="R47" s="473"/>
      <c r="S47" s="455"/>
      <c r="T47" s="455"/>
      <c r="U47" s="455"/>
      <c r="V47" s="455"/>
      <c r="W47" s="455"/>
      <c r="X47" s="464"/>
      <c r="Y47" s="465"/>
    </row>
    <row r="48" spans="2:25" s="1" customFormat="1" ht="49.5" customHeight="1" hidden="1">
      <c r="B48" s="459"/>
      <c r="C48" s="478"/>
      <c r="D48" s="462"/>
      <c r="E48" s="462"/>
      <c r="F48" s="459"/>
      <c r="G48" s="459" t="e">
        <f>'Fm-141'!#REF!</f>
        <v>#REF!</v>
      </c>
      <c r="H48" s="459" t="e">
        <f>'Fm-141'!#REF!</f>
        <v>#REF!</v>
      </c>
      <c r="I48" s="470" t="e">
        <f>'Fm-141'!#REF!</f>
        <v>#REF!</v>
      </c>
      <c r="J48" s="202" t="e">
        <f>'Fm-19'!#REF!</f>
        <v>#REF!</v>
      </c>
      <c r="K48" s="459"/>
      <c r="L48" s="459">
        <f>'Fm-141'!AE54</f>
        <v>0</v>
      </c>
      <c r="M48" s="459"/>
      <c r="N48" s="459"/>
      <c r="O48" s="470"/>
      <c r="P48" s="456"/>
      <c r="Q48" s="474"/>
      <c r="R48" s="474"/>
      <c r="S48" s="456"/>
      <c r="T48" s="456"/>
      <c r="U48" s="456"/>
      <c r="V48" s="456"/>
      <c r="W48" s="456"/>
      <c r="X48" s="466"/>
      <c r="Y48" s="467"/>
    </row>
    <row r="49" spans="2:25" s="1" customFormat="1" ht="49.5" customHeight="1" hidden="1">
      <c r="B49" s="460"/>
      <c r="C49" s="478"/>
      <c r="D49" s="463"/>
      <c r="E49" s="463"/>
      <c r="F49" s="460"/>
      <c r="G49" s="460"/>
      <c r="H49" s="460"/>
      <c r="I49" s="471"/>
      <c r="J49" s="202" t="e">
        <f>'Fm-19'!#REF!</f>
        <v>#REF!</v>
      </c>
      <c r="K49" s="460"/>
      <c r="L49" s="460"/>
      <c r="M49" s="460"/>
      <c r="N49" s="460"/>
      <c r="O49" s="471"/>
      <c r="P49" s="472"/>
      <c r="Q49" s="475"/>
      <c r="R49" s="475"/>
      <c r="S49" s="457"/>
      <c r="T49" s="457"/>
      <c r="U49" s="457"/>
      <c r="V49" s="457"/>
      <c r="W49" s="457"/>
      <c r="X49" s="468"/>
      <c r="Y49" s="469"/>
    </row>
    <row r="50" spans="2:25" s="1" customFormat="1" ht="49.5" customHeight="1" hidden="1">
      <c r="B50" s="458" t="e">
        <f>'Fm-17'!#REF!</f>
        <v>#REF!</v>
      </c>
      <c r="C50" s="478"/>
      <c r="D50" s="461" t="e">
        <f>'Fm-17'!#REF!</f>
        <v>#REF!</v>
      </c>
      <c r="E50" s="461" t="e">
        <f>'Fm-17'!#REF!</f>
        <v>#REF!</v>
      </c>
      <c r="F50" s="458" t="e">
        <f>'Fm-17'!#REF!</f>
        <v>#REF!</v>
      </c>
      <c r="G50" s="200" t="e">
        <f>'Fm-141'!#REF!</f>
        <v>#REF!</v>
      </c>
      <c r="H50" s="200" t="e">
        <f>'Fm-141'!#REF!</f>
        <v>#REF!</v>
      </c>
      <c r="I50" s="201" t="e">
        <f>'Fm-141'!#REF!</f>
        <v>#REF!</v>
      </c>
      <c r="J50" s="202" t="e">
        <f>'Fm-19'!#REF!</f>
        <v>#REF!</v>
      </c>
      <c r="K50" s="476" t="e">
        <f>'Fm-19'!#REF!</f>
        <v>#REF!</v>
      </c>
      <c r="L50" s="458" t="e">
        <f>+'Fm-19'!#REF!</f>
        <v>#REF!</v>
      </c>
      <c r="M50" s="458" t="e">
        <f>+'Fm-19'!#REF!</f>
        <v>#REF!</v>
      </c>
      <c r="N50" s="458" t="e">
        <f>+'Fm-19'!#REF!</f>
        <v>#REF!</v>
      </c>
      <c r="O50" s="470" t="e">
        <f>IF('Fm-19'!#REF!&lt;&gt;0,'Fm-19'!#REF!,'Fm-19'!#REF!)</f>
        <v>#REF!</v>
      </c>
      <c r="P50" s="455"/>
      <c r="Q50" s="473"/>
      <c r="R50" s="473"/>
      <c r="S50" s="455"/>
      <c r="T50" s="455"/>
      <c r="U50" s="455"/>
      <c r="V50" s="455"/>
      <c r="W50" s="455"/>
      <c r="X50" s="464"/>
      <c r="Y50" s="465"/>
    </row>
    <row r="51" spans="2:25" s="1" customFormat="1" ht="49.5" customHeight="1" hidden="1">
      <c r="B51" s="459"/>
      <c r="C51" s="478"/>
      <c r="D51" s="462"/>
      <c r="E51" s="462"/>
      <c r="F51" s="459"/>
      <c r="G51" s="459" t="e">
        <f>'Fm-141'!#REF!</f>
        <v>#REF!</v>
      </c>
      <c r="H51" s="459" t="e">
        <f>'Fm-141'!#REF!</f>
        <v>#REF!</v>
      </c>
      <c r="I51" s="470" t="e">
        <f>'Fm-141'!#REF!</f>
        <v>#REF!</v>
      </c>
      <c r="J51" s="202" t="e">
        <f>'Fm-19'!#REF!</f>
        <v>#REF!</v>
      </c>
      <c r="K51" s="459"/>
      <c r="L51" s="459">
        <f>'Fm-141'!AE57</f>
        <v>0</v>
      </c>
      <c r="M51" s="459"/>
      <c r="N51" s="459"/>
      <c r="O51" s="470"/>
      <c r="P51" s="456"/>
      <c r="Q51" s="474"/>
      <c r="R51" s="474"/>
      <c r="S51" s="456"/>
      <c r="T51" s="456"/>
      <c r="U51" s="456"/>
      <c r="V51" s="456"/>
      <c r="W51" s="456"/>
      <c r="X51" s="466"/>
      <c r="Y51" s="467"/>
    </row>
    <row r="52" spans="2:25" s="1" customFormat="1" ht="49.5" customHeight="1" hidden="1">
      <c r="B52" s="460"/>
      <c r="C52" s="478"/>
      <c r="D52" s="463"/>
      <c r="E52" s="463"/>
      <c r="F52" s="460"/>
      <c r="G52" s="460"/>
      <c r="H52" s="460"/>
      <c r="I52" s="471"/>
      <c r="J52" s="202" t="e">
        <f>'Fm-19'!#REF!</f>
        <v>#REF!</v>
      </c>
      <c r="K52" s="460"/>
      <c r="L52" s="460"/>
      <c r="M52" s="460"/>
      <c r="N52" s="460"/>
      <c r="O52" s="471"/>
      <c r="P52" s="472"/>
      <c r="Q52" s="475"/>
      <c r="R52" s="475"/>
      <c r="S52" s="457"/>
      <c r="T52" s="457"/>
      <c r="U52" s="457"/>
      <c r="V52" s="457"/>
      <c r="W52" s="457"/>
      <c r="X52" s="468"/>
      <c r="Y52" s="469"/>
    </row>
    <row r="53" spans="2:25" s="1" customFormat="1" ht="49.5" customHeight="1" hidden="1">
      <c r="B53" s="458" t="e">
        <f>'Fm-17'!#REF!</f>
        <v>#REF!</v>
      </c>
      <c r="C53" s="478"/>
      <c r="D53" s="461" t="e">
        <f>'Fm-17'!#REF!</f>
        <v>#REF!</v>
      </c>
      <c r="E53" s="461" t="e">
        <f>'Fm-17'!#REF!</f>
        <v>#REF!</v>
      </c>
      <c r="F53" s="458" t="e">
        <f>'Fm-17'!#REF!</f>
        <v>#REF!</v>
      </c>
      <c r="G53" s="200" t="e">
        <f>'Fm-141'!#REF!</f>
        <v>#REF!</v>
      </c>
      <c r="H53" s="200" t="e">
        <f>'Fm-141'!#REF!</f>
        <v>#REF!</v>
      </c>
      <c r="I53" s="201" t="e">
        <f>'Fm-141'!#REF!</f>
        <v>#REF!</v>
      </c>
      <c r="J53" s="202" t="e">
        <f>'Fm-19'!#REF!</f>
        <v>#REF!</v>
      </c>
      <c r="K53" s="476" t="e">
        <f>'Fm-19'!#REF!</f>
        <v>#REF!</v>
      </c>
      <c r="L53" s="458" t="e">
        <f>+'Fm-19'!#REF!</f>
        <v>#REF!</v>
      </c>
      <c r="M53" s="458" t="e">
        <f>+'Fm-19'!#REF!</f>
        <v>#REF!</v>
      </c>
      <c r="N53" s="458" t="e">
        <f>+'Fm-19'!#REF!</f>
        <v>#REF!</v>
      </c>
      <c r="O53" s="470" t="e">
        <f>IF('Fm-19'!#REF!&lt;&gt;0,'Fm-19'!#REF!,'Fm-19'!#REF!)</f>
        <v>#REF!</v>
      </c>
      <c r="P53" s="455"/>
      <c r="Q53" s="473"/>
      <c r="R53" s="473"/>
      <c r="S53" s="455"/>
      <c r="T53" s="455"/>
      <c r="U53" s="455"/>
      <c r="V53" s="455"/>
      <c r="W53" s="455"/>
      <c r="X53" s="464"/>
      <c r="Y53" s="465"/>
    </row>
    <row r="54" spans="2:25" s="1" customFormat="1" ht="49.5" customHeight="1" hidden="1">
      <c r="B54" s="459"/>
      <c r="C54" s="478"/>
      <c r="D54" s="462"/>
      <c r="E54" s="462"/>
      <c r="F54" s="459"/>
      <c r="G54" s="459" t="e">
        <f>'Fm-141'!#REF!</f>
        <v>#REF!</v>
      </c>
      <c r="H54" s="459" t="e">
        <f>'Fm-141'!#REF!</f>
        <v>#REF!</v>
      </c>
      <c r="I54" s="470" t="e">
        <f>'Fm-141'!#REF!</f>
        <v>#REF!</v>
      </c>
      <c r="J54" s="202" t="e">
        <f>'Fm-19'!#REF!</f>
        <v>#REF!</v>
      </c>
      <c r="K54" s="459"/>
      <c r="L54" s="459">
        <f>'Fm-141'!AE60</f>
        <v>0</v>
      </c>
      <c r="M54" s="459"/>
      <c r="N54" s="459"/>
      <c r="O54" s="470"/>
      <c r="P54" s="456"/>
      <c r="Q54" s="474"/>
      <c r="R54" s="474"/>
      <c r="S54" s="456"/>
      <c r="T54" s="456"/>
      <c r="U54" s="456"/>
      <c r="V54" s="456"/>
      <c r="W54" s="456"/>
      <c r="X54" s="466"/>
      <c r="Y54" s="467"/>
    </row>
    <row r="55" spans="2:25" s="1" customFormat="1" ht="49.5" customHeight="1" hidden="1">
      <c r="B55" s="460"/>
      <c r="C55" s="478"/>
      <c r="D55" s="463"/>
      <c r="E55" s="463"/>
      <c r="F55" s="460"/>
      <c r="G55" s="460"/>
      <c r="H55" s="460"/>
      <c r="I55" s="471"/>
      <c r="J55" s="202" t="e">
        <f>'Fm-19'!#REF!</f>
        <v>#REF!</v>
      </c>
      <c r="K55" s="460"/>
      <c r="L55" s="460"/>
      <c r="M55" s="460"/>
      <c r="N55" s="460"/>
      <c r="O55" s="471"/>
      <c r="P55" s="472"/>
      <c r="Q55" s="475"/>
      <c r="R55" s="475"/>
      <c r="S55" s="457"/>
      <c r="T55" s="457"/>
      <c r="U55" s="457"/>
      <c r="V55" s="457"/>
      <c r="W55" s="457"/>
      <c r="X55" s="468"/>
      <c r="Y55" s="469"/>
    </row>
    <row r="56" spans="2:25" s="1" customFormat="1" ht="49.5" customHeight="1" hidden="1">
      <c r="B56" s="458" t="e">
        <f>'Fm-17'!#REF!</f>
        <v>#REF!</v>
      </c>
      <c r="C56" s="478"/>
      <c r="D56" s="461" t="e">
        <f>'Fm-17'!#REF!</f>
        <v>#REF!</v>
      </c>
      <c r="E56" s="461" t="e">
        <f>'Fm-17'!#REF!</f>
        <v>#REF!</v>
      </c>
      <c r="F56" s="458" t="e">
        <f>'Fm-17'!#REF!</f>
        <v>#REF!</v>
      </c>
      <c r="G56" s="200" t="e">
        <f>'Fm-141'!#REF!</f>
        <v>#REF!</v>
      </c>
      <c r="H56" s="200" t="e">
        <f>'Fm-141'!#REF!</f>
        <v>#REF!</v>
      </c>
      <c r="I56" s="201" t="e">
        <f>'Fm-141'!#REF!</f>
        <v>#REF!</v>
      </c>
      <c r="J56" s="202" t="e">
        <f>'Fm-19'!#REF!</f>
        <v>#REF!</v>
      </c>
      <c r="K56" s="476" t="e">
        <f>'Fm-19'!#REF!</f>
        <v>#REF!</v>
      </c>
      <c r="L56" s="458" t="e">
        <f>+'Fm-19'!#REF!</f>
        <v>#REF!</v>
      </c>
      <c r="M56" s="458" t="e">
        <f>+'Fm-19'!#REF!</f>
        <v>#REF!</v>
      </c>
      <c r="N56" s="458" t="e">
        <f>+'Fm-19'!#REF!</f>
        <v>#REF!</v>
      </c>
      <c r="O56" s="470" t="e">
        <f>IF('Fm-19'!#REF!&lt;&gt;0,'Fm-19'!#REF!,'Fm-19'!#REF!)</f>
        <v>#REF!</v>
      </c>
      <c r="P56" s="455"/>
      <c r="Q56" s="473"/>
      <c r="R56" s="473"/>
      <c r="S56" s="455"/>
      <c r="T56" s="455"/>
      <c r="U56" s="455"/>
      <c r="V56" s="455"/>
      <c r="W56" s="455"/>
      <c r="X56" s="464"/>
      <c r="Y56" s="465"/>
    </row>
    <row r="57" spans="2:25" s="1" customFormat="1" ht="49.5" customHeight="1" hidden="1">
      <c r="B57" s="459"/>
      <c r="C57" s="478"/>
      <c r="D57" s="462"/>
      <c r="E57" s="462"/>
      <c r="F57" s="459"/>
      <c r="G57" s="459" t="e">
        <f>'Fm-141'!#REF!</f>
        <v>#REF!</v>
      </c>
      <c r="H57" s="459" t="e">
        <f>'Fm-141'!#REF!</f>
        <v>#REF!</v>
      </c>
      <c r="I57" s="470" t="e">
        <f>'Fm-141'!#REF!</f>
        <v>#REF!</v>
      </c>
      <c r="J57" s="202" t="e">
        <f>'Fm-19'!#REF!</f>
        <v>#REF!</v>
      </c>
      <c r="K57" s="459"/>
      <c r="L57" s="459">
        <f>'Fm-141'!AE63</f>
        <v>0</v>
      </c>
      <c r="M57" s="459"/>
      <c r="N57" s="459"/>
      <c r="O57" s="470"/>
      <c r="P57" s="456"/>
      <c r="Q57" s="474"/>
      <c r="R57" s="474"/>
      <c r="S57" s="456"/>
      <c r="T57" s="456"/>
      <c r="U57" s="456"/>
      <c r="V57" s="456"/>
      <c r="W57" s="456"/>
      <c r="X57" s="466"/>
      <c r="Y57" s="467"/>
    </row>
    <row r="58" spans="2:25" s="1" customFormat="1" ht="49.5" customHeight="1" hidden="1">
      <c r="B58" s="460"/>
      <c r="C58" s="479"/>
      <c r="D58" s="463"/>
      <c r="E58" s="463"/>
      <c r="F58" s="460"/>
      <c r="G58" s="460"/>
      <c r="H58" s="460"/>
      <c r="I58" s="471"/>
      <c r="J58" s="202" t="e">
        <f>'Fm-19'!#REF!</f>
        <v>#REF!</v>
      </c>
      <c r="K58" s="460"/>
      <c r="L58" s="460"/>
      <c r="M58" s="460"/>
      <c r="N58" s="460"/>
      <c r="O58" s="471"/>
      <c r="P58" s="472"/>
      <c r="Q58" s="475"/>
      <c r="R58" s="475"/>
      <c r="S58" s="457"/>
      <c r="T58" s="457"/>
      <c r="U58" s="457"/>
      <c r="V58" s="457"/>
      <c r="W58" s="457"/>
      <c r="X58" s="468"/>
      <c r="Y58" s="469"/>
    </row>
    <row r="59" spans="2:18" s="1" customFormat="1" ht="49.5" customHeight="1">
      <c r="B59" s="4"/>
      <c r="C59" s="212"/>
      <c r="D59" s="4"/>
      <c r="E59" s="4"/>
      <c r="F59" s="203"/>
      <c r="G59" s="204"/>
      <c r="H59" s="204"/>
      <c r="I59" s="204"/>
      <c r="J59" s="205"/>
      <c r="K59" s="204"/>
      <c r="L59" s="204"/>
      <c r="M59" s="204"/>
      <c r="N59" s="204"/>
      <c r="O59" s="204"/>
      <c r="P59" s="204"/>
      <c r="Q59" s="206"/>
      <c r="R59" s="4"/>
    </row>
    <row r="60" s="1" customFormat="1" ht="49.5" customHeight="1" thickBot="1">
      <c r="B60" s="217" t="str">
        <f>+'Fm16'!B46</f>
        <v>Adaptado por Grupo Interno de Trabajo de Riesgos para la ANI del formato sugerido por la Oficina Control Interno</v>
      </c>
    </row>
    <row r="61" spans="2:25" s="207" customFormat="1" ht="49.5" customHeight="1" thickBot="1">
      <c r="B61" s="506" t="s">
        <v>232</v>
      </c>
      <c r="C61" s="507"/>
      <c r="D61" s="507"/>
      <c r="E61" s="507"/>
      <c r="F61" s="507"/>
      <c r="G61" s="507"/>
      <c r="H61" s="507"/>
      <c r="I61" s="507"/>
      <c r="J61" s="507"/>
      <c r="K61" s="506" t="s">
        <v>104</v>
      </c>
      <c r="L61" s="507"/>
      <c r="M61" s="507"/>
      <c r="N61" s="507"/>
      <c r="O61" s="507"/>
      <c r="P61" s="507"/>
      <c r="Q61" s="507"/>
      <c r="R61" s="508"/>
      <c r="S61" s="494" t="s">
        <v>286</v>
      </c>
      <c r="T61" s="495"/>
      <c r="U61" s="495"/>
      <c r="V61" s="495"/>
      <c r="W61" s="495"/>
      <c r="X61" s="495"/>
      <c r="Y61" s="496"/>
    </row>
    <row r="62" spans="2:25" s="209" customFormat="1" ht="49.5" customHeight="1">
      <c r="B62" s="509" t="s">
        <v>197</v>
      </c>
      <c r="C62" s="509"/>
      <c r="D62" s="509"/>
      <c r="E62" s="509"/>
      <c r="F62" s="509" t="s">
        <v>233</v>
      </c>
      <c r="G62" s="509"/>
      <c r="H62" s="509"/>
      <c r="I62" s="509" t="s">
        <v>198</v>
      </c>
      <c r="J62" s="509"/>
      <c r="K62" s="509" t="s">
        <v>199</v>
      </c>
      <c r="L62" s="509"/>
      <c r="M62" s="509"/>
      <c r="N62" s="509"/>
      <c r="O62" s="503" t="s">
        <v>233</v>
      </c>
      <c r="P62" s="503"/>
      <c r="Q62" s="503"/>
      <c r="R62" s="208" t="s">
        <v>201</v>
      </c>
      <c r="S62" s="504" t="s">
        <v>196</v>
      </c>
      <c r="T62" s="504"/>
      <c r="U62" s="504"/>
      <c r="V62" s="505" t="s">
        <v>233</v>
      </c>
      <c r="W62" s="505"/>
      <c r="X62" s="504" t="s">
        <v>201</v>
      </c>
      <c r="Y62" s="504"/>
    </row>
    <row r="63" spans="2:25" s="1" customFormat="1" ht="49.5" customHeight="1">
      <c r="B63" s="443" t="s">
        <v>360</v>
      </c>
      <c r="C63" s="444"/>
      <c r="D63" s="444"/>
      <c r="E63" s="445"/>
      <c r="F63" s="443" t="s">
        <v>361</v>
      </c>
      <c r="G63" s="444"/>
      <c r="H63" s="445"/>
      <c r="I63" s="449"/>
      <c r="J63" s="450"/>
      <c r="K63" s="449"/>
      <c r="L63" s="450"/>
      <c r="M63" s="450"/>
      <c r="N63" s="453"/>
      <c r="O63" s="210"/>
      <c r="P63" s="211"/>
      <c r="Q63" s="211"/>
      <c r="R63" s="210"/>
      <c r="S63" s="443" t="s">
        <v>364</v>
      </c>
      <c r="T63" s="444"/>
      <c r="U63" s="497"/>
      <c r="V63" s="499" t="s">
        <v>341</v>
      </c>
      <c r="W63" s="500"/>
      <c r="X63" s="449"/>
      <c r="Y63" s="453"/>
    </row>
    <row r="64" spans="2:25" s="1" customFormat="1" ht="49.5" customHeight="1">
      <c r="B64" s="446"/>
      <c r="C64" s="447"/>
      <c r="D64" s="447"/>
      <c r="E64" s="448"/>
      <c r="F64" s="446"/>
      <c r="G64" s="447"/>
      <c r="H64" s="448"/>
      <c r="I64" s="451"/>
      <c r="J64" s="452"/>
      <c r="K64" s="451"/>
      <c r="L64" s="452"/>
      <c r="M64" s="452"/>
      <c r="N64" s="454"/>
      <c r="O64" s="227"/>
      <c r="P64" s="228"/>
      <c r="Q64" s="228"/>
      <c r="R64" s="227"/>
      <c r="S64" s="446"/>
      <c r="T64" s="447"/>
      <c r="U64" s="498"/>
      <c r="V64" s="501"/>
      <c r="W64" s="502"/>
      <c r="X64" s="451"/>
      <c r="Y64" s="454"/>
    </row>
    <row r="65" s="1" customFormat="1" ht="49.5" customHeight="1"/>
    <row r="66" s="1" customFormat="1" ht="49.5" customHeight="1"/>
    <row r="67" s="1" customFormat="1" ht="49.5" customHeight="1"/>
    <row r="68" s="1" customFormat="1" ht="49.5" customHeight="1"/>
    <row r="69" s="1" customFormat="1" ht="49.5" customHeight="1"/>
  </sheetData>
  <sheetProtection/>
  <mergeCells count="338">
    <mergeCell ref="X2:Y2"/>
    <mergeCell ref="G4:W4"/>
    <mergeCell ref="G5:W5"/>
    <mergeCell ref="B2:F5"/>
    <mergeCell ref="G2:W2"/>
    <mergeCell ref="N29:N31"/>
    <mergeCell ref="C7:D7"/>
    <mergeCell ref="E7:Y7"/>
    <mergeCell ref="X5:Y5"/>
    <mergeCell ref="X4:Y4"/>
    <mergeCell ref="X3:Y3"/>
    <mergeCell ref="L20:L22"/>
    <mergeCell ref="L23:L25"/>
    <mergeCell ref="L26:L28"/>
    <mergeCell ref="L29:L31"/>
    <mergeCell ref="O29:O31"/>
    <mergeCell ref="M17:M19"/>
    <mergeCell ref="M20:M22"/>
    <mergeCell ref="M23:M25"/>
    <mergeCell ref="M26:M28"/>
    <mergeCell ref="D29:D31"/>
    <mergeCell ref="V26:V28"/>
    <mergeCell ref="R17:R19"/>
    <mergeCell ref="R20:R22"/>
    <mergeCell ref="R26:R28"/>
    <mergeCell ref="N17:N19"/>
    <mergeCell ref="O23:O25"/>
    <mergeCell ref="O26:O28"/>
    <mergeCell ref="T23:T25"/>
    <mergeCell ref="J21:J22"/>
    <mergeCell ref="B20:B22"/>
    <mergeCell ref="D20:D22"/>
    <mergeCell ref="P20:P22"/>
    <mergeCell ref="Q23:Q25"/>
    <mergeCell ref="G30:G31"/>
    <mergeCell ref="H30:H31"/>
    <mergeCell ref="I30:I31"/>
    <mergeCell ref="N20:N22"/>
    <mergeCell ref="N23:N25"/>
    <mergeCell ref="M29:M31"/>
    <mergeCell ref="B23:B25"/>
    <mergeCell ref="G3:W3"/>
    <mergeCell ref="B17:B19"/>
    <mergeCell ref="Q17:Q19"/>
    <mergeCell ref="H27:H28"/>
    <mergeCell ref="I27:I28"/>
    <mergeCell ref="N26:N28"/>
    <mergeCell ref="G24:G25"/>
    <mergeCell ref="G21:G22"/>
    <mergeCell ref="Q26:Q28"/>
    <mergeCell ref="W29:W31"/>
    <mergeCell ref="P17:P19"/>
    <mergeCell ref="V20:V22"/>
    <mergeCell ref="H24:H25"/>
    <mergeCell ref="K17:K19"/>
    <mergeCell ref="K20:K22"/>
    <mergeCell ref="K23:K25"/>
    <mergeCell ref="V29:V31"/>
    <mergeCell ref="I24:I25"/>
    <mergeCell ref="T26:T28"/>
    <mergeCell ref="F20:F22"/>
    <mergeCell ref="S17:S19"/>
    <mergeCell ref="H21:H22"/>
    <mergeCell ref="I21:I22"/>
    <mergeCell ref="P26:P28"/>
    <mergeCell ref="K26:K28"/>
    <mergeCell ref="Q20:Q22"/>
    <mergeCell ref="P23:P25"/>
    <mergeCell ref="S23:S25"/>
    <mergeCell ref="F17:F19"/>
    <mergeCell ref="T29:T31"/>
    <mergeCell ref="U26:U28"/>
    <mergeCell ref="U29:U31"/>
    <mergeCell ref="F26:F28"/>
    <mergeCell ref="F29:F31"/>
    <mergeCell ref="S29:S31"/>
    <mergeCell ref="P29:P31"/>
    <mergeCell ref="G27:G28"/>
    <mergeCell ref="Q29:Q31"/>
    <mergeCell ref="K29:K31"/>
    <mergeCell ref="R29:R31"/>
    <mergeCell ref="S20:S22"/>
    <mergeCell ref="S26:S28"/>
    <mergeCell ref="W15:W16"/>
    <mergeCell ref="U17:U19"/>
    <mergeCell ref="U20:U22"/>
    <mergeCell ref="U23:U25"/>
    <mergeCell ref="T17:T19"/>
    <mergeCell ref="W26:W28"/>
    <mergeCell ref="V23:V25"/>
    <mergeCell ref="B9:Y9"/>
    <mergeCell ref="W17:W19"/>
    <mergeCell ref="W20:W22"/>
    <mergeCell ref="W23:W25"/>
    <mergeCell ref="V17:V19"/>
    <mergeCell ref="T20:T22"/>
    <mergeCell ref="B14:I15"/>
    <mergeCell ref="J14:O15"/>
    <mergeCell ref="O17:O19"/>
    <mergeCell ref="O20:O22"/>
    <mergeCell ref="D17:D19"/>
    <mergeCell ref="G18:G19"/>
    <mergeCell ref="H18:H19"/>
    <mergeCell ref="I18:I19"/>
    <mergeCell ref="B10:Y10"/>
    <mergeCell ref="F23:F25"/>
    <mergeCell ref="R15:T15"/>
    <mergeCell ref="U15:V15"/>
    <mergeCell ref="R23:R25"/>
    <mergeCell ref="E23:E25"/>
    <mergeCell ref="E26:E28"/>
    <mergeCell ref="E29:E31"/>
    <mergeCell ref="D23:D25"/>
    <mergeCell ref="B29:B31"/>
    <mergeCell ref="B26:B28"/>
    <mergeCell ref="D26:D28"/>
    <mergeCell ref="B11:L12"/>
    <mergeCell ref="M11:T12"/>
    <mergeCell ref="U11:Y12"/>
    <mergeCell ref="X17:Y19"/>
    <mergeCell ref="X15:Y16"/>
    <mergeCell ref="Q14:Y14"/>
    <mergeCell ref="E17:E19"/>
    <mergeCell ref="Q15:Q16"/>
    <mergeCell ref="L17:L19"/>
    <mergeCell ref="B62:E62"/>
    <mergeCell ref="F62:H62"/>
    <mergeCell ref="I62:J62"/>
    <mergeCell ref="K62:N62"/>
    <mergeCell ref="X20:Y22"/>
    <mergeCell ref="X23:Y25"/>
    <mergeCell ref="X26:Y28"/>
    <mergeCell ref="X29:Y31"/>
    <mergeCell ref="B61:J61"/>
    <mergeCell ref="E20:E22"/>
    <mergeCell ref="S61:Y61"/>
    <mergeCell ref="S63:U64"/>
    <mergeCell ref="X63:Y64"/>
    <mergeCell ref="V63:W64"/>
    <mergeCell ref="O62:Q62"/>
    <mergeCell ref="S62:U62"/>
    <mergeCell ref="V62:W62"/>
    <mergeCell ref="X62:Y62"/>
    <mergeCell ref="K61:R61"/>
    <mergeCell ref="B32:B34"/>
    <mergeCell ref="D32:D34"/>
    <mergeCell ref="E32:E34"/>
    <mergeCell ref="F32:F34"/>
    <mergeCell ref="K32:K34"/>
    <mergeCell ref="L32:L34"/>
    <mergeCell ref="G33:G34"/>
    <mergeCell ref="H33:H34"/>
    <mergeCell ref="I33:I34"/>
    <mergeCell ref="M32:M34"/>
    <mergeCell ref="N32:N34"/>
    <mergeCell ref="X32:Y34"/>
    <mergeCell ref="B35:B37"/>
    <mergeCell ref="D35:D37"/>
    <mergeCell ref="E35:E37"/>
    <mergeCell ref="F35:F37"/>
    <mergeCell ref="K35:K37"/>
    <mergeCell ref="L35:L37"/>
    <mergeCell ref="O32:O34"/>
    <mergeCell ref="P32:P34"/>
    <mergeCell ref="Q32:Q34"/>
    <mergeCell ref="M35:M37"/>
    <mergeCell ref="N35:N37"/>
    <mergeCell ref="O35:O37"/>
    <mergeCell ref="U32:U34"/>
    <mergeCell ref="V32:V34"/>
    <mergeCell ref="W32:W34"/>
    <mergeCell ref="R32:R34"/>
    <mergeCell ref="S32:S34"/>
    <mergeCell ref="T32:T34"/>
    <mergeCell ref="P35:P37"/>
    <mergeCell ref="Q35:Q37"/>
    <mergeCell ref="R35:R37"/>
    <mergeCell ref="S35:S37"/>
    <mergeCell ref="T35:T37"/>
    <mergeCell ref="U35:U37"/>
    <mergeCell ref="V35:V37"/>
    <mergeCell ref="W35:W37"/>
    <mergeCell ref="X35:Y37"/>
    <mergeCell ref="B38:B40"/>
    <mergeCell ref="D38:D40"/>
    <mergeCell ref="E38:E40"/>
    <mergeCell ref="F38:F40"/>
    <mergeCell ref="K38:K40"/>
    <mergeCell ref="L38:L40"/>
    <mergeCell ref="G39:G40"/>
    <mergeCell ref="V38:V40"/>
    <mergeCell ref="H39:H40"/>
    <mergeCell ref="I39:I40"/>
    <mergeCell ref="M38:M40"/>
    <mergeCell ref="N38:N40"/>
    <mergeCell ref="O38:O40"/>
    <mergeCell ref="P38:P40"/>
    <mergeCell ref="X38:Y40"/>
    <mergeCell ref="B41:B43"/>
    <mergeCell ref="D41:D43"/>
    <mergeCell ref="E41:E43"/>
    <mergeCell ref="F41:F43"/>
    <mergeCell ref="K41:K43"/>
    <mergeCell ref="L41:L43"/>
    <mergeCell ref="G42:G43"/>
    <mergeCell ref="H42:H43"/>
    <mergeCell ref="Q38:Q40"/>
    <mergeCell ref="M41:M43"/>
    <mergeCell ref="N41:N43"/>
    <mergeCell ref="O41:O43"/>
    <mergeCell ref="P41:P43"/>
    <mergeCell ref="Q41:Q43"/>
    <mergeCell ref="W38:W40"/>
    <mergeCell ref="R38:R40"/>
    <mergeCell ref="S38:S40"/>
    <mergeCell ref="T38:T40"/>
    <mergeCell ref="U38:U40"/>
    <mergeCell ref="R41:R43"/>
    <mergeCell ref="S41:S43"/>
    <mergeCell ref="T41:T43"/>
    <mergeCell ref="U41:U43"/>
    <mergeCell ref="V41:V43"/>
    <mergeCell ref="W41:W43"/>
    <mergeCell ref="X41:Y43"/>
    <mergeCell ref="B44:B46"/>
    <mergeCell ref="D44:D46"/>
    <mergeCell ref="E44:E46"/>
    <mergeCell ref="F44:F46"/>
    <mergeCell ref="K44:K46"/>
    <mergeCell ref="L44:L46"/>
    <mergeCell ref="G45:G46"/>
    <mergeCell ref="H45:H46"/>
    <mergeCell ref="I45:I46"/>
    <mergeCell ref="M44:M46"/>
    <mergeCell ref="N44:N46"/>
    <mergeCell ref="O44:O46"/>
    <mergeCell ref="P44:P46"/>
    <mergeCell ref="Q44:Q46"/>
    <mergeCell ref="R44:R46"/>
    <mergeCell ref="S44:S46"/>
    <mergeCell ref="T44:T46"/>
    <mergeCell ref="U44:U46"/>
    <mergeCell ref="V44:V46"/>
    <mergeCell ref="W44:W46"/>
    <mergeCell ref="X44:Y46"/>
    <mergeCell ref="B47:B49"/>
    <mergeCell ref="D47:D49"/>
    <mergeCell ref="E47:E49"/>
    <mergeCell ref="F47:F49"/>
    <mergeCell ref="K47:K49"/>
    <mergeCell ref="L47:L49"/>
    <mergeCell ref="G48:G49"/>
    <mergeCell ref="H48:H49"/>
    <mergeCell ref="I48:I49"/>
    <mergeCell ref="M47:M49"/>
    <mergeCell ref="N47:N49"/>
    <mergeCell ref="O47:O49"/>
    <mergeCell ref="P47:P49"/>
    <mergeCell ref="Q47:Q49"/>
    <mergeCell ref="R47:R49"/>
    <mergeCell ref="S47:S49"/>
    <mergeCell ref="T47:T49"/>
    <mergeCell ref="U47:U49"/>
    <mergeCell ref="V47:V49"/>
    <mergeCell ref="W47:W49"/>
    <mergeCell ref="X47:Y49"/>
    <mergeCell ref="B50:B52"/>
    <mergeCell ref="D50:D52"/>
    <mergeCell ref="E50:E52"/>
    <mergeCell ref="F50:F52"/>
    <mergeCell ref="K50:K52"/>
    <mergeCell ref="L50:L52"/>
    <mergeCell ref="G51:G52"/>
    <mergeCell ref="H51:H52"/>
    <mergeCell ref="I51:I52"/>
    <mergeCell ref="M50:M52"/>
    <mergeCell ref="N50:N52"/>
    <mergeCell ref="O50:O52"/>
    <mergeCell ref="P50:P52"/>
    <mergeCell ref="Q50:Q52"/>
    <mergeCell ref="R50:R52"/>
    <mergeCell ref="S50:S52"/>
    <mergeCell ref="T50:T52"/>
    <mergeCell ref="U50:U52"/>
    <mergeCell ref="V50:V52"/>
    <mergeCell ref="W50:W52"/>
    <mergeCell ref="X50:Y52"/>
    <mergeCell ref="B53:B55"/>
    <mergeCell ref="D53:D55"/>
    <mergeCell ref="E53:E55"/>
    <mergeCell ref="F53:F55"/>
    <mergeCell ref="K53:K55"/>
    <mergeCell ref="L53:L55"/>
    <mergeCell ref="G54:G55"/>
    <mergeCell ref="H54:H55"/>
    <mergeCell ref="I54:I55"/>
    <mergeCell ref="M53:M55"/>
    <mergeCell ref="N53:N55"/>
    <mergeCell ref="O53:O55"/>
    <mergeCell ref="P53:P55"/>
    <mergeCell ref="Q53:Q55"/>
    <mergeCell ref="R53:R55"/>
    <mergeCell ref="S53:S55"/>
    <mergeCell ref="T53:T55"/>
    <mergeCell ref="U53:U55"/>
    <mergeCell ref="V53:V55"/>
    <mergeCell ref="W53:W55"/>
    <mergeCell ref="X53:Y55"/>
    <mergeCell ref="K56:K58"/>
    <mergeCell ref="L56:L58"/>
    <mergeCell ref="G57:G58"/>
    <mergeCell ref="H57:H58"/>
    <mergeCell ref="I57:I58"/>
    <mergeCell ref="C17:C58"/>
    <mergeCell ref="I42:I43"/>
    <mergeCell ref="G36:G37"/>
    <mergeCell ref="H36:H37"/>
    <mergeCell ref="I36:I37"/>
    <mergeCell ref="U56:U58"/>
    <mergeCell ref="V56:V58"/>
    <mergeCell ref="W56:W58"/>
    <mergeCell ref="X56:Y58"/>
    <mergeCell ref="M56:M58"/>
    <mergeCell ref="N56:N58"/>
    <mergeCell ref="O56:O58"/>
    <mergeCell ref="P56:P58"/>
    <mergeCell ref="Q56:Q58"/>
    <mergeCell ref="R56:R58"/>
    <mergeCell ref="B63:E64"/>
    <mergeCell ref="F63:H64"/>
    <mergeCell ref="I63:J64"/>
    <mergeCell ref="K63:N64"/>
    <mergeCell ref="S56:S58"/>
    <mergeCell ref="T56:T58"/>
    <mergeCell ref="B56:B58"/>
    <mergeCell ref="D56:D58"/>
    <mergeCell ref="E56:E58"/>
    <mergeCell ref="F56:F58"/>
  </mergeCells>
  <conditionalFormatting sqref="I18:I19">
    <cfRule type="containsText" priority="152" dxfId="3" operator="containsText" stopIfTrue="1" text="riesgo Extrema">
      <formula>NOT(ISERROR(SEARCH("riesgo Extrema",I18)))</formula>
    </cfRule>
    <cfRule type="containsText" priority="162" dxfId="2" operator="containsText" stopIfTrue="1" text="riesgo Alta">
      <formula>NOT(ISERROR(SEARCH("riesgo Alta",I18)))</formula>
    </cfRule>
    <cfRule type="containsText" priority="172" dxfId="1" operator="containsText" stopIfTrue="1" text="riesgo Moderada">
      <formula>NOT(ISERROR(SEARCH("riesgo Moderada",I18)))</formula>
    </cfRule>
    <cfRule type="containsText" priority="182" dxfId="0" operator="containsText" stopIfTrue="1" text="riesgo Baja">
      <formula>NOT(ISERROR(SEARCH("riesgo Baja",I18)))</formula>
    </cfRule>
    <cfRule type="containsText" priority="183" dxfId="0" operator="containsText" stopIfTrue="1" text=" riesgo Baja">
      <formula>NOT(ISERROR(SEARCH(" riesgo Baja",I18)))</formula>
    </cfRule>
  </conditionalFormatting>
  <conditionalFormatting sqref="I21:I22 I24:I25 I27:I28 I30:I58">
    <cfRule type="containsText" priority="151" dxfId="3" operator="containsText" stopIfTrue="1" text="riesgo Extrema">
      <formula>NOT(ISERROR(SEARCH("riesgo Extrema",I21)))</formula>
    </cfRule>
    <cfRule type="containsText" priority="161" dxfId="2" operator="containsText" stopIfTrue="1" text="riesgo Alta">
      <formula>NOT(ISERROR(SEARCH("riesgo Alta",I21)))</formula>
    </cfRule>
    <cfRule type="containsText" priority="171" dxfId="1" operator="containsText" stopIfTrue="1" text="riesgo Moderada">
      <formula>NOT(ISERROR(SEARCH("riesgo Moderada",I21)))</formula>
    </cfRule>
    <cfRule type="containsText" priority="181" dxfId="0" operator="containsText" stopIfTrue="1" text="riesgo Baja">
      <formula>NOT(ISERROR(SEARCH("riesgo Baja",I21)))</formula>
    </cfRule>
  </conditionalFormatting>
  <conditionalFormatting sqref="O17">
    <cfRule type="containsText" priority="75" dxfId="3" operator="containsText" stopIfTrue="1" text="riesgo Extrema">
      <formula>NOT(ISERROR(SEARCH("riesgo Extrema",O17)))</formula>
    </cfRule>
    <cfRule type="containsText" priority="76" dxfId="2" operator="containsText" stopIfTrue="1" text="riesgo Alta">
      <formula>NOT(ISERROR(SEARCH("riesgo Alta",O17)))</formula>
    </cfRule>
    <cfRule type="containsText" priority="77" dxfId="1" operator="containsText" stopIfTrue="1" text="riesgo Moderada">
      <formula>NOT(ISERROR(SEARCH("riesgo Moderada",O17)))</formula>
    </cfRule>
    <cfRule type="containsText" priority="78" dxfId="0" operator="containsText" stopIfTrue="1" text="riesgo Baja">
      <formula>NOT(ISERROR(SEARCH("riesgo Baja",O17)))</formula>
    </cfRule>
    <cfRule type="containsText" priority="79" dxfId="0" operator="containsText" stopIfTrue="1" text=" riesgo Baja">
      <formula>NOT(ISERROR(SEARCH(" riesgo Baja",O17)))</formula>
    </cfRule>
  </conditionalFormatting>
  <conditionalFormatting sqref="O56">
    <cfRule type="containsText" priority="1" dxfId="3" operator="containsText" stopIfTrue="1" text="riesgo Extrema">
      <formula>NOT(ISERROR(SEARCH("riesgo Extrema",O56)))</formula>
    </cfRule>
    <cfRule type="containsText" priority="2" dxfId="2" operator="containsText" stopIfTrue="1" text="riesgo Alta">
      <formula>NOT(ISERROR(SEARCH("riesgo Alta",O56)))</formula>
    </cfRule>
    <cfRule type="containsText" priority="3" dxfId="1" operator="containsText" stopIfTrue="1" text="riesgo Moderada">
      <formula>NOT(ISERROR(SEARCH("riesgo Moderada",O56)))</formula>
    </cfRule>
    <cfRule type="containsText" priority="4" dxfId="0" operator="containsText" stopIfTrue="1" text="riesgo Baja">
      <formula>NOT(ISERROR(SEARCH("riesgo Baja",O56)))</formula>
    </cfRule>
    <cfRule type="containsText" priority="5" dxfId="0" operator="containsText" stopIfTrue="1" text=" riesgo Baja">
      <formula>NOT(ISERROR(SEARCH(" riesgo Baja",O56)))</formula>
    </cfRule>
  </conditionalFormatting>
  <conditionalFormatting sqref="O20">
    <cfRule type="containsText" priority="66" dxfId="3" operator="containsText" stopIfTrue="1" text="riesgo Extrema">
      <formula>NOT(ISERROR(SEARCH("riesgo Extrema",O20)))</formula>
    </cfRule>
    <cfRule type="containsText" priority="67" dxfId="2" operator="containsText" stopIfTrue="1" text="riesgo Alta">
      <formula>NOT(ISERROR(SEARCH("riesgo Alta",O20)))</formula>
    </cfRule>
    <cfRule type="containsText" priority="68" dxfId="1" operator="containsText" stopIfTrue="1" text="riesgo Moderada">
      <formula>NOT(ISERROR(SEARCH("riesgo Moderada",O20)))</formula>
    </cfRule>
    <cfRule type="containsText" priority="69" dxfId="0" operator="containsText" stopIfTrue="1" text="riesgo Baja">
      <formula>NOT(ISERROR(SEARCH("riesgo Baja",O20)))</formula>
    </cfRule>
  </conditionalFormatting>
  <conditionalFormatting sqref="O23">
    <cfRule type="containsText" priority="61" dxfId="3" operator="containsText" stopIfTrue="1" text="riesgo Extrema">
      <formula>NOT(ISERROR(SEARCH("riesgo Extrema",O23)))</formula>
    </cfRule>
    <cfRule type="containsText" priority="62" dxfId="2" operator="containsText" stopIfTrue="1" text="riesgo Alta">
      <formula>NOT(ISERROR(SEARCH("riesgo Alta",O23)))</formula>
    </cfRule>
    <cfRule type="containsText" priority="63" dxfId="1" operator="containsText" stopIfTrue="1" text="riesgo Moderada">
      <formula>NOT(ISERROR(SEARCH("riesgo Moderada",O23)))</formula>
    </cfRule>
    <cfRule type="containsText" priority="64" dxfId="0" operator="containsText" stopIfTrue="1" text="riesgo Baja">
      <formula>NOT(ISERROR(SEARCH("riesgo Baja",O23)))</formula>
    </cfRule>
    <cfRule type="containsText" priority="65" dxfId="0" operator="containsText" stopIfTrue="1" text=" riesgo Baja">
      <formula>NOT(ISERROR(SEARCH(" riesgo Baja",O23)))</formula>
    </cfRule>
  </conditionalFormatting>
  <conditionalFormatting sqref="O26">
    <cfRule type="containsText" priority="56" dxfId="3" operator="containsText" stopIfTrue="1" text="riesgo Extrema">
      <formula>NOT(ISERROR(SEARCH("riesgo Extrema",O26)))</formula>
    </cfRule>
    <cfRule type="containsText" priority="57" dxfId="2" operator="containsText" stopIfTrue="1" text="riesgo Alta">
      <formula>NOT(ISERROR(SEARCH("riesgo Alta",O26)))</formula>
    </cfRule>
    <cfRule type="containsText" priority="58" dxfId="1" operator="containsText" stopIfTrue="1" text="riesgo Moderada">
      <formula>NOT(ISERROR(SEARCH("riesgo Moderada",O26)))</formula>
    </cfRule>
    <cfRule type="containsText" priority="59" dxfId="0" operator="containsText" stopIfTrue="1" text="riesgo Baja">
      <formula>NOT(ISERROR(SEARCH("riesgo Baja",O26)))</formula>
    </cfRule>
    <cfRule type="containsText" priority="60" dxfId="0" operator="containsText" stopIfTrue="1" text=" riesgo Baja">
      <formula>NOT(ISERROR(SEARCH(" riesgo Baja",O26)))</formula>
    </cfRule>
  </conditionalFormatting>
  <conditionalFormatting sqref="O29">
    <cfRule type="containsText" priority="51" dxfId="3" operator="containsText" stopIfTrue="1" text="riesgo Extrema">
      <formula>NOT(ISERROR(SEARCH("riesgo Extrema",O29)))</formula>
    </cfRule>
    <cfRule type="containsText" priority="52" dxfId="2" operator="containsText" stopIfTrue="1" text="riesgo Alta">
      <formula>NOT(ISERROR(SEARCH("riesgo Alta",O29)))</formula>
    </cfRule>
    <cfRule type="containsText" priority="53" dxfId="1" operator="containsText" stopIfTrue="1" text="riesgo Moderada">
      <formula>NOT(ISERROR(SEARCH("riesgo Moderada",O29)))</formula>
    </cfRule>
    <cfRule type="containsText" priority="54" dxfId="0" operator="containsText" stopIfTrue="1" text="riesgo Baja">
      <formula>NOT(ISERROR(SEARCH("riesgo Baja",O29)))</formula>
    </cfRule>
    <cfRule type="containsText" priority="55" dxfId="0" operator="containsText" stopIfTrue="1" text=" riesgo Baja">
      <formula>NOT(ISERROR(SEARCH(" riesgo Baja",O29)))</formula>
    </cfRule>
  </conditionalFormatting>
  <conditionalFormatting sqref="O32">
    <cfRule type="containsText" priority="41" dxfId="3" operator="containsText" stopIfTrue="1" text="riesgo Extrema">
      <formula>NOT(ISERROR(SEARCH("riesgo Extrema",O32)))</formula>
    </cfRule>
    <cfRule type="containsText" priority="42" dxfId="2" operator="containsText" stopIfTrue="1" text="riesgo Alta">
      <formula>NOT(ISERROR(SEARCH("riesgo Alta",O32)))</formula>
    </cfRule>
    <cfRule type="containsText" priority="43" dxfId="1" operator="containsText" stopIfTrue="1" text="riesgo Moderada">
      <formula>NOT(ISERROR(SEARCH("riesgo Moderada",O32)))</formula>
    </cfRule>
    <cfRule type="containsText" priority="44" dxfId="0" operator="containsText" stopIfTrue="1" text="riesgo Baja">
      <formula>NOT(ISERROR(SEARCH("riesgo Baja",O32)))</formula>
    </cfRule>
    <cfRule type="containsText" priority="45" dxfId="0" operator="containsText" stopIfTrue="1" text=" riesgo Baja">
      <formula>NOT(ISERROR(SEARCH(" riesgo Baja",O32)))</formula>
    </cfRule>
  </conditionalFormatting>
  <conditionalFormatting sqref="O35">
    <cfRule type="containsText" priority="36" dxfId="3" operator="containsText" stopIfTrue="1" text="riesgo Extrema">
      <formula>NOT(ISERROR(SEARCH("riesgo Extrema",O35)))</formula>
    </cfRule>
    <cfRule type="containsText" priority="37" dxfId="2" operator="containsText" stopIfTrue="1" text="riesgo Alta">
      <formula>NOT(ISERROR(SEARCH("riesgo Alta",O35)))</formula>
    </cfRule>
    <cfRule type="containsText" priority="38" dxfId="1" operator="containsText" stopIfTrue="1" text="riesgo Moderada">
      <formula>NOT(ISERROR(SEARCH("riesgo Moderada",O35)))</formula>
    </cfRule>
    <cfRule type="containsText" priority="39" dxfId="0" operator="containsText" stopIfTrue="1" text="riesgo Baja">
      <formula>NOT(ISERROR(SEARCH("riesgo Baja",O35)))</formula>
    </cfRule>
    <cfRule type="containsText" priority="40" dxfId="0" operator="containsText" stopIfTrue="1" text=" riesgo Baja">
      <formula>NOT(ISERROR(SEARCH(" riesgo Baja",O35)))</formula>
    </cfRule>
  </conditionalFormatting>
  <conditionalFormatting sqref="O38">
    <cfRule type="containsText" priority="31" dxfId="3" operator="containsText" stopIfTrue="1" text="riesgo Extrema">
      <formula>NOT(ISERROR(SEARCH("riesgo Extrema",O38)))</formula>
    </cfRule>
    <cfRule type="containsText" priority="32" dxfId="2" operator="containsText" stopIfTrue="1" text="riesgo Alta">
      <formula>NOT(ISERROR(SEARCH("riesgo Alta",O38)))</formula>
    </cfRule>
    <cfRule type="containsText" priority="33" dxfId="1" operator="containsText" stopIfTrue="1" text="riesgo Moderada">
      <formula>NOT(ISERROR(SEARCH("riesgo Moderada",O38)))</formula>
    </cfRule>
    <cfRule type="containsText" priority="34" dxfId="0" operator="containsText" stopIfTrue="1" text="riesgo Baja">
      <formula>NOT(ISERROR(SEARCH("riesgo Baja",O38)))</formula>
    </cfRule>
    <cfRule type="containsText" priority="35" dxfId="0" operator="containsText" stopIfTrue="1" text=" riesgo Baja">
      <formula>NOT(ISERROR(SEARCH(" riesgo Baja",O38)))</formula>
    </cfRule>
  </conditionalFormatting>
  <conditionalFormatting sqref="O41">
    <cfRule type="containsText" priority="26" dxfId="3" operator="containsText" stopIfTrue="1" text="riesgo Extrema">
      <formula>NOT(ISERROR(SEARCH("riesgo Extrema",O41)))</formula>
    </cfRule>
    <cfRule type="containsText" priority="27" dxfId="2" operator="containsText" stopIfTrue="1" text="riesgo Alta">
      <formula>NOT(ISERROR(SEARCH("riesgo Alta",O41)))</formula>
    </cfRule>
    <cfRule type="containsText" priority="28" dxfId="1" operator="containsText" stopIfTrue="1" text="riesgo Moderada">
      <formula>NOT(ISERROR(SEARCH("riesgo Moderada",O41)))</formula>
    </cfRule>
    <cfRule type="containsText" priority="29" dxfId="0" operator="containsText" stopIfTrue="1" text="riesgo Baja">
      <formula>NOT(ISERROR(SEARCH("riesgo Baja",O41)))</formula>
    </cfRule>
    <cfRule type="containsText" priority="30" dxfId="0" operator="containsText" stopIfTrue="1" text=" riesgo Baja">
      <formula>NOT(ISERROR(SEARCH(" riesgo Baja",O41)))</formula>
    </cfRule>
  </conditionalFormatting>
  <conditionalFormatting sqref="O44">
    <cfRule type="containsText" priority="21" dxfId="3" operator="containsText" stopIfTrue="1" text="riesgo Extrema">
      <formula>NOT(ISERROR(SEARCH("riesgo Extrema",O44)))</formula>
    </cfRule>
    <cfRule type="containsText" priority="22" dxfId="2" operator="containsText" stopIfTrue="1" text="riesgo Alta">
      <formula>NOT(ISERROR(SEARCH("riesgo Alta",O44)))</formula>
    </cfRule>
    <cfRule type="containsText" priority="23" dxfId="1" operator="containsText" stopIfTrue="1" text="riesgo Moderada">
      <formula>NOT(ISERROR(SEARCH("riesgo Moderada",O44)))</formula>
    </cfRule>
    <cfRule type="containsText" priority="24" dxfId="0" operator="containsText" stopIfTrue="1" text="riesgo Baja">
      <formula>NOT(ISERROR(SEARCH("riesgo Baja",O44)))</formula>
    </cfRule>
    <cfRule type="containsText" priority="25" dxfId="0" operator="containsText" stopIfTrue="1" text=" riesgo Baja">
      <formula>NOT(ISERROR(SEARCH(" riesgo Baja",O44)))</formula>
    </cfRule>
  </conditionalFormatting>
  <conditionalFormatting sqref="O47">
    <cfRule type="containsText" priority="16" dxfId="3" operator="containsText" stopIfTrue="1" text="riesgo Extrema">
      <formula>NOT(ISERROR(SEARCH("riesgo Extrema",O47)))</formula>
    </cfRule>
    <cfRule type="containsText" priority="17" dxfId="2" operator="containsText" stopIfTrue="1" text="riesgo Alta">
      <formula>NOT(ISERROR(SEARCH("riesgo Alta",O47)))</formula>
    </cfRule>
    <cfRule type="containsText" priority="18" dxfId="1" operator="containsText" stopIfTrue="1" text="riesgo Moderada">
      <formula>NOT(ISERROR(SEARCH("riesgo Moderada",O47)))</formula>
    </cfRule>
    <cfRule type="containsText" priority="19" dxfId="0" operator="containsText" stopIfTrue="1" text="riesgo Baja">
      <formula>NOT(ISERROR(SEARCH("riesgo Baja",O47)))</formula>
    </cfRule>
    <cfRule type="containsText" priority="20" dxfId="0" operator="containsText" stopIfTrue="1" text=" riesgo Baja">
      <formula>NOT(ISERROR(SEARCH(" riesgo Baja",O47)))</formula>
    </cfRule>
  </conditionalFormatting>
  <conditionalFormatting sqref="O50">
    <cfRule type="containsText" priority="11" dxfId="3" operator="containsText" stopIfTrue="1" text="riesgo Extrema">
      <formula>NOT(ISERROR(SEARCH("riesgo Extrema",O50)))</formula>
    </cfRule>
    <cfRule type="containsText" priority="12" dxfId="2" operator="containsText" stopIfTrue="1" text="riesgo Alta">
      <formula>NOT(ISERROR(SEARCH("riesgo Alta",O50)))</formula>
    </cfRule>
    <cfRule type="containsText" priority="13" dxfId="1" operator="containsText" stopIfTrue="1" text="riesgo Moderada">
      <formula>NOT(ISERROR(SEARCH("riesgo Moderada",O50)))</formula>
    </cfRule>
    <cfRule type="containsText" priority="14" dxfId="0" operator="containsText" stopIfTrue="1" text="riesgo Baja">
      <formula>NOT(ISERROR(SEARCH("riesgo Baja",O50)))</formula>
    </cfRule>
    <cfRule type="containsText" priority="15" dxfId="0" operator="containsText" stopIfTrue="1" text=" riesgo Baja">
      <formula>NOT(ISERROR(SEARCH(" riesgo Baja",O50)))</formula>
    </cfRule>
  </conditionalFormatting>
  <conditionalFormatting sqref="O53">
    <cfRule type="containsText" priority="6" dxfId="3" operator="containsText" stopIfTrue="1" text="riesgo Extrema">
      <formula>NOT(ISERROR(SEARCH("riesgo Extrema",O53)))</formula>
    </cfRule>
    <cfRule type="containsText" priority="7" dxfId="2" operator="containsText" stopIfTrue="1" text="riesgo Alta">
      <formula>NOT(ISERROR(SEARCH("riesgo Alta",O53)))</formula>
    </cfRule>
    <cfRule type="containsText" priority="8" dxfId="1" operator="containsText" stopIfTrue="1" text="riesgo Moderada">
      <formula>NOT(ISERROR(SEARCH("riesgo Moderada",O53)))</formula>
    </cfRule>
    <cfRule type="containsText" priority="9" dxfId="0" operator="containsText" stopIfTrue="1" text="riesgo Baja">
      <formula>NOT(ISERROR(SEARCH("riesgo Baja",O53)))</formula>
    </cfRule>
    <cfRule type="containsText" priority="10" dxfId="0" operator="containsText" stopIfTrue="1" text=" riesgo Baja">
      <formula>NOT(ISERROR(SEARCH(" riesgo Baja",O53)))</formula>
    </cfRule>
  </conditionalFormatting>
  <dataValidations count="1">
    <dataValidation type="list" allowBlank="1" showInputMessage="1" showErrorMessage="1" errorTitle="Error" error="Esta opción no está permitida" sqref="P17:P58">
      <formula1>OPCIONESDEMANEJO</formula1>
    </dataValidation>
  </dataValidations>
  <printOptions horizontalCentered="1" verticalCentered="1"/>
  <pageMargins left="0.984251968503937" right="0.3937007874015748" top="0" bottom="0" header="0" footer="0"/>
  <pageSetup fitToHeight="3" fitToWidth="1" horizontalDpi="600" verticalDpi="600" orientation="landscape" paperSize="5" scale="28" r:id="rId4"/>
  <drawing r:id="rId3"/>
  <legacyDrawing r:id="rId2"/>
</worksheet>
</file>

<file path=xl/worksheets/sheet7.xml><?xml version="1.0" encoding="utf-8"?>
<worksheet xmlns="http://schemas.openxmlformats.org/spreadsheetml/2006/main" xmlns:r="http://schemas.openxmlformats.org/officeDocument/2006/relationships">
  <sheetPr>
    <tabColor theme="0"/>
    <pageSetUpPr fitToPage="1"/>
  </sheetPr>
  <dimension ref="B2:U28"/>
  <sheetViews>
    <sheetView zoomScalePageLayoutView="0" workbookViewId="0" topLeftCell="A4">
      <selection activeCell="H14" sqref="H14"/>
    </sheetView>
  </sheetViews>
  <sheetFormatPr defaultColWidth="11.421875" defaultRowHeight="12.75"/>
  <cols>
    <col min="1" max="1" width="7.00390625" style="0" customWidth="1"/>
    <col min="2" max="3" width="9.57421875" style="0" customWidth="1"/>
    <col min="4" max="4" width="27.28125" style="0" customWidth="1"/>
    <col min="5" max="5" width="13.7109375" style="0" customWidth="1"/>
    <col min="6" max="6" width="26.140625" style="0" customWidth="1"/>
    <col min="7" max="7" width="16.421875" style="0" customWidth="1"/>
    <col min="8" max="8" width="21.28125" style="0" bestFit="1" customWidth="1"/>
    <col min="9" max="9" width="21.57421875" style="0" customWidth="1"/>
    <col min="10" max="10" width="22.8515625" style="0" customWidth="1"/>
    <col min="11" max="12" width="19.57421875" style="0" customWidth="1"/>
    <col min="13" max="13" width="24.00390625" style="0" customWidth="1"/>
    <col min="14" max="14" width="51.28125" style="0" customWidth="1"/>
    <col min="15" max="16" width="22.00390625" style="0" customWidth="1"/>
    <col min="17" max="20" width="26.28125" style="0" customWidth="1"/>
    <col min="21" max="21" width="22.00390625" style="0" customWidth="1"/>
  </cols>
  <sheetData>
    <row r="2" spans="2:21" ht="22.5" customHeight="1">
      <c r="B2" s="336"/>
      <c r="C2" s="336"/>
      <c r="D2" s="336"/>
      <c r="E2" s="336"/>
      <c r="F2" s="336"/>
      <c r="G2" s="315" t="s">
        <v>115</v>
      </c>
      <c r="H2" s="535"/>
      <c r="I2" s="535"/>
      <c r="J2" s="535"/>
      <c r="K2" s="535"/>
      <c r="L2" s="535"/>
      <c r="M2" s="535"/>
      <c r="N2" s="535"/>
      <c r="O2" s="535"/>
      <c r="P2" s="536"/>
      <c r="Q2" s="337" t="s">
        <v>98</v>
      </c>
      <c r="R2" s="337"/>
      <c r="S2" s="337"/>
      <c r="T2" s="337"/>
      <c r="U2" s="337"/>
    </row>
    <row r="3" spans="2:21" ht="22.5" customHeight="1">
      <c r="B3" s="336"/>
      <c r="C3" s="336"/>
      <c r="D3" s="336"/>
      <c r="E3" s="336"/>
      <c r="F3" s="336"/>
      <c r="G3" s="315" t="s">
        <v>86</v>
      </c>
      <c r="H3" s="535"/>
      <c r="I3" s="535"/>
      <c r="J3" s="535"/>
      <c r="K3" s="535"/>
      <c r="L3" s="535"/>
      <c r="M3" s="535"/>
      <c r="N3" s="535"/>
      <c r="O3" s="535"/>
      <c r="P3" s="536"/>
      <c r="Q3" s="563" t="s">
        <v>114</v>
      </c>
      <c r="R3" s="563"/>
      <c r="S3" s="563"/>
      <c r="T3" s="563"/>
      <c r="U3" s="563"/>
    </row>
    <row r="4" spans="2:21" ht="22.5" customHeight="1">
      <c r="B4" s="336"/>
      <c r="C4" s="336"/>
      <c r="D4" s="336"/>
      <c r="E4" s="336"/>
      <c r="F4" s="336"/>
      <c r="G4" s="315" t="s">
        <v>87</v>
      </c>
      <c r="H4" s="535"/>
      <c r="I4" s="535"/>
      <c r="J4" s="535"/>
      <c r="K4" s="535"/>
      <c r="L4" s="535"/>
      <c r="M4" s="535"/>
      <c r="N4" s="535"/>
      <c r="O4" s="535"/>
      <c r="P4" s="536"/>
      <c r="Q4" s="564" t="s">
        <v>116</v>
      </c>
      <c r="R4" s="564"/>
      <c r="S4" s="564"/>
      <c r="T4" s="564"/>
      <c r="U4" s="564"/>
    </row>
    <row r="5" spans="2:21" ht="22.5" customHeight="1">
      <c r="B5" s="336"/>
      <c r="C5" s="336"/>
      <c r="D5" s="336"/>
      <c r="E5" s="336"/>
      <c r="F5" s="336"/>
      <c r="G5" s="315" t="s">
        <v>100</v>
      </c>
      <c r="H5" s="535"/>
      <c r="I5" s="535"/>
      <c r="J5" s="535"/>
      <c r="K5" s="535"/>
      <c r="L5" s="535"/>
      <c r="M5" s="535"/>
      <c r="N5" s="535"/>
      <c r="O5" s="535"/>
      <c r="P5" s="536"/>
      <c r="Q5" s="338" t="s">
        <v>93</v>
      </c>
      <c r="R5" s="338"/>
      <c r="S5" s="338"/>
      <c r="T5" s="338"/>
      <c r="U5" s="338"/>
    </row>
    <row r="7" spans="2:14" ht="16.5" customHeight="1">
      <c r="B7" s="72"/>
      <c r="C7" s="72"/>
      <c r="D7" s="72"/>
      <c r="E7" s="72"/>
      <c r="F7" s="73"/>
      <c r="G7" s="73"/>
      <c r="H7" s="41"/>
      <c r="I7" s="41"/>
      <c r="J7" s="41"/>
      <c r="K7" s="41"/>
      <c r="L7" s="41"/>
      <c r="M7" s="41"/>
      <c r="N7" s="41"/>
    </row>
    <row r="8" spans="2:20" ht="25.5" customHeight="1">
      <c r="B8" s="83" t="s">
        <v>37</v>
      </c>
      <c r="C8" s="84"/>
      <c r="D8" s="84"/>
      <c r="E8" s="85"/>
      <c r="F8" s="85"/>
      <c r="G8" s="85"/>
      <c r="H8" s="85"/>
      <c r="I8" s="85"/>
      <c r="J8" s="85"/>
      <c r="K8" s="85"/>
      <c r="L8" s="86"/>
      <c r="M8" s="556" t="s">
        <v>102</v>
      </c>
      <c r="N8" s="557"/>
      <c r="O8" s="557"/>
      <c r="P8" s="557"/>
      <c r="Q8" s="557"/>
      <c r="R8" s="557"/>
      <c r="S8" s="557"/>
      <c r="T8" s="557"/>
    </row>
    <row r="9" spans="2:20" s="5" customFormat="1" ht="24.75" customHeight="1">
      <c r="B9" s="87"/>
      <c r="C9" s="88"/>
      <c r="D9" s="88"/>
      <c r="E9" s="88"/>
      <c r="F9" s="88"/>
      <c r="G9" s="88"/>
      <c r="H9" s="88"/>
      <c r="I9" s="88"/>
      <c r="J9" s="88"/>
      <c r="K9" s="88"/>
      <c r="L9" s="89"/>
      <c r="M9" s="558" t="s">
        <v>96</v>
      </c>
      <c r="N9" s="560" t="s">
        <v>59</v>
      </c>
      <c r="O9" s="560"/>
      <c r="P9" s="560"/>
      <c r="Q9" s="560" t="s">
        <v>110</v>
      </c>
      <c r="R9" s="560"/>
      <c r="S9" s="561" t="s">
        <v>113</v>
      </c>
      <c r="T9" s="561" t="s">
        <v>97</v>
      </c>
    </row>
    <row r="10" spans="2:20" s="7" customFormat="1" ht="39.75" customHeight="1">
      <c r="B10" s="6" t="s">
        <v>36</v>
      </c>
      <c r="C10" s="6" t="s">
        <v>99</v>
      </c>
      <c r="D10" s="6" t="s">
        <v>85</v>
      </c>
      <c r="E10" s="27" t="s">
        <v>13</v>
      </c>
      <c r="F10" s="12" t="s">
        <v>3</v>
      </c>
      <c r="G10" s="12" t="s">
        <v>2</v>
      </c>
      <c r="H10" s="12" t="s">
        <v>38</v>
      </c>
      <c r="I10" s="12" t="s">
        <v>14</v>
      </c>
      <c r="J10" s="12" t="s">
        <v>160</v>
      </c>
      <c r="K10" s="12" t="s">
        <v>25</v>
      </c>
      <c r="L10" s="12" t="s">
        <v>15</v>
      </c>
      <c r="M10" s="559"/>
      <c r="N10" s="42" t="s">
        <v>35</v>
      </c>
      <c r="O10" s="42" t="s">
        <v>60</v>
      </c>
      <c r="P10" s="42" t="s">
        <v>61</v>
      </c>
      <c r="Q10" s="74" t="s">
        <v>111</v>
      </c>
      <c r="R10" s="74" t="s">
        <v>112</v>
      </c>
      <c r="S10" s="562"/>
      <c r="T10" s="562"/>
    </row>
    <row r="11" spans="2:20" ht="24" customHeight="1">
      <c r="B11" s="553">
        <f>'Fm-17'!B18</f>
        <v>1</v>
      </c>
      <c r="C11" s="553"/>
      <c r="D11" s="547" t="str">
        <f>'Fm-17'!B10</f>
        <v>PROCESO "  GESTION DE LA CONTRATACION PUBLICA "</v>
      </c>
      <c r="E11" s="550" t="e">
        <f>'Fm-17'!#REF!</f>
        <v>#REF!</v>
      </c>
      <c r="F11" s="22">
        <f>'Fm-141'!Y27</f>
        <v>11</v>
      </c>
      <c r="G11" s="22">
        <f>'Fm-141'!Y26</f>
        <v>3</v>
      </c>
      <c r="H11" s="68">
        <f>'Fm-141'!AA26</f>
        <v>33</v>
      </c>
      <c r="I11" s="23" t="str">
        <f>'Fm-19'!H20</f>
        <v>Comité de Contratos</v>
      </c>
      <c r="J11" s="68">
        <f>'Fm-19'!Q20</f>
        <v>100</v>
      </c>
      <c r="K11" s="541" t="str">
        <f>'Fm-17'!L18</f>
        <v>ESTRATEGICO</v>
      </c>
      <c r="L11" s="544" t="s">
        <v>57</v>
      </c>
      <c r="M11" s="538" t="str">
        <f>'Fm-143'!Q17</f>
        <v>Bitácora del Proyecto</v>
      </c>
      <c r="N11" s="538" t="str">
        <f>'Fm-143'!R17</f>
        <v>GABRIEL EDUARDO EL TORO BENAVIDES</v>
      </c>
      <c r="O11" s="538" t="str">
        <f>'Fm-143'!S17</f>
        <v>COORDINADOR  GIT DE CONTRATACION</v>
      </c>
      <c r="P11" s="538" t="str">
        <f>'Fm-143'!T17</f>
        <v>GIT DE CONTRATACION</v>
      </c>
      <c r="Q11" s="538">
        <f>'Fm-143'!U17</f>
        <v>42370</v>
      </c>
      <c r="R11" s="538">
        <f>'Fm-143'!V17</f>
        <v>42705</v>
      </c>
      <c r="S11" s="538" t="str">
        <f>'Fm-143'!W17</f>
        <v>N° de Proyectos que requieren Bitácora/N° de bitácoras realizadas*100</v>
      </c>
      <c r="T11" s="538"/>
    </row>
    <row r="12" spans="2:20" ht="24" customHeight="1">
      <c r="B12" s="554"/>
      <c r="C12" s="554"/>
      <c r="D12" s="548"/>
      <c r="E12" s="551"/>
      <c r="F12" s="542" t="str">
        <f>'Fm-141'!Z27</f>
        <v>Mayor</v>
      </c>
      <c r="G12" s="542" t="str">
        <f>'Fm-141'!Z26</f>
        <v>Posible</v>
      </c>
      <c r="H12" s="542" t="str">
        <f>'Fm-141'!AB26</f>
        <v>Riesgo Extrema (Z-19)</v>
      </c>
      <c r="I12" s="24" t="str">
        <f>'Fm-19'!H22</f>
        <v>Bitácora del Proyecto</v>
      </c>
      <c r="J12" s="542">
        <f>'Fm-19'!Q21</f>
        <v>0</v>
      </c>
      <c r="K12" s="542"/>
      <c r="L12" s="545"/>
      <c r="M12" s="539"/>
      <c r="N12" s="539"/>
      <c r="O12" s="539"/>
      <c r="P12" s="539"/>
      <c r="Q12" s="539"/>
      <c r="R12" s="539"/>
      <c r="S12" s="539"/>
      <c r="T12" s="539"/>
    </row>
    <row r="13" spans="2:20" ht="24" customHeight="1">
      <c r="B13" s="555"/>
      <c r="C13" s="554"/>
      <c r="D13" s="548"/>
      <c r="E13" s="552"/>
      <c r="F13" s="543"/>
      <c r="G13" s="543"/>
      <c r="H13" s="543"/>
      <c r="I13" s="25" t="e">
        <f>'Fm-19'!#REF!</f>
        <v>#REF!</v>
      </c>
      <c r="J13" s="543"/>
      <c r="K13" s="543"/>
      <c r="L13" s="546"/>
      <c r="M13" s="540"/>
      <c r="N13" s="540"/>
      <c r="O13" s="540"/>
      <c r="P13" s="540"/>
      <c r="Q13" s="540"/>
      <c r="R13" s="540"/>
      <c r="S13" s="540"/>
      <c r="T13" s="540"/>
    </row>
    <row r="14" spans="2:20" ht="24" customHeight="1">
      <c r="B14" s="553">
        <f>'Fm-17'!B19</f>
        <v>2</v>
      </c>
      <c r="C14" s="554"/>
      <c r="D14" s="548"/>
      <c r="E14" s="550" t="str">
        <f>'Fm-17'!C18</f>
        <v>Modificaciones de los alcances técnicos y/ o financieros de los proyectos en etapas avanzadas del proceso contractual</v>
      </c>
      <c r="F14" s="22">
        <f>'Fm-141'!Y29</f>
        <v>11</v>
      </c>
      <c r="G14" s="22">
        <f>'Fm-141'!Y28</f>
        <v>2</v>
      </c>
      <c r="H14" s="68">
        <f>'Fm-141'!AA28</f>
        <v>22</v>
      </c>
      <c r="I14" s="23" t="str">
        <f>'Fm-19'!H23</f>
        <v>Comité de Contratos</v>
      </c>
      <c r="J14" s="68">
        <f>'Fm-19'!Q23</f>
        <v>100</v>
      </c>
      <c r="K14" s="541" t="str">
        <f>'Fm-17'!L19</f>
        <v>CUMPLIMIENTO</v>
      </c>
      <c r="L14" s="544" t="s">
        <v>57</v>
      </c>
      <c r="M14" s="538" t="str">
        <f>'Fm-143'!Q23</f>
        <v>Implementación de políticas estándar, lo que incluye procesos, procedimientos, formatos y listas de chequeo estandarizadas para todos los procesos - Estandarización de pliegos</v>
      </c>
      <c r="N14" s="538" t="str">
        <f>'Fm-143'!R20</f>
        <v>GABRIEL EDUARDO DEL TORO BENAVIDES</v>
      </c>
      <c r="O14" s="538" t="str">
        <f>'Fm-143'!S20</f>
        <v>COORDINADOR  GIT DE CONTRATACION</v>
      </c>
      <c r="P14" s="538" t="str">
        <f>'Fm-143'!T20</f>
        <v>GIT DE CONTRATACION</v>
      </c>
      <c r="Q14" s="538">
        <f>'Fm-143'!U20</f>
        <v>42370</v>
      </c>
      <c r="R14" s="538">
        <f>'Fm-143'!V20</f>
        <v>42705</v>
      </c>
      <c r="S14" s="538" t="str">
        <f>'Fm-143'!W20</f>
        <v>Inventario de Adendas</v>
      </c>
      <c r="T14" s="538"/>
    </row>
    <row r="15" spans="2:20" ht="24" customHeight="1">
      <c r="B15" s="554"/>
      <c r="C15" s="554"/>
      <c r="D15" s="548"/>
      <c r="E15" s="551"/>
      <c r="F15" s="542" t="str">
        <f>'Fm-141'!Z29</f>
        <v>Mayor</v>
      </c>
      <c r="G15" s="542" t="str">
        <f>'Fm-141'!Z28</f>
        <v>Improbable</v>
      </c>
      <c r="H15" s="542" t="str">
        <f>'Fm-141'!AB28</f>
        <v>Riesgo Alta (Z-16)</v>
      </c>
      <c r="I15" s="24" t="str">
        <f>'Fm-19'!H26</f>
        <v>División de funciones entre estructruaciuón y contratación</v>
      </c>
      <c r="J15" s="542">
        <f>'Fm-19'!Q24</f>
        <v>0</v>
      </c>
      <c r="K15" s="542"/>
      <c r="L15" s="545"/>
      <c r="M15" s="539"/>
      <c r="N15" s="539"/>
      <c r="O15" s="539"/>
      <c r="P15" s="539"/>
      <c r="Q15" s="539"/>
      <c r="R15" s="539"/>
      <c r="S15" s="539"/>
      <c r="T15" s="539"/>
    </row>
    <row r="16" spans="2:20" ht="24" customHeight="1">
      <c r="B16" s="555"/>
      <c r="C16" s="554"/>
      <c r="D16" s="548"/>
      <c r="E16" s="552"/>
      <c r="F16" s="543"/>
      <c r="G16" s="543"/>
      <c r="H16" s="543"/>
      <c r="I16" s="25">
        <f>'Fm-19'!H27</f>
        <v>0</v>
      </c>
      <c r="J16" s="543"/>
      <c r="K16" s="543"/>
      <c r="L16" s="546"/>
      <c r="M16" s="540"/>
      <c r="N16" s="540"/>
      <c r="O16" s="540"/>
      <c r="P16" s="540"/>
      <c r="Q16" s="540"/>
      <c r="R16" s="540"/>
      <c r="S16" s="540"/>
      <c r="T16" s="540"/>
    </row>
    <row r="17" spans="2:20" ht="24" customHeight="1">
      <c r="B17" s="553">
        <f>'Fm-17'!B20</f>
        <v>3</v>
      </c>
      <c r="C17" s="554"/>
      <c r="D17" s="548"/>
      <c r="E17" s="550" t="str">
        <f>'Fm-17'!C20</f>
        <v>Pliegos sastres (configurados de forma amañada)</v>
      </c>
      <c r="F17" s="22">
        <f>'Fm-141'!Y31</f>
        <v>13</v>
      </c>
      <c r="G17" s="22">
        <f>'Fm-141'!Y30</f>
        <v>1</v>
      </c>
      <c r="H17" s="68">
        <f>'Fm-141'!AA30</f>
        <v>13</v>
      </c>
      <c r="I17" s="23" t="str">
        <f>'Fm-19'!H28</f>
        <v>Comité de Contratos                              - Estandarización propuesta de contrato APP y de los documentos de invitación a precalificar</v>
      </c>
      <c r="J17" s="68">
        <f>'Fm-19'!Q26</f>
        <v>100</v>
      </c>
      <c r="K17" s="541" t="str">
        <f>'Fm-17'!L20</f>
        <v>CUMPLIMIENTO</v>
      </c>
      <c r="L17" s="544" t="s">
        <v>55</v>
      </c>
      <c r="M17" s="538" t="e">
        <f>'Fm-143'!#REF!</f>
        <v>#REF!</v>
      </c>
      <c r="N17" s="538" t="str">
        <f>'Fm-143'!R23</f>
        <v>GABRIEL EDUARDO DEL TORO BENAVIDES</v>
      </c>
      <c r="O17" s="538" t="str">
        <f>'Fm-143'!S23</f>
        <v>COORDINADOR  GIT DE CONTRATACION</v>
      </c>
      <c r="P17" s="538" t="str">
        <f>'Fm-143'!T23</f>
        <v>GIT DE CONTRATACION</v>
      </c>
      <c r="Q17" s="538">
        <f>'Fm-143'!U23</f>
        <v>42370</v>
      </c>
      <c r="R17" s="538">
        <f>'Fm-143'!V23</f>
        <v>42705</v>
      </c>
      <c r="S17" s="538" t="str">
        <f>'Fm-143'!W23</f>
        <v>Pliegos estandarizados para cada modalidad de selección</v>
      </c>
      <c r="T17" s="538"/>
    </row>
    <row r="18" spans="2:20" ht="24" customHeight="1">
      <c r="B18" s="554"/>
      <c r="C18" s="554"/>
      <c r="D18" s="548"/>
      <c r="E18" s="551"/>
      <c r="F18" s="542" t="str">
        <f>'Fm-141'!Z31</f>
        <v>Catastrófico</v>
      </c>
      <c r="G18" s="542" t="str">
        <f>'Fm-141'!Z30</f>
        <v>Raro</v>
      </c>
      <c r="H18" s="542" t="str">
        <f>'Fm-141'!AB30</f>
        <v>Riesgo Alta (Z17)</v>
      </c>
      <c r="I18" s="24" t="str">
        <f>'Fm-19'!H29</f>
        <v>Comité de Contratos  formato solicitud de procesos</v>
      </c>
      <c r="J18" s="404">
        <f>'Fm-19'!Q27</f>
        <v>0</v>
      </c>
      <c r="K18" s="542"/>
      <c r="L18" s="545"/>
      <c r="M18" s="539"/>
      <c r="N18" s="539"/>
      <c r="O18" s="539"/>
      <c r="P18" s="539"/>
      <c r="Q18" s="539"/>
      <c r="R18" s="539"/>
      <c r="S18" s="539"/>
      <c r="T18" s="539"/>
    </row>
    <row r="19" spans="2:20" ht="24" customHeight="1">
      <c r="B19" s="555"/>
      <c r="C19" s="554"/>
      <c r="D19" s="548"/>
      <c r="E19" s="552"/>
      <c r="F19" s="543"/>
      <c r="G19" s="543"/>
      <c r="H19" s="543"/>
      <c r="I19" s="25">
        <f>'Fm-19'!H30</f>
        <v>0</v>
      </c>
      <c r="J19" s="404"/>
      <c r="K19" s="543"/>
      <c r="L19" s="546"/>
      <c r="M19" s="540"/>
      <c r="N19" s="540"/>
      <c r="O19" s="540"/>
      <c r="P19" s="540"/>
      <c r="Q19" s="540"/>
      <c r="R19" s="540"/>
      <c r="S19" s="540"/>
      <c r="T19" s="540"/>
    </row>
    <row r="20" spans="2:20" ht="24" customHeight="1">
      <c r="B20" s="553">
        <f>'Fm-17'!B21</f>
        <v>4</v>
      </c>
      <c r="C20" s="554"/>
      <c r="D20" s="548"/>
      <c r="E20" s="550" t="e">
        <f>'Fm-17'!#REF!</f>
        <v>#REF!</v>
      </c>
      <c r="F20" s="22">
        <f>'Fm-141'!Y33</f>
        <v>6</v>
      </c>
      <c r="G20" s="22">
        <f>'Fm-141'!Y32</f>
        <v>3</v>
      </c>
      <c r="H20" s="68">
        <f>'Fm-141'!AA32</f>
        <v>18</v>
      </c>
      <c r="I20" s="23">
        <f>'Fm-19'!H31</f>
        <v>0</v>
      </c>
      <c r="J20" s="68">
        <f>'Fm-19'!Q29</f>
        <v>100</v>
      </c>
      <c r="K20" s="541" t="str">
        <f>'Fm-17'!L21</f>
        <v>OPERATIVO</v>
      </c>
      <c r="L20" s="544" t="s">
        <v>58</v>
      </c>
      <c r="M20" s="538" t="str">
        <f>'Fm-143'!Q26</f>
        <v> - Realizar el seguimiento del Plan de Adquisiciones</v>
      </c>
      <c r="N20" s="538" t="str">
        <f>'Fm-143'!R26</f>
        <v>GABRIEL EDUARDO DEL TORO BENAVIDES</v>
      </c>
      <c r="O20" s="538" t="str">
        <f>'Fm-143'!S26</f>
        <v>COORDINADOR  GIT DE CONTRATACION</v>
      </c>
      <c r="P20" s="538" t="str">
        <f>'Fm-143'!T26</f>
        <v>GIT DE CONTRATACION</v>
      </c>
      <c r="Q20" s="538">
        <f>'Fm-143'!U26</f>
        <v>42370</v>
      </c>
      <c r="R20" s="538">
        <f>'Fm-143'!V26</f>
        <v>42705</v>
      </c>
      <c r="S20" s="538" t="str">
        <f>'Fm-143'!W26</f>
        <v>Seguimiento del PAA en comité de contratos</v>
      </c>
      <c r="T20" s="538"/>
    </row>
    <row r="21" spans="2:20" ht="24" customHeight="1">
      <c r="B21" s="554"/>
      <c r="C21" s="554"/>
      <c r="D21" s="548"/>
      <c r="E21" s="551"/>
      <c r="F21" s="542" t="str">
        <f>'Fm-141'!Z33</f>
        <v>Menor</v>
      </c>
      <c r="G21" s="542" t="str">
        <f>'Fm-141'!Z32</f>
        <v>Posible</v>
      </c>
      <c r="H21" s="542" t="str">
        <f>'Fm-141'!AB32</f>
        <v>Riesgo Moderada (Z-7)</v>
      </c>
      <c r="I21" s="24">
        <f>'Fm-19'!H32</f>
        <v>0</v>
      </c>
      <c r="J21" s="542">
        <f>'Fm-19'!Q30</f>
        <v>0</v>
      </c>
      <c r="K21" s="542"/>
      <c r="L21" s="545"/>
      <c r="M21" s="539"/>
      <c r="N21" s="539"/>
      <c r="O21" s="539"/>
      <c r="P21" s="539"/>
      <c r="Q21" s="539"/>
      <c r="R21" s="539"/>
      <c r="S21" s="539"/>
      <c r="T21" s="539"/>
    </row>
    <row r="22" spans="2:20" ht="24" customHeight="1">
      <c r="B22" s="555"/>
      <c r="C22" s="554"/>
      <c r="D22" s="548"/>
      <c r="E22" s="552"/>
      <c r="F22" s="543"/>
      <c r="G22" s="543"/>
      <c r="H22" s="543"/>
      <c r="I22" s="25" t="str">
        <f>'Fm-19'!H33</f>
        <v>formato solicitud de procesos</v>
      </c>
      <c r="J22" s="543"/>
      <c r="K22" s="543"/>
      <c r="L22" s="546"/>
      <c r="M22" s="540"/>
      <c r="N22" s="540"/>
      <c r="O22" s="540"/>
      <c r="P22" s="540"/>
      <c r="Q22" s="540"/>
      <c r="R22" s="540"/>
      <c r="S22" s="540"/>
      <c r="T22" s="540"/>
    </row>
    <row r="23" spans="2:20" ht="24" customHeight="1">
      <c r="B23" s="553" t="e">
        <f>'Fm-17'!#REF!</f>
        <v>#REF!</v>
      </c>
      <c r="C23" s="554"/>
      <c r="D23" s="548"/>
      <c r="E23" s="550" t="e">
        <f>'Fm-17'!#REF!</f>
        <v>#REF!</v>
      </c>
      <c r="F23" s="22">
        <f>'Fm-141'!Y35</f>
        <v>6</v>
      </c>
      <c r="G23" s="22">
        <f>'Fm-141'!Y34</f>
        <v>3</v>
      </c>
      <c r="H23" s="68">
        <f>'Fm-141'!AA34</f>
        <v>18</v>
      </c>
      <c r="I23" s="23" t="e">
        <f>'Fm-19'!#REF!</f>
        <v>#REF!</v>
      </c>
      <c r="J23" s="68" t="e">
        <f>'Fm-19'!#REF!</f>
        <v>#REF!</v>
      </c>
      <c r="K23" s="541" t="e">
        <f>'Fm-17'!#REF!</f>
        <v>#REF!</v>
      </c>
      <c r="L23" s="544" t="s">
        <v>56</v>
      </c>
      <c r="M23" s="538" t="str">
        <f>'Fm-143'!Q29</f>
        <v> - Implementar requisitos estandar de evaluación según tipo de procesos</v>
      </c>
      <c r="N23" s="538" t="str">
        <f>'Fm-143'!R29</f>
        <v>GABRIEL EDUARDO DEL TORO BENAVIDES</v>
      </c>
      <c r="O23" s="538" t="str">
        <f>'Fm-143'!S29</f>
        <v>COORDINADOR  GIT DE CONTRATACION</v>
      </c>
      <c r="P23" s="538" t="str">
        <f>'Fm-143'!T29</f>
        <v>GIT DE CONTRATACION</v>
      </c>
      <c r="Q23" s="538">
        <f>'Fm-143'!U29</f>
        <v>42370</v>
      </c>
      <c r="R23" s="538">
        <f>'Fm-143'!V29</f>
        <v>42705</v>
      </c>
      <c r="S23" s="538" t="str">
        <f>'Fm-143'!W29</f>
        <v>Reporte de Indicadores  de Gestión del GIT de Contratación     </v>
      </c>
      <c r="T23" s="538"/>
    </row>
    <row r="24" spans="2:20" ht="24" customHeight="1">
      <c r="B24" s="554"/>
      <c r="C24" s="554"/>
      <c r="D24" s="548"/>
      <c r="E24" s="551"/>
      <c r="F24" s="542" t="str">
        <f>'Fm-141'!Z35</f>
        <v>Menor</v>
      </c>
      <c r="G24" s="542" t="str">
        <f>'Fm-141'!Z34</f>
        <v>Posible</v>
      </c>
      <c r="H24" s="542" t="str">
        <f>'Fm-141'!AB34</f>
        <v>Riesgo Moderada (Z-7)</v>
      </c>
      <c r="I24" s="24" t="e">
        <f>'Fm-19'!#REF!</f>
        <v>#REF!</v>
      </c>
      <c r="J24" s="542" t="e">
        <f>'Fm-19'!#REF!</f>
        <v>#REF!</v>
      </c>
      <c r="K24" s="542"/>
      <c r="L24" s="545"/>
      <c r="M24" s="539"/>
      <c r="N24" s="539"/>
      <c r="O24" s="539"/>
      <c r="P24" s="539"/>
      <c r="Q24" s="539"/>
      <c r="R24" s="539"/>
      <c r="S24" s="539"/>
      <c r="T24" s="539"/>
    </row>
    <row r="25" spans="2:20" ht="24" customHeight="1">
      <c r="B25" s="555"/>
      <c r="C25" s="555"/>
      <c r="D25" s="549"/>
      <c r="E25" s="552"/>
      <c r="F25" s="543"/>
      <c r="G25" s="543"/>
      <c r="H25" s="543"/>
      <c r="I25" s="25" t="e">
        <f>'Fm-19'!#REF!</f>
        <v>#REF!</v>
      </c>
      <c r="J25" s="543"/>
      <c r="K25" s="543"/>
      <c r="L25" s="546"/>
      <c r="M25" s="540"/>
      <c r="N25" s="540"/>
      <c r="O25" s="540"/>
      <c r="P25" s="540"/>
      <c r="Q25" s="540"/>
      <c r="R25" s="540"/>
      <c r="S25" s="540"/>
      <c r="T25" s="540"/>
    </row>
    <row r="26" spans="2:14" ht="6.75" customHeight="1" thickBot="1">
      <c r="B26" s="26"/>
      <c r="C26" s="26"/>
      <c r="D26" s="26"/>
      <c r="E26" s="26"/>
      <c r="F26" s="28"/>
      <c r="G26" s="29"/>
      <c r="H26" s="29"/>
      <c r="I26" s="29"/>
      <c r="J26" s="30"/>
      <c r="K26" s="29"/>
      <c r="L26" s="29"/>
      <c r="M26" s="2"/>
      <c r="N26" s="26"/>
    </row>
    <row r="27" spans="2:21" ht="15.75" customHeight="1" thickBot="1">
      <c r="B27" s="569" t="s">
        <v>103</v>
      </c>
      <c r="C27" s="570"/>
      <c r="D27" s="570"/>
      <c r="E27" s="570"/>
      <c r="F27" s="570"/>
      <c r="G27" s="570"/>
      <c r="H27" s="570"/>
      <c r="I27" s="571"/>
      <c r="J27" s="569" t="s">
        <v>104</v>
      </c>
      <c r="K27" s="570"/>
      <c r="L27" s="570"/>
      <c r="M27" s="570"/>
      <c r="N27" s="571"/>
      <c r="O27" s="565" t="s">
        <v>105</v>
      </c>
      <c r="P27" s="328"/>
      <c r="Q27" s="328"/>
      <c r="R27" s="328"/>
      <c r="S27" s="328"/>
      <c r="T27" s="328"/>
      <c r="U27" s="329"/>
    </row>
    <row r="28" spans="2:21" ht="52.5" customHeight="1" thickBot="1">
      <c r="B28" s="566" t="s">
        <v>106</v>
      </c>
      <c r="C28" s="567"/>
      <c r="D28" s="567"/>
      <c r="E28" s="567"/>
      <c r="F28" s="567"/>
      <c r="G28" s="567"/>
      <c r="H28" s="567"/>
      <c r="I28" s="568"/>
      <c r="J28" s="566" t="s">
        <v>106</v>
      </c>
      <c r="K28" s="567"/>
      <c r="L28" s="567"/>
      <c r="M28" s="567"/>
      <c r="N28" s="568"/>
      <c r="O28" s="566" t="s">
        <v>137</v>
      </c>
      <c r="P28" s="567"/>
      <c r="Q28" s="567"/>
      <c r="R28" s="567"/>
      <c r="S28" s="567"/>
      <c r="T28" s="567"/>
      <c r="U28" s="568"/>
    </row>
  </sheetData>
  <sheetProtection/>
  <mergeCells count="103">
    <mergeCell ref="B2:F5"/>
    <mergeCell ref="Q9:R9"/>
    <mergeCell ref="S9:S10"/>
    <mergeCell ref="O27:U27"/>
    <mergeCell ref="O28:U28"/>
    <mergeCell ref="J27:N27"/>
    <mergeCell ref="J28:N28"/>
    <mergeCell ref="B27:I27"/>
    <mergeCell ref="B28:I28"/>
    <mergeCell ref="Q2:U2"/>
    <mergeCell ref="G3:P3"/>
    <mergeCell ref="Q3:U3"/>
    <mergeCell ref="G4:P4"/>
    <mergeCell ref="Q4:U4"/>
    <mergeCell ref="G5:P5"/>
    <mergeCell ref="Q5:U5"/>
    <mergeCell ref="K11:K13"/>
    <mergeCell ref="B11:B13"/>
    <mergeCell ref="B17:B19"/>
    <mergeCell ref="E17:E19"/>
    <mergeCell ref="C11:C25"/>
    <mergeCell ref="G2:P2"/>
    <mergeCell ref="M8:T8"/>
    <mergeCell ref="M9:M10"/>
    <mergeCell ref="N9:P9"/>
    <mergeCell ref="T9:T10"/>
    <mergeCell ref="T14:T16"/>
    <mergeCell ref="F15:F16"/>
    <mergeCell ref="G15:G16"/>
    <mergeCell ref="N17:N19"/>
    <mergeCell ref="S14:S16"/>
    <mergeCell ref="L17:L19"/>
    <mergeCell ref="M17:M19"/>
    <mergeCell ref="O17:O19"/>
    <mergeCell ref="O14:O16"/>
    <mergeCell ref="K14:K16"/>
    <mergeCell ref="T11:T13"/>
    <mergeCell ref="F12:F13"/>
    <mergeCell ref="G12:G13"/>
    <mergeCell ref="H12:H13"/>
    <mergeCell ref="J12:J13"/>
    <mergeCell ref="N20:N22"/>
    <mergeCell ref="F18:F19"/>
    <mergeCell ref="G18:G19"/>
    <mergeCell ref="H18:H19"/>
    <mergeCell ref="J18:J19"/>
    <mergeCell ref="B20:B22"/>
    <mergeCell ref="F24:F25"/>
    <mergeCell ref="G24:G25"/>
    <mergeCell ref="H24:H25"/>
    <mergeCell ref="B14:B16"/>
    <mergeCell ref="E14:E16"/>
    <mergeCell ref="B23:B25"/>
    <mergeCell ref="E23:E25"/>
    <mergeCell ref="E20:E22"/>
    <mergeCell ref="H15:H16"/>
    <mergeCell ref="D11:D25"/>
    <mergeCell ref="E11:E13"/>
    <mergeCell ref="L11:L13"/>
    <mergeCell ref="F21:F22"/>
    <mergeCell ref="G21:G22"/>
    <mergeCell ref="H21:H22"/>
    <mergeCell ref="J21:J22"/>
    <mergeCell ref="J24:J25"/>
    <mergeCell ref="K17:K19"/>
    <mergeCell ref="J15:J16"/>
    <mergeCell ref="M11:M13"/>
    <mergeCell ref="L14:L16"/>
    <mergeCell ref="M14:M16"/>
    <mergeCell ref="N11:N13"/>
    <mergeCell ref="L23:L25"/>
    <mergeCell ref="M23:M25"/>
    <mergeCell ref="N23:N25"/>
    <mergeCell ref="M20:M22"/>
    <mergeCell ref="L20:L22"/>
    <mergeCell ref="N14:N16"/>
    <mergeCell ref="O23:O25"/>
    <mergeCell ref="O11:O13"/>
    <mergeCell ref="P11:P13"/>
    <mergeCell ref="P14:P16"/>
    <mergeCell ref="R20:R22"/>
    <mergeCell ref="Q11:Q13"/>
    <mergeCell ref="R11:R13"/>
    <mergeCell ref="T23:T25"/>
    <mergeCell ref="T17:T19"/>
    <mergeCell ref="T20:T22"/>
    <mergeCell ref="Q23:Q25"/>
    <mergeCell ref="R23:R25"/>
    <mergeCell ref="K23:K25"/>
    <mergeCell ref="S23:S25"/>
    <mergeCell ref="P23:P25"/>
    <mergeCell ref="Q17:Q19"/>
    <mergeCell ref="R17:R19"/>
    <mergeCell ref="S11:S13"/>
    <mergeCell ref="Q14:Q16"/>
    <mergeCell ref="S20:S22"/>
    <mergeCell ref="Q20:Q22"/>
    <mergeCell ref="K20:K22"/>
    <mergeCell ref="S17:S19"/>
    <mergeCell ref="P17:P19"/>
    <mergeCell ref="P20:P22"/>
    <mergeCell ref="R14:R16"/>
    <mergeCell ref="O20:O22"/>
  </mergeCells>
  <conditionalFormatting sqref="H12:H13">
    <cfRule type="containsText" priority="5" dxfId="3" operator="containsText" stopIfTrue="1" text="riesgo Extrema">
      <formula>NOT(ISERROR(SEARCH("riesgo Extrema",H12)))</formula>
    </cfRule>
    <cfRule type="containsText" priority="6" dxfId="2" operator="containsText" stopIfTrue="1" text="riesgo Alta">
      <formula>NOT(ISERROR(SEARCH("riesgo Alta",H12)))</formula>
    </cfRule>
    <cfRule type="containsText" priority="7" dxfId="1" operator="containsText" stopIfTrue="1" text="riesgo Moderada">
      <formula>NOT(ISERROR(SEARCH("riesgo Moderada",H12)))</formula>
    </cfRule>
    <cfRule type="containsText" priority="8" dxfId="0" operator="containsText" stopIfTrue="1" text="riesgo Baja">
      <formula>NOT(ISERROR(SEARCH("riesgo Baja",H12)))</formula>
    </cfRule>
    <cfRule type="containsText" priority="9" dxfId="0" operator="containsText" stopIfTrue="1" text=" riesgo Baja">
      <formula>NOT(ISERROR(SEARCH(" riesgo Baja",H12)))</formula>
    </cfRule>
  </conditionalFormatting>
  <conditionalFormatting sqref="J15:J16 H15:H16 J18:J19 H18:H19 J21:J22 H21:H22 J12:J13 H24:H25 J24:J25">
    <cfRule type="containsText" priority="1" dxfId="3" operator="containsText" stopIfTrue="1" text="riesgo Extrema">
      <formula>NOT(ISERROR(SEARCH("riesgo Extrema",H12)))</formula>
    </cfRule>
    <cfRule type="containsText" priority="2" dxfId="2" operator="containsText" stopIfTrue="1" text="riesgo Alta">
      <formula>NOT(ISERROR(SEARCH("riesgo Alta",H12)))</formula>
    </cfRule>
    <cfRule type="containsText" priority="3" dxfId="1" operator="containsText" stopIfTrue="1" text="riesgo Moderada">
      <formula>NOT(ISERROR(SEARCH("riesgo Moderada",H12)))</formula>
    </cfRule>
    <cfRule type="containsText" priority="4" dxfId="0" operator="containsText" stopIfTrue="1" text="riesgo Baja">
      <formula>NOT(ISERROR(SEARCH("riesgo Baja",H12)))</formula>
    </cfRule>
  </conditionalFormatting>
  <dataValidations count="1">
    <dataValidation type="list" allowBlank="1" showInputMessage="1" showErrorMessage="1" errorTitle="Error" error="Esta opción no está permitida" sqref="L11:L25">
      <formula1>OPCIONESDEMANEJO</formula1>
    </dataValidation>
  </dataValidations>
  <printOptions horizontalCentered="1" verticalCentered="1"/>
  <pageMargins left="0.984251968503937" right="0.7874015748031497" top="0" bottom="0" header="0" footer="0"/>
  <pageSetup fitToHeight="1" fitToWidth="1" horizontalDpi="600" verticalDpi="600" orientation="landscape" scale="27" r:id="rId4"/>
  <drawing r:id="rId3"/>
  <legacyDrawing r:id="rId2"/>
</worksheet>
</file>

<file path=xl/worksheets/sheet8.xml><?xml version="1.0" encoding="utf-8"?>
<worksheet xmlns="http://schemas.openxmlformats.org/spreadsheetml/2006/main" xmlns:r="http://schemas.openxmlformats.org/officeDocument/2006/relationships">
  <dimension ref="B3:N88"/>
  <sheetViews>
    <sheetView zoomScalePageLayoutView="0" workbookViewId="0" topLeftCell="B29">
      <selection activeCell="E35" sqref="E35"/>
    </sheetView>
  </sheetViews>
  <sheetFormatPr defaultColWidth="11.421875" defaultRowHeight="12.75"/>
  <cols>
    <col min="1" max="1" width="4.421875" style="0" customWidth="1"/>
    <col min="2" max="2" width="45.7109375" style="0" customWidth="1"/>
    <col min="3" max="3" width="28.57421875" style="0" customWidth="1"/>
    <col min="4" max="4" width="26.28125" style="0" customWidth="1"/>
    <col min="5" max="5" width="18.00390625" style="0" customWidth="1"/>
    <col min="6" max="7" width="17.8515625" style="0" customWidth="1"/>
    <col min="8" max="8" width="20.421875" style="0" customWidth="1"/>
    <col min="13" max="13" width="7.00390625" style="0" customWidth="1"/>
    <col min="14" max="14" width="22.140625" style="0" customWidth="1"/>
  </cols>
  <sheetData>
    <row r="3" spans="10:14" ht="12.75">
      <c r="J3" t="s">
        <v>53</v>
      </c>
      <c r="K3" t="s">
        <v>30</v>
      </c>
      <c r="L3" t="s">
        <v>54</v>
      </c>
      <c r="N3" s="9"/>
    </row>
    <row r="4" spans="2:14" ht="107.25" customHeight="1">
      <c r="B4" t="s">
        <v>25</v>
      </c>
      <c r="D4" t="s">
        <v>51</v>
      </c>
      <c r="G4" t="s">
        <v>2</v>
      </c>
      <c r="H4" t="s">
        <v>3</v>
      </c>
      <c r="J4" s="16" t="s">
        <v>23</v>
      </c>
      <c r="K4" s="16" t="s">
        <v>20</v>
      </c>
      <c r="L4" s="16" t="s">
        <v>19</v>
      </c>
      <c r="N4" s="39" t="s">
        <v>15</v>
      </c>
    </row>
    <row r="5" spans="2:14" ht="12.75">
      <c r="B5" t="s">
        <v>46</v>
      </c>
      <c r="D5">
        <v>1</v>
      </c>
      <c r="G5" t="s">
        <v>52</v>
      </c>
      <c r="H5" t="s">
        <v>52</v>
      </c>
      <c r="J5">
        <v>0</v>
      </c>
      <c r="K5">
        <v>0</v>
      </c>
      <c r="L5">
        <v>0</v>
      </c>
      <c r="N5" s="9" t="s">
        <v>55</v>
      </c>
    </row>
    <row r="6" spans="2:14" ht="12.75">
      <c r="B6" t="s">
        <v>47</v>
      </c>
      <c r="D6">
        <v>0</v>
      </c>
      <c r="J6">
        <v>1</v>
      </c>
      <c r="K6">
        <v>1</v>
      </c>
      <c r="L6">
        <v>1</v>
      </c>
      <c r="N6" s="9" t="s">
        <v>56</v>
      </c>
    </row>
    <row r="7" spans="2:14" ht="38.25">
      <c r="B7" t="s">
        <v>48</v>
      </c>
      <c r="N7" s="40" t="s">
        <v>58</v>
      </c>
    </row>
    <row r="8" spans="2:14" ht="76.5">
      <c r="B8" t="s">
        <v>49</v>
      </c>
      <c r="D8" s="40" t="s">
        <v>155</v>
      </c>
      <c r="E8" s="40" t="s">
        <v>154</v>
      </c>
      <c r="F8" s="40" t="s">
        <v>153</v>
      </c>
      <c r="G8" s="40" t="s">
        <v>152</v>
      </c>
      <c r="H8" s="40" t="s">
        <v>151</v>
      </c>
      <c r="N8" s="9" t="s">
        <v>57</v>
      </c>
    </row>
    <row r="9" spans="2:14" ht="12.75">
      <c r="B9" t="s">
        <v>117</v>
      </c>
      <c r="D9" s="79">
        <v>0</v>
      </c>
      <c r="E9" s="79">
        <v>0</v>
      </c>
      <c r="F9" s="79">
        <v>0</v>
      </c>
      <c r="G9" s="79">
        <v>0</v>
      </c>
      <c r="H9" s="79">
        <v>0</v>
      </c>
      <c r="N9" s="9"/>
    </row>
    <row r="10" spans="2:8" ht="12.75">
      <c r="B10" t="s">
        <v>50</v>
      </c>
      <c r="D10" s="79">
        <v>15</v>
      </c>
      <c r="E10" s="79">
        <v>15</v>
      </c>
      <c r="F10" s="79">
        <v>30</v>
      </c>
      <c r="G10" s="79">
        <v>15</v>
      </c>
      <c r="H10" s="79">
        <v>25</v>
      </c>
    </row>
    <row r="11" ht="12.75">
      <c r="B11" s="9" t="s">
        <v>290</v>
      </c>
    </row>
    <row r="16" spans="2:12" ht="15.75">
      <c r="B16" s="33">
        <v>1</v>
      </c>
      <c r="C16" s="36" t="s">
        <v>67</v>
      </c>
      <c r="D16" s="34"/>
      <c r="E16" s="69" t="s">
        <v>52</v>
      </c>
      <c r="I16" s="572"/>
      <c r="J16" s="573"/>
      <c r="K16" s="573"/>
      <c r="L16" s="573"/>
    </row>
    <row r="17" spans="2:12" ht="15.75">
      <c r="B17" s="33">
        <v>2</v>
      </c>
      <c r="C17" s="36" t="s">
        <v>68</v>
      </c>
      <c r="D17" s="34"/>
      <c r="E17" s="34"/>
      <c r="I17" s="14"/>
      <c r="J17" s="13"/>
      <c r="K17" s="13"/>
      <c r="L17" s="13"/>
    </row>
    <row r="18" spans="2:12" ht="15.75">
      <c r="B18" s="33">
        <v>3</v>
      </c>
      <c r="C18" s="36" t="s">
        <v>140</v>
      </c>
      <c r="D18" s="34"/>
      <c r="E18" s="34"/>
      <c r="I18" s="14"/>
      <c r="J18" s="13"/>
      <c r="K18" s="13"/>
      <c r="L18" s="13"/>
    </row>
    <row r="19" spans="2:12" ht="15.75">
      <c r="B19" s="33">
        <v>4</v>
      </c>
      <c r="C19" s="36" t="s">
        <v>69</v>
      </c>
      <c r="D19" s="35"/>
      <c r="E19" s="35"/>
      <c r="I19" s="572"/>
      <c r="J19" s="573"/>
      <c r="K19" s="573"/>
      <c r="L19" s="573"/>
    </row>
    <row r="20" spans="2:12" ht="15.75">
      <c r="B20" s="33">
        <v>5</v>
      </c>
      <c r="C20" s="36" t="s">
        <v>141</v>
      </c>
      <c r="D20" s="35"/>
      <c r="E20" s="35"/>
      <c r="I20" s="572"/>
      <c r="J20" s="573"/>
      <c r="K20" s="573"/>
      <c r="L20" s="573"/>
    </row>
    <row r="21" spans="2:12" ht="15.75">
      <c r="B21" s="2"/>
      <c r="C21" s="53"/>
      <c r="D21" s="35"/>
      <c r="E21" s="35"/>
      <c r="I21" s="14"/>
      <c r="J21" s="13"/>
      <c r="K21" s="13"/>
      <c r="L21" s="13"/>
    </row>
    <row r="24" spans="2:4" ht="12.75">
      <c r="B24" s="37">
        <v>13</v>
      </c>
      <c r="C24" s="36" t="s">
        <v>12</v>
      </c>
      <c r="D24" s="37"/>
    </row>
    <row r="25" spans="2:4" ht="12.75">
      <c r="B25" s="37">
        <v>11</v>
      </c>
      <c r="C25" s="36" t="s">
        <v>72</v>
      </c>
      <c r="D25" s="37"/>
    </row>
    <row r="26" spans="2:4" ht="12.75">
      <c r="B26" s="37">
        <v>7</v>
      </c>
      <c r="C26" s="36" t="s">
        <v>9</v>
      </c>
      <c r="D26" s="37"/>
    </row>
    <row r="27" spans="2:4" ht="12.75">
      <c r="B27" s="32">
        <v>6</v>
      </c>
      <c r="C27" s="36" t="s">
        <v>71</v>
      </c>
      <c r="D27" s="32"/>
    </row>
    <row r="28" spans="2:4" ht="12.75">
      <c r="B28" s="32">
        <v>1</v>
      </c>
      <c r="C28" s="36" t="s">
        <v>70</v>
      </c>
      <c r="D28" s="32"/>
    </row>
    <row r="29" spans="2:4" ht="12.75">
      <c r="B29" s="35"/>
      <c r="C29" s="53"/>
      <c r="D29" s="35"/>
    </row>
    <row r="30" spans="2:4" ht="12.75">
      <c r="B30" s="35"/>
      <c r="C30" s="53"/>
      <c r="D30" s="35"/>
    </row>
    <row r="31" spans="2:4" ht="12.75">
      <c r="B31" s="35"/>
      <c r="C31" s="53"/>
      <c r="D31" s="35"/>
    </row>
    <row r="32" spans="2:4" ht="12.75">
      <c r="B32" s="35"/>
      <c r="C32" s="53"/>
      <c r="D32" s="35"/>
    </row>
    <row r="33" spans="2:4" ht="13.5" customHeight="1">
      <c r="B33" s="35"/>
      <c r="C33" s="53"/>
      <c r="D33" s="35"/>
    </row>
    <row r="34" spans="2:4" ht="13.5" customHeight="1">
      <c r="B34" s="35"/>
      <c r="C34" s="53"/>
      <c r="D34" s="35"/>
    </row>
    <row r="35" ht="13.5" thickBot="1"/>
    <row r="36" spans="2:14" ht="26.25" thickBot="1">
      <c r="B36" s="33" t="s">
        <v>83</v>
      </c>
      <c r="C36" s="33"/>
      <c r="D36" s="33" t="s">
        <v>84</v>
      </c>
      <c r="I36" s="130" t="s">
        <v>33</v>
      </c>
      <c r="J36" s="131" t="s">
        <v>178</v>
      </c>
      <c r="K36" s="2"/>
      <c r="L36" s="2"/>
      <c r="M36" s="2"/>
      <c r="N36" s="2"/>
    </row>
    <row r="37" spans="2:14" ht="12.75">
      <c r="B37" s="33">
        <v>1</v>
      </c>
      <c r="C37" s="92" t="s">
        <v>234</v>
      </c>
      <c r="D37" s="38" t="s">
        <v>79</v>
      </c>
      <c r="E37" s="67"/>
      <c r="F37" s="33"/>
      <c r="G37" s="33"/>
      <c r="I37" s="384" t="s">
        <v>179</v>
      </c>
      <c r="J37" s="100" t="s">
        <v>259</v>
      </c>
      <c r="K37" s="80"/>
      <c r="L37" s="80"/>
      <c r="M37" s="80"/>
      <c r="N37" s="80"/>
    </row>
    <row r="38" spans="2:14" ht="12.75">
      <c r="B38" s="33">
        <v>2</v>
      </c>
      <c r="C38" s="93" t="s">
        <v>235</v>
      </c>
      <c r="D38" s="38" t="s">
        <v>80</v>
      </c>
      <c r="E38" s="33"/>
      <c r="F38" s="33"/>
      <c r="G38" s="33"/>
      <c r="I38" s="385"/>
      <c r="J38" s="94" t="s">
        <v>260</v>
      </c>
      <c r="K38" s="81"/>
      <c r="L38" s="81"/>
      <c r="M38" s="81"/>
      <c r="N38" s="81"/>
    </row>
    <row r="39" spans="2:14" ht="12.75">
      <c r="B39" s="33">
        <v>3</v>
      </c>
      <c r="C39" s="93" t="s">
        <v>236</v>
      </c>
      <c r="D39" s="38" t="s">
        <v>81</v>
      </c>
      <c r="E39" s="33"/>
      <c r="F39" s="33"/>
      <c r="G39" s="33"/>
      <c r="I39" s="385"/>
      <c r="J39" s="94" t="s">
        <v>261</v>
      </c>
      <c r="K39" s="81"/>
      <c r="L39" s="81"/>
      <c r="M39" s="81"/>
      <c r="N39" s="81"/>
    </row>
    <row r="40" spans="2:14" ht="12.75">
      <c r="B40" s="33">
        <v>4</v>
      </c>
      <c r="C40" s="91" t="s">
        <v>237</v>
      </c>
      <c r="D40" s="38" t="s">
        <v>82</v>
      </c>
      <c r="E40" s="33"/>
      <c r="F40" s="33"/>
      <c r="G40" s="33"/>
      <c r="I40" s="385"/>
      <c r="J40" s="94" t="s">
        <v>262</v>
      </c>
      <c r="K40" s="81"/>
      <c r="L40" s="81"/>
      <c r="M40" s="81"/>
      <c r="N40" s="81"/>
    </row>
    <row r="41" spans="2:14" ht="12.75">
      <c r="B41" s="33">
        <v>5</v>
      </c>
      <c r="C41" s="96" t="s">
        <v>242</v>
      </c>
      <c r="D41" s="33"/>
      <c r="E41" s="33"/>
      <c r="F41" s="33"/>
      <c r="G41" s="33"/>
      <c r="I41" s="385"/>
      <c r="J41" s="94" t="s">
        <v>263</v>
      </c>
      <c r="K41" s="81"/>
      <c r="L41" s="81"/>
      <c r="M41" s="81"/>
      <c r="N41" s="81"/>
    </row>
    <row r="42" spans="2:14" ht="12.75" customHeight="1">
      <c r="B42" s="33">
        <v>6</v>
      </c>
      <c r="C42" s="93" t="s">
        <v>240</v>
      </c>
      <c r="D42" s="33"/>
      <c r="E42" s="33"/>
      <c r="F42" s="33"/>
      <c r="G42" s="33"/>
      <c r="I42" s="394" t="s">
        <v>288</v>
      </c>
      <c r="J42" s="95" t="s">
        <v>264</v>
      </c>
      <c r="K42" s="81"/>
      <c r="L42" s="81"/>
      <c r="M42" s="81"/>
      <c r="N42" s="81"/>
    </row>
    <row r="43" spans="2:14" ht="12.75">
      <c r="B43" s="33">
        <v>7</v>
      </c>
      <c r="C43" s="91" t="s">
        <v>238</v>
      </c>
      <c r="D43" s="33"/>
      <c r="E43" s="33"/>
      <c r="F43" s="33"/>
      <c r="G43" s="33"/>
      <c r="I43" s="395"/>
      <c r="J43" s="95" t="s">
        <v>265</v>
      </c>
      <c r="K43" s="81"/>
      <c r="L43" s="81"/>
      <c r="M43" s="81"/>
      <c r="N43" s="81"/>
    </row>
    <row r="44" spans="2:14" ht="12.75">
      <c r="B44" s="33">
        <v>11</v>
      </c>
      <c r="C44" s="96" t="s">
        <v>246</v>
      </c>
      <c r="D44" s="33"/>
      <c r="E44" s="33"/>
      <c r="F44" s="33"/>
      <c r="G44" s="33"/>
      <c r="I44" s="395"/>
      <c r="J44" s="95" t="s">
        <v>266</v>
      </c>
      <c r="K44" s="81"/>
      <c r="L44" s="81"/>
      <c r="M44" s="81"/>
      <c r="N44" s="81"/>
    </row>
    <row r="45" spans="2:14" ht="12.75">
      <c r="B45" s="33">
        <v>12</v>
      </c>
      <c r="C45" s="93" t="s">
        <v>177</v>
      </c>
      <c r="D45" s="33"/>
      <c r="E45" s="33"/>
      <c r="F45" s="33"/>
      <c r="G45" s="33"/>
      <c r="I45" s="395"/>
      <c r="J45" s="95" t="s">
        <v>267</v>
      </c>
      <c r="K45" s="81"/>
      <c r="L45" s="81"/>
      <c r="M45" s="81"/>
      <c r="N45" s="81"/>
    </row>
    <row r="46" spans="2:14" ht="12.75">
      <c r="B46" s="33">
        <v>13</v>
      </c>
      <c r="C46" s="96" t="s">
        <v>248</v>
      </c>
      <c r="D46" s="33"/>
      <c r="E46" s="33"/>
      <c r="F46" s="33"/>
      <c r="G46" s="33"/>
      <c r="I46" s="396" t="s">
        <v>180</v>
      </c>
      <c r="J46" s="97" t="s">
        <v>268</v>
      </c>
      <c r="K46" s="81"/>
      <c r="L46" s="81"/>
      <c r="M46" s="81"/>
      <c r="N46" s="81"/>
    </row>
    <row r="47" spans="2:14" ht="12.75">
      <c r="B47" s="33">
        <v>14</v>
      </c>
      <c r="C47" s="91" t="s">
        <v>241</v>
      </c>
      <c r="D47" s="33"/>
      <c r="E47" s="33"/>
      <c r="F47" s="33"/>
      <c r="G47" s="33"/>
      <c r="I47" s="396"/>
      <c r="J47" s="97" t="s">
        <v>269</v>
      </c>
      <c r="K47" s="81"/>
      <c r="L47" s="81"/>
      <c r="M47" s="81"/>
      <c r="N47" s="81"/>
    </row>
    <row r="48" spans="2:14" ht="12.75">
      <c r="B48" s="33">
        <v>18</v>
      </c>
      <c r="C48" s="91" t="s">
        <v>239</v>
      </c>
      <c r="D48" s="33"/>
      <c r="E48" s="33"/>
      <c r="F48" s="33"/>
      <c r="G48" s="33"/>
      <c r="I48" s="396"/>
      <c r="J48" s="97" t="s">
        <v>270</v>
      </c>
      <c r="K48" s="81"/>
      <c r="L48" s="81"/>
      <c r="M48" s="81"/>
      <c r="N48" s="81"/>
    </row>
    <row r="49" spans="2:14" ht="12.75">
      <c r="B49" s="33">
        <v>21</v>
      </c>
      <c r="C49" s="96" t="s">
        <v>245</v>
      </c>
      <c r="D49" s="33"/>
      <c r="E49" s="33"/>
      <c r="F49" s="33"/>
      <c r="G49" s="33"/>
      <c r="I49" s="396"/>
      <c r="J49" s="97" t="s">
        <v>271</v>
      </c>
      <c r="K49" s="81"/>
      <c r="L49" s="81"/>
      <c r="M49" s="81"/>
      <c r="N49" s="81"/>
    </row>
    <row r="50" spans="2:14" ht="12.75">
      <c r="B50" s="33">
        <v>22</v>
      </c>
      <c r="C50" s="96" t="s">
        <v>247</v>
      </c>
      <c r="D50" s="33"/>
      <c r="E50" s="33"/>
      <c r="F50" s="33"/>
      <c r="G50" s="33"/>
      <c r="I50" s="396"/>
      <c r="J50" s="97" t="s">
        <v>272</v>
      </c>
      <c r="K50" s="81"/>
      <c r="L50" s="81"/>
      <c r="M50" s="81"/>
      <c r="N50" s="81"/>
    </row>
    <row r="51" spans="2:14" ht="12.75">
      <c r="B51" s="33">
        <v>24</v>
      </c>
      <c r="C51" s="96" t="s">
        <v>243</v>
      </c>
      <c r="D51" s="33"/>
      <c r="E51" s="33"/>
      <c r="F51" s="33"/>
      <c r="G51" s="33"/>
      <c r="I51" s="396"/>
      <c r="J51" s="97" t="s">
        <v>273</v>
      </c>
      <c r="K51" s="81"/>
      <c r="L51" s="81"/>
      <c r="M51" s="81"/>
      <c r="N51" s="81"/>
    </row>
    <row r="52" spans="2:14" ht="12.75">
      <c r="B52" s="33">
        <v>26</v>
      </c>
      <c r="C52" s="98" t="s">
        <v>254</v>
      </c>
      <c r="D52" s="33"/>
      <c r="E52" s="33"/>
      <c r="F52" s="33"/>
      <c r="G52" s="33"/>
      <c r="I52" s="396"/>
      <c r="J52" s="97" t="s">
        <v>274</v>
      </c>
      <c r="K52" s="81"/>
      <c r="L52" s="81"/>
      <c r="M52" s="81"/>
      <c r="N52" s="81"/>
    </row>
    <row r="53" spans="2:14" ht="12.75">
      <c r="B53" s="33">
        <v>28</v>
      </c>
      <c r="C53" s="96" t="s">
        <v>258</v>
      </c>
      <c r="D53" s="33"/>
      <c r="E53" s="33"/>
      <c r="F53" s="33"/>
      <c r="G53" s="33"/>
      <c r="I53" s="396"/>
      <c r="J53" s="97" t="s">
        <v>275</v>
      </c>
      <c r="K53" s="81"/>
      <c r="L53" s="81"/>
      <c r="M53" s="81"/>
      <c r="N53" s="81"/>
    </row>
    <row r="54" spans="2:14" ht="12.75">
      <c r="B54" s="33">
        <v>30</v>
      </c>
      <c r="C54" s="96" t="s">
        <v>244</v>
      </c>
      <c r="D54" s="33"/>
      <c r="E54" s="33"/>
      <c r="F54" s="33"/>
      <c r="G54" s="33"/>
      <c r="I54" s="393" t="s">
        <v>181</v>
      </c>
      <c r="J54" s="99" t="s">
        <v>276</v>
      </c>
      <c r="K54" s="81"/>
      <c r="L54" s="81"/>
      <c r="M54" s="81"/>
      <c r="N54" s="81"/>
    </row>
    <row r="55" spans="2:14" ht="12.75">
      <c r="B55" s="33">
        <v>33</v>
      </c>
      <c r="C55" s="98" t="s">
        <v>251</v>
      </c>
      <c r="D55" s="33"/>
      <c r="E55" s="33"/>
      <c r="F55" s="33"/>
      <c r="G55" s="33"/>
      <c r="I55" s="393"/>
      <c r="J55" s="99" t="s">
        <v>277</v>
      </c>
      <c r="K55" s="81"/>
      <c r="L55" s="81"/>
      <c r="M55" s="81"/>
      <c r="N55" s="81"/>
    </row>
    <row r="56" spans="2:14" ht="12.75">
      <c r="B56" s="33">
        <v>35</v>
      </c>
      <c r="C56" s="98" t="s">
        <v>249</v>
      </c>
      <c r="D56" s="33"/>
      <c r="E56" s="33"/>
      <c r="F56" s="33"/>
      <c r="G56" s="33"/>
      <c r="I56" s="393"/>
      <c r="J56" s="99" t="s">
        <v>278</v>
      </c>
      <c r="K56" s="81"/>
      <c r="L56" s="81"/>
      <c r="M56" s="81"/>
      <c r="N56" s="81"/>
    </row>
    <row r="57" spans="2:14" ht="12.75">
      <c r="B57" s="33">
        <v>39</v>
      </c>
      <c r="C57" s="98" t="s">
        <v>255</v>
      </c>
      <c r="D57" s="33"/>
      <c r="E57" s="33"/>
      <c r="F57" s="33"/>
      <c r="G57" s="33"/>
      <c r="I57" s="393"/>
      <c r="J57" s="99" t="s">
        <v>279</v>
      </c>
      <c r="K57" s="81"/>
      <c r="L57" s="81"/>
      <c r="M57" s="81"/>
      <c r="N57" s="81"/>
    </row>
    <row r="58" spans="2:14" ht="12.75">
      <c r="B58" s="33">
        <v>44</v>
      </c>
      <c r="C58" s="98" t="s">
        <v>252</v>
      </c>
      <c r="D58" s="33"/>
      <c r="E58" s="33"/>
      <c r="F58" s="33"/>
      <c r="G58" s="33"/>
      <c r="I58" s="393"/>
      <c r="J58" s="99" t="s">
        <v>280</v>
      </c>
      <c r="K58" s="81"/>
      <c r="L58" s="81"/>
      <c r="M58" s="81"/>
      <c r="N58" s="81"/>
    </row>
    <row r="59" spans="2:14" ht="12.75">
      <c r="B59" s="33">
        <v>52</v>
      </c>
      <c r="C59" s="98" t="s">
        <v>256</v>
      </c>
      <c r="D59" s="33"/>
      <c r="E59" s="33"/>
      <c r="F59" s="33"/>
      <c r="G59" s="33"/>
      <c r="I59" s="393"/>
      <c r="J59" s="99" t="s">
        <v>281</v>
      </c>
      <c r="K59" s="81"/>
      <c r="L59" s="81"/>
      <c r="M59" s="81"/>
      <c r="N59" s="81"/>
    </row>
    <row r="60" spans="2:14" ht="12.75">
      <c r="B60" s="33">
        <v>55</v>
      </c>
      <c r="C60" s="98" t="s">
        <v>253</v>
      </c>
      <c r="D60" s="33"/>
      <c r="E60" s="33"/>
      <c r="F60" s="33"/>
      <c r="G60" s="33"/>
      <c r="I60" s="393"/>
      <c r="J60" s="99" t="s">
        <v>282</v>
      </c>
      <c r="K60" s="81"/>
      <c r="L60" s="81"/>
      <c r="M60" s="81"/>
      <c r="N60" s="81"/>
    </row>
    <row r="61" spans="2:14" ht="12.75">
      <c r="B61" s="33">
        <v>65</v>
      </c>
      <c r="C61" s="98" t="s">
        <v>257</v>
      </c>
      <c r="D61" s="33"/>
      <c r="E61" s="33"/>
      <c r="F61" s="33"/>
      <c r="G61" s="33"/>
      <c r="I61" s="393"/>
      <c r="J61" s="99" t="s">
        <v>283</v>
      </c>
      <c r="K61" s="81"/>
      <c r="L61" s="81"/>
      <c r="M61" s="81"/>
      <c r="N61" s="81"/>
    </row>
    <row r="62" spans="9:14" ht="12.75">
      <c r="I62" s="81"/>
      <c r="J62" s="81"/>
      <c r="K62" s="81"/>
      <c r="L62" s="81"/>
      <c r="M62" s="81"/>
      <c r="N62" s="81"/>
    </row>
    <row r="63" spans="9:14" ht="12.75">
      <c r="I63" s="81"/>
      <c r="J63" s="81"/>
      <c r="K63" s="81"/>
      <c r="L63" s="81"/>
      <c r="M63" s="81"/>
      <c r="N63" s="81"/>
    </row>
    <row r="64" spans="9:14" ht="13.5" thickBot="1">
      <c r="I64" s="81"/>
      <c r="J64" s="81"/>
      <c r="K64" s="81"/>
      <c r="L64" s="81"/>
      <c r="M64" s="81"/>
      <c r="N64" s="81"/>
    </row>
    <row r="65" spans="2:14" ht="12.75">
      <c r="B65" s="38" t="s">
        <v>118</v>
      </c>
      <c r="C65" s="38"/>
      <c r="E65" s="143" t="s">
        <v>3</v>
      </c>
      <c r="F65" s="144"/>
      <c r="G65" s="144"/>
      <c r="H65" s="144"/>
      <c r="I65" s="145"/>
      <c r="J65" s="81"/>
      <c r="K65" s="81"/>
      <c r="L65" s="81"/>
      <c r="M65" s="81"/>
      <c r="N65" s="81"/>
    </row>
    <row r="66" spans="2:14" ht="15.75">
      <c r="B66" s="76" t="s">
        <v>127</v>
      </c>
      <c r="C66" s="76"/>
      <c r="D66" s="152" t="s">
        <v>293</v>
      </c>
      <c r="E66" s="146">
        <v>1</v>
      </c>
      <c r="F66" s="81">
        <v>6</v>
      </c>
      <c r="G66" s="81">
        <v>7</v>
      </c>
      <c r="H66" s="81">
        <v>11</v>
      </c>
      <c r="I66" s="147">
        <v>13</v>
      </c>
      <c r="J66" s="81"/>
      <c r="K66" s="81"/>
      <c r="L66" s="81"/>
      <c r="M66" s="81"/>
      <c r="N66" s="81"/>
    </row>
    <row r="67" spans="2:14" ht="15.75">
      <c r="B67" s="76" t="s">
        <v>128</v>
      </c>
      <c r="C67" s="76"/>
      <c r="E67" s="146">
        <v>2</v>
      </c>
      <c r="F67" s="81">
        <v>12</v>
      </c>
      <c r="G67" s="81">
        <v>14</v>
      </c>
      <c r="H67" s="81">
        <v>22</v>
      </c>
      <c r="I67" s="147">
        <v>26</v>
      </c>
      <c r="J67" s="81"/>
      <c r="K67" s="81"/>
      <c r="L67" s="81"/>
      <c r="M67" s="81"/>
      <c r="N67" s="81"/>
    </row>
    <row r="68" spans="2:14" ht="15.75">
      <c r="B68" s="76" t="s">
        <v>129</v>
      </c>
      <c r="C68" s="76"/>
      <c r="E68" s="146">
        <v>3</v>
      </c>
      <c r="F68" s="81">
        <v>18</v>
      </c>
      <c r="G68" s="81">
        <v>21</v>
      </c>
      <c r="H68" s="81">
        <v>33</v>
      </c>
      <c r="I68" s="147">
        <v>39</v>
      </c>
      <c r="J68" s="81"/>
      <c r="K68" s="81"/>
      <c r="L68" s="81"/>
      <c r="M68" s="81"/>
      <c r="N68" s="81"/>
    </row>
    <row r="69" spans="2:14" ht="15.75">
      <c r="B69" s="76" t="s">
        <v>130</v>
      </c>
      <c r="C69" s="76"/>
      <c r="E69" s="146">
        <v>4</v>
      </c>
      <c r="F69" s="81">
        <v>24</v>
      </c>
      <c r="G69" s="81">
        <v>28</v>
      </c>
      <c r="H69" s="81">
        <v>44</v>
      </c>
      <c r="I69" s="147">
        <v>52</v>
      </c>
      <c r="J69" s="81"/>
      <c r="K69" s="81"/>
      <c r="L69" s="81"/>
      <c r="M69" s="81"/>
      <c r="N69" s="81"/>
    </row>
    <row r="70" spans="2:14" ht="16.5" thickBot="1">
      <c r="B70" s="76" t="s">
        <v>131</v>
      </c>
      <c r="C70" s="76"/>
      <c r="E70" s="148">
        <v>5</v>
      </c>
      <c r="F70" s="149">
        <v>30</v>
      </c>
      <c r="G70" s="149">
        <v>35</v>
      </c>
      <c r="H70" s="149">
        <v>55</v>
      </c>
      <c r="I70" s="150">
        <v>65</v>
      </c>
      <c r="J70" s="81"/>
      <c r="K70" s="81"/>
      <c r="L70" s="81"/>
      <c r="M70" s="81"/>
      <c r="N70" s="81"/>
    </row>
    <row r="71" spans="2:14" ht="15.75">
      <c r="B71" s="76" t="s">
        <v>132</v>
      </c>
      <c r="C71" s="76"/>
      <c r="I71" s="81"/>
      <c r="J71" s="81"/>
      <c r="K71" s="81"/>
      <c r="L71" s="81"/>
      <c r="M71" s="81"/>
      <c r="N71" s="81"/>
    </row>
    <row r="72" spans="2:14" ht="15.75">
      <c r="B72" s="76" t="s">
        <v>133</v>
      </c>
      <c r="C72" s="76"/>
      <c r="I72" s="81"/>
      <c r="J72" s="81"/>
      <c r="K72" s="81"/>
      <c r="L72" s="81"/>
      <c r="M72" s="81"/>
      <c r="N72" s="81"/>
    </row>
    <row r="73" spans="2:14" ht="15.75">
      <c r="B73" s="76" t="s">
        <v>134</v>
      </c>
      <c r="I73" s="81"/>
      <c r="J73" s="81"/>
      <c r="K73" s="81"/>
      <c r="L73" s="81"/>
      <c r="M73" s="81"/>
      <c r="N73" s="81"/>
    </row>
    <row r="74" spans="2:14" ht="15.75">
      <c r="B74" s="76" t="s">
        <v>135</v>
      </c>
      <c r="I74" s="81"/>
      <c r="J74" s="81"/>
      <c r="K74" s="81"/>
      <c r="L74" s="81"/>
      <c r="M74" s="81"/>
      <c r="N74" s="81"/>
    </row>
    <row r="75" spans="2:14" ht="15.75">
      <c r="B75" s="76" t="s">
        <v>123</v>
      </c>
      <c r="I75" s="81"/>
      <c r="J75" s="81"/>
      <c r="K75" s="81"/>
      <c r="L75" s="81"/>
      <c r="M75" s="81"/>
      <c r="N75" s="81"/>
    </row>
    <row r="76" spans="9:14" ht="12.75">
      <c r="I76" s="81"/>
      <c r="J76" s="81"/>
      <c r="K76" s="81"/>
      <c r="L76" s="81"/>
      <c r="M76" s="81"/>
      <c r="N76" s="81"/>
    </row>
    <row r="77" spans="2:14" ht="12.75">
      <c r="B77" s="38" t="s">
        <v>119</v>
      </c>
      <c r="I77" s="81"/>
      <c r="J77" s="81"/>
      <c r="K77" s="81"/>
      <c r="L77" s="81"/>
      <c r="M77" s="81"/>
      <c r="N77" s="81"/>
    </row>
    <row r="78" spans="2:14" ht="15.75">
      <c r="B78" s="76" t="s">
        <v>120</v>
      </c>
      <c r="D78" s="82" t="s">
        <v>120</v>
      </c>
      <c r="I78" s="81"/>
      <c r="J78" s="81"/>
      <c r="K78" s="81"/>
      <c r="L78" s="81"/>
      <c r="M78" s="81"/>
      <c r="N78" s="81"/>
    </row>
    <row r="79" spans="2:14" ht="15.75">
      <c r="B79" s="76" t="s">
        <v>121</v>
      </c>
      <c r="D79" s="82" t="s">
        <v>164</v>
      </c>
      <c r="I79" s="81"/>
      <c r="J79" s="81"/>
      <c r="K79" s="81"/>
      <c r="L79" s="81"/>
      <c r="M79" s="81"/>
      <c r="N79" s="81"/>
    </row>
    <row r="80" spans="2:14" ht="15.75">
      <c r="B80" s="76" t="s">
        <v>122</v>
      </c>
      <c r="D80" s="82" t="s">
        <v>123</v>
      </c>
      <c r="I80" s="81"/>
      <c r="J80" s="81"/>
      <c r="K80" s="81"/>
      <c r="L80" s="81"/>
      <c r="M80" s="81"/>
      <c r="N80" s="81"/>
    </row>
    <row r="81" spans="2:14" ht="15.75">
      <c r="B81" s="76" t="s">
        <v>123</v>
      </c>
      <c r="D81" s="82" t="s">
        <v>163</v>
      </c>
      <c r="I81" s="81"/>
      <c r="J81" s="81"/>
      <c r="K81" s="81"/>
      <c r="L81" s="81"/>
      <c r="M81" s="81"/>
      <c r="N81" s="81"/>
    </row>
    <row r="82" spans="2:14" ht="15.75">
      <c r="B82" s="76" t="s">
        <v>126</v>
      </c>
      <c r="D82" s="82" t="s">
        <v>125</v>
      </c>
      <c r="I82" s="81"/>
      <c r="J82" s="81"/>
      <c r="K82" s="81"/>
      <c r="L82" s="81"/>
      <c r="M82" s="81"/>
      <c r="N82" s="81"/>
    </row>
    <row r="83" spans="2:14" ht="15.75">
      <c r="B83" s="76" t="s">
        <v>124</v>
      </c>
      <c r="D83" s="101" t="s">
        <v>124</v>
      </c>
      <c r="I83" s="81"/>
      <c r="J83" s="81"/>
      <c r="K83" s="81"/>
      <c r="L83" s="81"/>
      <c r="M83" s="81"/>
      <c r="N83" s="81"/>
    </row>
    <row r="84" spans="2:14" ht="15.75">
      <c r="B84" s="76" t="s">
        <v>125</v>
      </c>
      <c r="D84" s="101" t="s">
        <v>289</v>
      </c>
      <c r="I84" s="81"/>
      <c r="J84" s="81"/>
      <c r="K84" s="81"/>
      <c r="L84" s="81"/>
      <c r="M84" s="81"/>
      <c r="N84" s="81"/>
    </row>
    <row r="85" spans="9:14" ht="12.75">
      <c r="I85" s="81"/>
      <c r="J85" s="81"/>
      <c r="K85" s="81"/>
      <c r="L85" s="81"/>
      <c r="M85" s="81"/>
      <c r="N85" s="81"/>
    </row>
    <row r="86" spans="9:14" ht="12.75">
      <c r="I86" s="81"/>
      <c r="J86" s="81"/>
      <c r="K86" s="81"/>
      <c r="L86" s="81"/>
      <c r="M86" s="81"/>
      <c r="N86" s="81"/>
    </row>
    <row r="87" spans="9:14" ht="12.75">
      <c r="I87" s="81"/>
      <c r="J87" s="81"/>
      <c r="K87" s="81"/>
      <c r="L87" s="81"/>
      <c r="M87" s="81"/>
      <c r="N87" s="81"/>
    </row>
    <row r="88" spans="9:14" ht="12.75">
      <c r="I88" s="81"/>
      <c r="J88" s="81"/>
      <c r="K88" s="81"/>
      <c r="L88" s="81"/>
      <c r="M88" s="81"/>
      <c r="N88" s="81"/>
    </row>
  </sheetData>
  <sheetProtection/>
  <mergeCells count="7">
    <mergeCell ref="I46:I53"/>
    <mergeCell ref="I54:I61"/>
    <mergeCell ref="I20:L20"/>
    <mergeCell ref="I16:L16"/>
    <mergeCell ref="I19:L19"/>
    <mergeCell ref="I37:I41"/>
    <mergeCell ref="I42:I45"/>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B3:E21"/>
  <sheetViews>
    <sheetView zoomScalePageLayoutView="0" workbookViewId="0" topLeftCell="A1">
      <selection activeCell="C14" sqref="C14"/>
    </sheetView>
  </sheetViews>
  <sheetFormatPr defaultColWidth="11.421875" defaultRowHeight="12.75"/>
  <cols>
    <col min="1" max="1" width="11.421875" style="139" customWidth="1"/>
    <col min="2" max="2" width="39.421875" style="139" customWidth="1"/>
    <col min="3" max="3" width="45.421875" style="139" customWidth="1"/>
    <col min="4" max="4" width="41.57421875" style="139" customWidth="1"/>
    <col min="5" max="5" width="40.00390625" style="139" customWidth="1"/>
    <col min="6" max="16384" width="11.421875" style="139" customWidth="1"/>
  </cols>
  <sheetData>
    <row r="3" spans="2:5" ht="12.75">
      <c r="B3" s="40"/>
      <c r="C3" s="40"/>
      <c r="D3" s="40"/>
      <c r="E3" s="40"/>
    </row>
    <row r="4" ht="33.75" customHeight="1"/>
    <row r="5" ht="41.25" customHeight="1"/>
    <row r="6" spans="2:5" ht="25.5" customHeight="1">
      <c r="B6" s="40"/>
      <c r="C6" s="40"/>
      <c r="D6" s="40"/>
      <c r="E6" s="40"/>
    </row>
    <row r="7" spans="2:5" ht="39.75" customHeight="1">
      <c r="B7" s="40"/>
      <c r="C7" s="40"/>
      <c r="D7" s="40"/>
      <c r="E7" s="40"/>
    </row>
    <row r="8" spans="2:4" ht="40.5" customHeight="1">
      <c r="B8" s="40"/>
      <c r="C8" s="40"/>
      <c r="D8" s="40"/>
    </row>
    <row r="9" spans="2:3" ht="51.75" customHeight="1">
      <c r="B9" s="40"/>
      <c r="C9" s="40"/>
    </row>
    <row r="15" ht="12.75">
      <c r="B15" s="40"/>
    </row>
    <row r="17" ht="12.75">
      <c r="B17" s="40"/>
    </row>
    <row r="18" ht="12.75">
      <c r="B18" s="40"/>
    </row>
    <row r="19" ht="12.75">
      <c r="B19" s="40"/>
    </row>
    <row r="20" ht="12.75">
      <c r="B20" s="40"/>
    </row>
    <row r="21" ht="12.75">
      <c r="B21"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Cesar Augusto Garcia Montoya</cp:lastModifiedBy>
  <cp:lastPrinted>2016-02-23T15:11:49Z</cp:lastPrinted>
  <dcterms:created xsi:type="dcterms:W3CDTF">2007-05-23T11:34:18Z</dcterms:created>
  <dcterms:modified xsi:type="dcterms:W3CDTF">2016-02-23T16:40:45Z</dcterms:modified>
  <cp:category/>
  <cp:version/>
  <cp:contentType/>
  <cp:contentStatus/>
</cp:coreProperties>
</file>