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545" activeTab="5"/>
  </bookViews>
  <sheets>
    <sheet name="CICLO PHVA" sheetId="1" r:id="rId1"/>
    <sheet name="SEPG-F-007" sheetId="2" r:id="rId2"/>
    <sheet name="Mapa de riesgos" sheetId="3" state="hidden" r:id="rId3"/>
    <sheet name="SEPG-F-012" sheetId="4" r:id="rId4"/>
    <sheet name="SEPG-F-014" sheetId="5" r:id="rId5"/>
    <sheet name="Matriz de cambios" sheetId="6" r:id="rId6"/>
    <sheet name="Reportes de Riesgo" sheetId="7" r:id="rId7"/>
    <sheet name="Fm-20 " sheetId="8" state="hidden" r:id="rId8"/>
    <sheet name="DB" sheetId="9" state="hidden" r:id="rId9"/>
    <sheet name="Hoja1" sheetId="10" state="hidden" r:id="rId10"/>
  </sheets>
  <externalReferences>
    <externalReference r:id="rId13"/>
    <externalReference r:id="rId14"/>
  </externalReferences>
  <definedNames>
    <definedName name="_xlfn.AVERAGEIF" hidden="1">#NAME?</definedName>
    <definedName name="_xlfn.COUNTIFS" hidden="1">#NAME?</definedName>
    <definedName name="_xlfn.IFERROR" hidden="1">#NAME?</definedName>
    <definedName name="_xlfn.MODE.MULT" hidden="1">#NAME?</definedName>
    <definedName name="_xlfn.MODE.SNGL" hidden="1">#NAME?</definedName>
    <definedName name="¿TIENE_HERRAMIENTA_PARA_EJERCER_EL_CONTROL?">'DB'!$D$8:$D$10</definedName>
    <definedName name="A">'DB'!$J$5:$J$6</definedName>
    <definedName name="B">'DB'!$K$5:$K$6</definedName>
    <definedName name="CE">'DB'!$L$5:$L$6</definedName>
    <definedName name="DFGDFGDF">'[2]DB'!$H$5</definedName>
    <definedName name="DFSDGRRDDFGDF">'[2]DB'!$D$9:$D$10</definedName>
    <definedName name="DRFSERTRET">'[2]DB'!$E$9:$E$10</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7">'Fm-20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fullCalcOnLoad="1"/>
</workbook>
</file>

<file path=xl/comments2.xml><?xml version="1.0" encoding="utf-8"?>
<comments xmlns="http://schemas.openxmlformats.org/spreadsheetml/2006/main">
  <authors>
    <author>Ingrid Johanna Maldonado Martinez</author>
    <author>user</author>
  </authors>
  <commentList>
    <comment ref="B10" authorId="0">
      <text>
        <r>
          <rPr>
            <b/>
            <sz val="9"/>
            <rFont val="Tahoma"/>
            <family val="2"/>
          </rPr>
          <t>Ingrid Johanna Maldonado Martinez:</t>
        </r>
        <r>
          <rPr>
            <sz val="9"/>
            <rFont val="Tahoma"/>
            <family val="2"/>
          </rPr>
          <t xml:space="preserve">
Se debe tener en cuenta el DOFA, Auditorias Internas y Externas, Caracterización de procesos y juicio de expertos</t>
        </r>
      </text>
    </comment>
    <comment ref="C10" authorId="1">
      <text>
        <r>
          <rPr>
            <sz val="12"/>
            <rFont val="Tahoma"/>
            <family val="2"/>
          </rPr>
          <t xml:space="preserve">Posibilidad de que suceda algún evento que tendrá un impacto sobre los objetivos institucionales o del proceso. Se expresa en términos de probabilidad y consecuencias.
</t>
        </r>
      </text>
    </comment>
    <comment ref="D10" authorId="1">
      <text>
        <r>
          <rPr>
            <sz val="12"/>
            <rFont val="Tahoma"/>
            <family val="2"/>
          </rPr>
          <t xml:space="preserve">Se refiere a las características generales o las formas en que se observa o manifiesta el riesgo identificado.
</t>
        </r>
      </text>
    </comment>
    <comment ref="G10" authorId="0">
      <text>
        <r>
          <rPr>
            <b/>
            <sz val="9"/>
            <rFont val="Tahoma"/>
            <family val="2"/>
          </rPr>
          <t>Ingrid Johanna Maldonado Martinez:</t>
        </r>
        <r>
          <rPr>
            <sz val="9"/>
            <rFont val="Tahoma"/>
            <family val="2"/>
          </rPr>
          <t xml:space="preserve">
Riesgos Institucionales: Propios de la gestión.
Riesgos Anticorrupción: se pueden dar por mala fe, presiones de terceros</t>
        </r>
      </text>
    </comment>
    <comment ref="M10"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C15" authorId="1">
      <text>
        <r>
          <rPr>
            <sz val="12"/>
            <rFont val="Tahoma"/>
            <family val="2"/>
          </rPr>
          <t xml:space="preserve">Posibilidad de que suceda algún evento que tendrá un impacto sobre los objetivos institucionales o del proceso. Se expresa en términos de probabilidad y consecuencias.
</t>
        </r>
      </text>
    </comment>
    <comment ref="D15" authorId="1">
      <text>
        <r>
          <rPr>
            <sz val="12"/>
            <rFont val="Tahoma"/>
            <family val="2"/>
          </rPr>
          <t xml:space="preserve">Se refiere a las características generales o las formas en que se observa o manifiesta el riesgo identificado.
</t>
        </r>
      </text>
    </comment>
    <comment ref="I15" authorId="1">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5"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3.xml><?xml version="1.0" encoding="utf-8"?>
<comments xmlns="http://schemas.openxmlformats.org/spreadsheetml/2006/main">
  <authors>
    <author>M?nica Viviana Parra </author>
  </authors>
  <commentList>
    <comment ref="L6" authorId="0">
      <text>
        <r>
          <rPr>
            <b/>
            <sz val="9"/>
            <rFont val="Tahoma"/>
            <family val="2"/>
          </rPr>
          <t xml:space="preserve">Riesgo ascendente: a Mayor nivel de zona mayor riesgo)
</t>
        </r>
      </text>
    </comment>
  </commentList>
</comments>
</file>

<file path=xl/comments4.xml><?xml version="1.0" encoding="utf-8"?>
<comments xmlns="http://schemas.openxmlformats.org/spreadsheetml/2006/main">
  <authors>
    <author>user</author>
    <author>Ingrid Johanna Maldonado Martinez</author>
  </authors>
  <commentList>
    <comment ref="A12"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2"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V12"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AF12"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AA14" authorId="1">
      <text>
        <r>
          <rPr>
            <b/>
            <sz val="9"/>
            <rFont val="Tahoma"/>
            <family val="2"/>
          </rPr>
          <t>Ingrid Johanna Maldonado Martinez:</t>
        </r>
        <r>
          <rPr>
            <sz val="9"/>
            <rFont val="Tahoma"/>
            <family val="2"/>
          </rPr>
          <t xml:space="preserve">
Que no se puede realizar por ningún concepto
</t>
        </r>
      </text>
    </comment>
    <comment ref="AA15" authorId="1">
      <text>
        <r>
          <rPr>
            <b/>
            <sz val="9"/>
            <rFont val="Tahoma"/>
            <family val="2"/>
          </rPr>
          <t>Ingrid Johanna Maldonado Martinez:</t>
        </r>
        <r>
          <rPr>
            <sz val="9"/>
            <rFont val="Tahoma"/>
            <family val="2"/>
          </rPr>
          <t xml:space="preserve">
Se puede hacer pero no evalua la disponibilidad de recursos</t>
        </r>
      </text>
    </comment>
    <comment ref="AA16" authorId="1">
      <text>
        <r>
          <rPr>
            <b/>
            <sz val="9"/>
            <rFont val="Tahoma"/>
            <family val="2"/>
          </rPr>
          <t>Ingrid Johanna Maldonado Martinez:</t>
        </r>
        <r>
          <rPr>
            <sz val="9"/>
            <rFont val="Tahoma"/>
            <family val="2"/>
          </rPr>
          <t xml:space="preserve">
Capacidad de realizarle teniendo en cuenta las diferentes variables
</t>
        </r>
      </text>
    </comment>
  </commentList>
</comments>
</file>

<file path=xl/comments7.xml><?xml version="1.0" encoding="utf-8"?>
<comments xmlns="http://schemas.openxmlformats.org/spreadsheetml/2006/main">
  <authors>
    <author>Ingrid Johanna Maldonado Martinez</author>
  </authors>
  <commentList>
    <comment ref="C37" authorId="0">
      <text>
        <r>
          <rPr>
            <b/>
            <sz val="9"/>
            <rFont val="Tahoma"/>
            <family val="2"/>
          </rPr>
          <t>Ingrid Johanna Maldonado Martinez:</t>
        </r>
        <r>
          <rPr>
            <sz val="9"/>
            <rFont val="Tahoma"/>
            <family val="2"/>
          </rPr>
          <t xml:space="preserve">
Para este indicador solo se tendran en cuenta los riesgos altos y extremos</t>
        </r>
      </text>
    </comment>
    <comment ref="C41" authorId="0">
      <text>
        <r>
          <rPr>
            <b/>
            <sz val="9"/>
            <rFont val="Tahoma"/>
            <family val="2"/>
          </rPr>
          <t>Ingrid Johanna Maldonado Martinez:</t>
        </r>
        <r>
          <rPr>
            <sz val="9"/>
            <rFont val="Tahoma"/>
            <family val="2"/>
          </rPr>
          <t xml:space="preserve">
ubicar letra antes de la descripción del riesgo.</t>
        </r>
      </text>
    </comment>
    <comment ref="D41" authorId="0">
      <text>
        <r>
          <rPr>
            <b/>
            <sz val="9"/>
            <rFont val="Tahoma"/>
            <family val="2"/>
          </rPr>
          <t>Ingrid Johanna Maldonado Martinez:</t>
        </r>
        <r>
          <rPr>
            <sz val="9"/>
            <rFont val="Tahoma"/>
            <family val="2"/>
          </rPr>
          <t xml:space="preserve">
Describirlo de la siguiente forma a modo de ejemplo: Alta-Moderada</t>
        </r>
      </text>
    </comment>
  </commentList>
</comments>
</file>

<file path=xl/comments8.xml><?xml version="1.0" encoding="utf-8"?>
<comments xmlns="http://schemas.openxmlformats.org/spreadsheetml/2006/main">
  <authors>
    <author>Pilar Gomez</author>
    <author>user</author>
  </authors>
  <commentList>
    <comment ref="M9" authorId="0">
      <text>
        <r>
          <rPr>
            <sz val="12"/>
            <rFont val="Tahoma"/>
            <family val="2"/>
          </rPr>
          <t>Para plantear el plan de acción tenga en cuenta el contexto Estratégico del Fm-17(Identificación del riesgo).</t>
        </r>
      </text>
    </comment>
    <comment ref="L10" authorId="1">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9.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sharedStrings.xml><?xml version="1.0" encoding="utf-8"?>
<sst xmlns="http://schemas.openxmlformats.org/spreadsheetml/2006/main" count="803" uniqueCount="467">
  <si>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</si>
  <si>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</si>
  <si>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</si>
  <si>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</si>
  <si>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</si>
  <si>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</si>
  <si>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</si>
  <si>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</si>
  <si>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</si>
  <si>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</si>
  <si>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</si>
  <si>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</si>
  <si>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</si>
  <si>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</si>
  <si>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</si>
  <si>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</si>
  <si>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</si>
  <si>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</si>
  <si>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</si>
  <si>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Hoja  1  de 1</t>
  </si>
  <si>
    <t xml:space="preserve">           </t>
  </si>
  <si>
    <t xml:space="preserve">    </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</si>
  <si>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</si>
  <si>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</si>
  <si>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</si>
  <si>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</si>
  <si>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</si>
  <si>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</si>
  <si>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</si>
  <si>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</si>
  <si>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</si>
  <si>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</si>
  <si>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</si>
  <si>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</si>
  <si>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</si>
  <si>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</si>
  <si>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</si>
  <si>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</si>
  <si>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</si>
  <si>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</si>
  <si>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</si>
  <si>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</si>
  <si>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</si>
  <si>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</si>
  <si>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</si>
  <si>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</si>
  <si>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</si>
  <si>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</si>
  <si>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</si>
  <si>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</si>
  <si>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</si>
  <si>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</si>
  <si>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</si>
  <si>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</si>
  <si>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</si>
  <si>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</si>
  <si>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</si>
  <si>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</si>
  <si>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</si>
  <si>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</si>
  <si>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</si>
  <si>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</si>
  <si>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</si>
  <si>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</si>
  <si>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</si>
  <si>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</si>
  <si>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</si>
  <si>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</si>
  <si>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</si>
  <si>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</si>
  <si>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</si>
  <si>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</si>
  <si>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</si>
  <si>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</si>
  <si>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</si>
  <si>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</si>
  <si>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</si>
  <si>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</si>
  <si>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</si>
  <si>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</si>
  <si>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</si>
  <si>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</si>
  <si>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</si>
  <si>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</si>
  <si>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</si>
  <si>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</si>
  <si>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</si>
  <si>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</si>
  <si>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</si>
  <si>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</si>
  <si>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</si>
  <si>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</si>
  <si>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</si>
  <si>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</si>
  <si>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</si>
  <si>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</si>
  <si>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</si>
  <si>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</si>
  <si>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</si>
  <si>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</si>
  <si>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</si>
  <si>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</si>
  <si>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</si>
  <si>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</si>
  <si>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</si>
  <si>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</si>
  <si>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</si>
  <si>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</si>
  <si>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</si>
  <si>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</si>
  <si>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</si>
  <si>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</si>
  <si>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</si>
  <si>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</si>
  <si>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</si>
  <si>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</si>
  <si>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</si>
  <si>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</si>
  <si>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</si>
  <si>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</si>
  <si>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</si>
  <si>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</si>
  <si>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</si>
  <si>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</si>
  <si>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</si>
  <si>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</si>
  <si>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</si>
  <si>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</si>
  <si>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</si>
  <si>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</si>
  <si>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</si>
  <si>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</si>
  <si>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</si>
  <si>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</si>
  <si>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</si>
  <si>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Unir 3 y 4 y el 5 tiene riesgo bajo</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</si>
  <si>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</si>
  <si>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</si>
  <si>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</si>
  <si>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</si>
  <si>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</si>
  <si>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</si>
  <si>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</si>
  <si>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</si>
  <si>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</si>
  <si>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</si>
  <si>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</si>
  <si>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</si>
  <si>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</si>
  <si>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</si>
  <si>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</si>
  <si>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</si>
  <si>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</si>
  <si>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</si>
  <si>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</si>
  <si>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</si>
  <si>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</si>
  <si>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</si>
  <si>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</si>
  <si>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</si>
  <si>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</si>
  <si>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</si>
  <si>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</si>
  <si>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</si>
  <si>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</si>
  <si>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</si>
  <si>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</si>
  <si>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</si>
  <si>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</si>
  <si>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</si>
  <si>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</si>
  <si>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</si>
  <si>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</si>
  <si>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</si>
  <si>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</si>
  <si>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</si>
  <si>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</si>
  <si>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</si>
  <si>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</si>
  <si>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</si>
  <si>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</si>
  <si>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</si>
  <si>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</si>
  <si>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</si>
  <si>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</si>
  <si>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</si>
  <si>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</si>
  <si>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</si>
  <si>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</si>
  <si>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</si>
  <si>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</si>
  <si>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</si>
  <si>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</si>
  <si>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</si>
  <si>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</si>
  <si>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</si>
  <si>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</si>
  <si>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</si>
  <si>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</si>
  <si>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</si>
  <si>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</si>
  <si>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</si>
  <si>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</si>
  <si>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</si>
  <si>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</si>
  <si>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</si>
  <si>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</si>
  <si>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</si>
  <si>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</si>
  <si>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</si>
  <si>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</si>
  <si>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</si>
  <si>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</si>
  <si>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</si>
  <si>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</si>
  <si>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</si>
  <si>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</si>
  <si>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</si>
  <si>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</si>
  <si>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</si>
  <si>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</si>
  <si>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</si>
  <si>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</si>
  <si>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</si>
  <si>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</si>
  <si>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</si>
  <si>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</si>
  <si>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</si>
  <si>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</si>
  <si>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</si>
  <si>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</si>
  <si>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</si>
  <si>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</si>
  <si>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</si>
  <si>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</si>
  <si>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</si>
  <si>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</si>
  <si>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</si>
  <si>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</si>
  <si>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</si>
  <si>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</si>
  <si>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</si>
  <si>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</si>
  <si>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</si>
  <si>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</si>
  <si>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</si>
  <si>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</si>
  <si>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</si>
  <si>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</si>
  <si>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</si>
  <si>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</si>
  <si>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</si>
  <si>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</si>
  <si>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</si>
  <si>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</si>
  <si>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</si>
  <si>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</si>
  <si>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</si>
  <si>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</si>
  <si>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</si>
  <si>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</si>
  <si>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</si>
  <si>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</si>
  <si>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</si>
  <si>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</si>
  <si>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</si>
  <si>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</si>
  <si>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Nota3. Si es viable se debe establecer un plan de acción y utilizar el formato de mejora y gestión del cambio para gestionar su implementación</t>
  </si>
  <si>
    <t>Nota4. La evaluación de las oportunidades de la organización solo debe realizarse por las lineas altas de mando o que tengan alto poder para la toma de desiciones</t>
  </si>
  <si>
    <t>INDICADOR CLAVE DE RIESGO</t>
  </si>
  <si>
    <t>META DEL INDICADOR</t>
  </si>
  <si>
    <t>3. Mitigación del Riesgo</t>
  </si>
  <si>
    <t>RESULTADO DEL INDICADOR</t>
  </si>
  <si>
    <t>Zona de riesgos</t>
  </si>
  <si>
    <t>Extremo</t>
  </si>
  <si>
    <t>Alta</t>
  </si>
  <si>
    <t>Bajo</t>
  </si>
  <si>
    <t>No de riesgos</t>
  </si>
  <si>
    <t>Promedio cumpimiento</t>
  </si>
  <si>
    <t>No de acciones</t>
  </si>
  <si>
    <t>Zona de Riesgo</t>
  </si>
  <si>
    <t>1. Cumplimiento Indicadores claves de Riesgos Institucionales</t>
  </si>
  <si>
    <t>2. Cumplimiento Indicadores claves de Riesgos Anticorrupción</t>
  </si>
  <si>
    <t>3. Cumplimiento planes de acción</t>
  </si>
  <si>
    <t xml:space="preserve">4. Riesgos Materializados </t>
  </si>
  <si>
    <t>No de riesgos por zona antes de controles y acciones</t>
  </si>
  <si>
    <t>No de riesgos por zona despues de controles y acciones</t>
  </si>
  <si>
    <t>Riesgos que cambiaron de zona</t>
  </si>
  <si>
    <t>Proceso/Area</t>
  </si>
  <si>
    <t>Zona de riesgo a la que se movieron</t>
  </si>
  <si>
    <t>(No de riesgos Materializados/No de Riesgos Identidficados )*100</t>
  </si>
  <si>
    <t>RECURSOS</t>
  </si>
  <si>
    <t xml:space="preserve"> </t>
  </si>
  <si>
    <t>Estudios previos mal elaborados o con necesidades superficiales.</t>
  </si>
  <si>
    <t xml:space="preserve">- Estudios previos mal diseñados.
- Desconocimiento.
 - Intereses particulares.
</t>
  </si>
  <si>
    <t>Evaluaciones deficientes o subjetivas</t>
  </si>
  <si>
    <t>Enero de 2018</t>
  </si>
  <si>
    <t xml:space="preserve"> - Desconocimiento.
 - Intereses particulares.
- Mala planeación.
 </t>
  </si>
  <si>
    <t xml:space="preserve"> - Procesos desiertos o cancelados.
 - Adjudicación que no satisface necesidades.
 - Pocos proponentes</t>
  </si>
  <si>
    <t xml:space="preserve">
- Falta de conocimiento.
- Intereses particulares.
- Interpretación inadecuada.
- Pliegos deficientes.
</t>
  </si>
  <si>
    <t>Modelo estándar de estudios previos (oportunidad y conveniencia)</t>
  </si>
  <si>
    <t>Urna de cristal</t>
  </si>
  <si>
    <t>Comité de evaluación</t>
  </si>
  <si>
    <t>Documentos estándar</t>
  </si>
  <si>
    <t>GIT Contratación</t>
  </si>
  <si>
    <t>Diciembre de 2018</t>
  </si>
  <si>
    <t>Actualización de procedimientos formatos, e instructivos y estandarización</t>
  </si>
  <si>
    <t>CICLO PHVA</t>
  </si>
  <si>
    <t>ACTIVIDADES</t>
  </si>
  <si>
    <t>STEAKEHOLDERS</t>
  </si>
  <si>
    <t>RIESGOS ACTUALES</t>
  </si>
  <si>
    <t>RIESGOS NUEVOS</t>
  </si>
  <si>
    <t>PLANEAR</t>
  </si>
  <si>
    <t>- Plan anual de adquisiciones</t>
  </si>
  <si>
    <t>- Plan de acción</t>
  </si>
  <si>
    <t>- Estudios previos mal elaborados o con necesidades superficiales.</t>
  </si>
  <si>
    <t>HACER</t>
  </si>
  <si>
    <t>- Selección: (Pliegos, estudios previos, modalidades de selección, secop).</t>
  </si>
  <si>
    <t>- Evaluación: Evaluar propuestas.</t>
  </si>
  <si>
    <t>- Adjudicación: Designar contratista, otrosí, liquidación.</t>
  </si>
  <si>
    <t>- Publicar planes</t>
  </si>
  <si>
    <t>- Hacer seguimiento al plan de acción</t>
  </si>
  <si>
    <t>- funcionarios y contratistas.</t>
  </si>
  <si>
    <t>- Colombia compra</t>
  </si>
  <si>
    <t>- Ordenadores del gasto</t>
  </si>
  <si>
    <t>VERIFICAR</t>
  </si>
  <si>
    <t>- Secop.</t>
  </si>
  <si>
    <t>- planes de mejoramiento</t>
  </si>
  <si>
    <t>- Indicadores de cumplimiento, informes internos y externos.</t>
  </si>
  <si>
    <t>- Reportes a organismos de control (internos y externos)</t>
  </si>
  <si>
    <t>- Organos de control y entidades reguladoras.</t>
  </si>
  <si>
    <t>- Supervision de contratos.</t>
  </si>
  <si>
    <t>- Ordenador del gasto.</t>
  </si>
  <si>
    <t>ACTUAR</t>
  </si>
  <si>
    <t>- Reportes mensuales (públicos)</t>
  </si>
  <si>
    <t>- Acciones correctivas y de mejora</t>
  </si>
  <si>
    <t>- Planes de acción</t>
  </si>
  <si>
    <t xml:space="preserve">- Evaluación PAA </t>
  </si>
  <si>
    <t>- SIRECI</t>
  </si>
  <si>
    <t>- Organos .de control y entidades reguladoras.</t>
  </si>
  <si>
    <t>- Interventoría y supervision de contratos.</t>
  </si>
  <si>
    <t>- Evaluaciones deficientes o subjetivas</t>
  </si>
  <si>
    <t>PROCESO DE ESTRUCTURACIÓN</t>
  </si>
  <si>
    <t xml:space="preserve">OBJETIVO: </t>
  </si>
  <si>
    <t>Realizar el proceso de contratación misional de los proyectos de concesión en todos los modos de infraestructura de transporte (carretero, férreo, aeroportuario y portuario) así como la contratación de Administración y Funcionamiento de la Entidad.</t>
  </si>
  <si>
    <t>CÓDIGO</t>
  </si>
  <si>
    <t>SEPG-F-007</t>
  </si>
  <si>
    <t>SISTEMA ESTRATÉGICO DE PLANEACIÓN Y GESTIÓN</t>
  </si>
  <si>
    <t>VERSIÓN</t>
  </si>
  <si>
    <t>FORMATO</t>
  </si>
  <si>
    <t>IDENTIFICACIÓN DE RIESGOS</t>
  </si>
  <si>
    <t>FECHA</t>
  </si>
  <si>
    <t>OBJETIVO</t>
  </si>
  <si>
    <t/>
  </si>
  <si>
    <t xml:space="preserve">PROCESO DE CONTRATACIÓN </t>
  </si>
  <si>
    <t>POSIBLES CONSECUENCIAS</t>
  </si>
  <si>
    <t>Plan de Acción</t>
  </si>
  <si>
    <t>Elaborado por: 
(Colaboradores/facilitadores/personal que participa en la construcción del formato)</t>
  </si>
  <si>
    <t>Aprobado por: 
Nombre y firma del líder(s) del proceso</t>
  </si>
  <si>
    <t>Poldy Paola Osorio</t>
  </si>
  <si>
    <t>Caracterización de proceso</t>
  </si>
  <si>
    <t>Indebida estructuración de pliegos</t>
  </si>
  <si>
    <t>Indebida estructuración de Pliegos</t>
  </si>
  <si>
    <t>Modificación de alcance en Etapa Avanzadas del proceso</t>
  </si>
  <si>
    <t>SEPG-012</t>
  </si>
  <si>
    <t>CONSOLIDADO CALIFICACIÓN DEL RIESGO Y LA OPORTUNIDAD</t>
  </si>
  <si>
    <t>OBJETIVO PROCESO  DE CONTRATACIÓN</t>
  </si>
  <si>
    <t>Elaborado por:
(Colaboradores/facilitadores/personal que participa en la construcción)</t>
  </si>
  <si>
    <t>Proyecto de comunicación interna de los procesos de selección</t>
  </si>
  <si>
    <t>SEPG-F-014</t>
  </si>
  <si>
    <t>MAPA DE RIESGOS POR PROCESOS</t>
  </si>
  <si>
    <t>Fecha</t>
  </si>
  <si>
    <t xml:space="preserve">OBJETIVO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</si>
  <si>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</si>
  <si>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</si>
  <si>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</si>
  <si>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PROCESO DE: PROCESO DE CONTRATACIÓN</t>
  </si>
  <si>
    <t>ANALISIS OPORTUNIDAD</t>
  </si>
  <si>
    <t>ACCIÓN REQUERIDA PARA DESARROLLAR LA OPORTUNIDAD</t>
  </si>
  <si>
    <t>INDICADOR DE OPORTUNIDAD</t>
  </si>
  <si>
    <t>VIABILIDAD</t>
  </si>
  <si>
    <t>EVALUACIÓN DE LA VIABILIDAD</t>
  </si>
  <si>
    <t>FIRMA</t>
  </si>
  <si>
    <t>1. Generar alianzas con Comunicaciones para publicaciones semanales
2. Generar programa Sabias Que</t>
  </si>
  <si>
    <t>Alexandra Navarro</t>
  </si>
  <si>
    <t>Coordinador GIT Contratación</t>
  </si>
  <si>
    <t>VJ</t>
  </si>
  <si>
    <t>VALORACIÓN DEL CONTROLES HACIA IMPACTO</t>
  </si>
  <si>
    <t>EVALUACIÓN</t>
  </si>
  <si>
    <t>TRATATAMIENTO DEL RIESGO</t>
  </si>
  <si>
    <t>PUNTUACIÓN</t>
  </si>
  <si>
    <t>Revisión de pliegos definitivos por el Comité contratación</t>
  </si>
  <si>
    <t>PliegosTipo</t>
  </si>
  <si>
    <t>Secop I Y II</t>
  </si>
  <si>
    <t>PROCESO GESTIÓN DE LA CONTRATACIÓN</t>
  </si>
  <si>
    <t>MATRIZ DE CAMBIOS</t>
  </si>
  <si>
    <t>AÑO 2017</t>
  </si>
  <si>
    <t xml:space="preserve">ITEM </t>
  </si>
  <si>
    <t>SEPG- 2018</t>
  </si>
  <si>
    <t xml:space="preserve">Riesgos Proceso Gestión de la contratación </t>
  </si>
  <si>
    <t>Estado</t>
  </si>
  <si>
    <t>Justificación de los cambios y observaciones</t>
  </si>
  <si>
    <t xml:space="preserve">PROBABILIDAD </t>
  </si>
  <si>
    <t xml:space="preserve">IMPACTO </t>
  </si>
  <si>
    <t xml:space="preserve">INHERENTE </t>
  </si>
  <si>
    <t xml:space="preserve">RESIDUAL </t>
  </si>
  <si>
    <t>OBSERVACIONES</t>
  </si>
  <si>
    <t xml:space="preserve">Modificaciones de los alcances técnicos y/ o financieros de los proyectos en etapas avanzadas del proceso contractual. </t>
  </si>
  <si>
    <t xml:space="preserve">Se modifica </t>
  </si>
  <si>
    <t>Estudios previos mal elaborados o con necesidades superficiales</t>
  </si>
  <si>
    <t xml:space="preserve">* Riesgo nuevo identificado.
* Se incluyen  y evalúan controles
* Se incluyen recursos 
</t>
  </si>
  <si>
    <t>Documentos del proceso de selección modificados para favorecer a un proponente en particular                                                                ( Pliegos sastre, Adendas direccionadas)</t>
  </si>
  <si>
    <t xml:space="preserve">Se redefine </t>
  </si>
  <si>
    <r>
      <t xml:space="preserve">Se redefine por el riesgo: </t>
    </r>
    <r>
      <rPr>
        <b/>
        <sz val="18"/>
        <color indexed="8"/>
        <rFont val="Arial"/>
        <family val="2"/>
      </rPr>
      <t>Indebida estructuración de los pliegos de condiciones</t>
    </r>
  </si>
  <si>
    <t xml:space="preserve">Inadecuada estructuración de los pliegos de condiciones </t>
  </si>
  <si>
    <t>Riesgo Alto  (Z-15)</t>
  </si>
  <si>
    <t xml:space="preserve">* Riesgo nuevo identificado
* Se incluyen  y evalúan controles
* Se identifican recursos
</t>
  </si>
  <si>
    <t>Procesos de contratación retrasados.</t>
  </si>
  <si>
    <r>
      <t xml:space="preserve">Se mantine el riesgo, pero con el fin de abarcar todos los temas, asi como la etapa donde genera mayor impacto, se definio como: </t>
    </r>
    <r>
      <rPr>
        <b/>
        <sz val="18"/>
        <color indexed="8"/>
        <rFont val="Arial"/>
        <family val="2"/>
      </rPr>
      <t>Demoras en los procesos de selección y contratación</t>
    </r>
  </si>
  <si>
    <t xml:space="preserve">* Riesgo nuevo identificado 
* Se incluyen  y evalúan controles
* Se identifican recursos
</t>
  </si>
  <si>
    <t>Proceso de contratación desiertos o cancelados</t>
  </si>
  <si>
    <t>Se elimina</t>
  </si>
  <si>
    <t xml:space="preserve">Este riesgo en realidad es una consecuencia de los riesgo: Estudios previos mal elaborados o con necesidades superficiales. </t>
  </si>
  <si>
    <t>Falta de confidencialidad y fuga de información</t>
  </si>
  <si>
    <t>Filtración de información confidencial, este riesgo pasa a la matriz de riesgos anticorrupción</t>
  </si>
  <si>
    <t>FACTIBE</t>
  </si>
  <si>
    <t>VIABLE</t>
  </si>
  <si>
    <t>ACCIONES PARA POTENCIALIZAR LA OPORTUNIDAD</t>
  </si>
  <si>
    <t>Cesar Garcia</t>
  </si>
  <si>
    <t>Lina Quiroga ( Vicepresidente Juridica)</t>
  </si>
  <si>
    <t xml:space="preserve">Ingrid Maldonado </t>
  </si>
  <si>
    <t>Heriberto Amado</t>
  </si>
  <si>
    <t xml:space="preserve">César Augusto García Montoya </t>
  </si>
  <si>
    <t>Experto G3-07</t>
  </si>
  <si>
    <t>Alexandra Navarro Erazo</t>
  </si>
  <si>
    <t>Coordinadora GIT de Contratación</t>
  </si>
  <si>
    <t>Lina Quiroga Vergara</t>
  </si>
  <si>
    <t>Vicepresidente Jurídica</t>
  </si>
  <si>
    <t>GIT de Contratación</t>
  </si>
  <si>
    <t xml:space="preserve">Vicepresidencias </t>
  </si>
  <si>
    <t xml:space="preserve">Determinación del proceso de selección no sea la adecuada en lo referido a valoración de requisitos  jurídicos , técnicos y financieros.  </t>
  </si>
  <si>
    <t xml:space="preserve">La información contenida en los estudios previos  no se refiere a la necesidad a satisfacer </t>
  </si>
  <si>
    <t>Adjudicación a proponentes que no cumplen con los requisitos del pliego</t>
  </si>
  <si>
    <t xml:space="preserve">Generar información actualizada y transparente através  de los diferentes espacios de divulgación de la Entidad </t>
  </si>
  <si>
    <t xml:space="preserve">Confianza por parte de las partes interesadas </t>
  </si>
  <si>
    <t xml:space="preserve">Positivos: Nuevo canal de comunicación que permite conocer el estado de los procesos adelantados   </t>
  </si>
  <si>
    <t xml:space="preserve">Estratégica </t>
  </si>
  <si>
    <t>César García/ Dary Rodríguez</t>
  </si>
  <si>
    <t xml:space="preserve">Experto 7/ Contratista </t>
  </si>
  <si>
    <t>(# de estudios previos deficientes durante el periodo/# de estudios previos radicados)*100</t>
  </si>
  <si>
    <t>(# de pliegos mal estructurados / # de pliegos generados en el periodo)*100</t>
  </si>
  <si>
    <t>Alexandra Navarro/ Dary Rodríguez</t>
  </si>
  <si>
    <t xml:space="preserve">Actualización del Compromiso de Confidencialidad y transparencia  para evaluadores para cada proceso de selección. Actualización del protocolo de uso de la sala de evaluación- Urna de Cristal-.Adecuación de las matrices de evaluación al pliego y adendas de cada proceso  </t>
  </si>
  <si>
    <t xml:space="preserve">Coordinador GIT Contratación/ Contratistas  </t>
  </si>
  <si>
    <t xml:space="preserve">Número de demandas al proceso de selección en la etapa precontractual </t>
  </si>
  <si>
    <t xml:space="preserve"> - Adjudicación inadecuada.
 - Demandas en la etapa precontactual del proceso.
</t>
  </si>
  <si>
    <t xml:space="preserve"> - Revocación de  procesos.                                                                                                                                                                                                       -Demoras en el inicio de la etapa precontractual por responsabilidad del area solicitante de la contratación
- Procesos desiertos.
</t>
  </si>
  <si>
    <t>Comité evaluador de cada proceso</t>
  </si>
  <si>
    <t>La dinamica en la etapa precontractual es que se pouedan llevar a cabo modificaciones mediante adendas para llevar a feliz término el proceso.</t>
  </si>
  <si>
    <t xml:space="preserve">Profesionales que consoliden la información y la envien a comunicaciones </t>
  </si>
  <si>
    <t>(No de procesos informados/ No de procesos adelantados)*100</t>
  </si>
  <si>
    <t>Dary Rodriguez</t>
  </si>
  <si>
    <t>Contratista</t>
  </si>
  <si>
    <t>Coordinador GIT Riesgos</t>
  </si>
  <si>
    <t>Firma</t>
  </si>
  <si>
    <t>20/12/72017</t>
  </si>
  <si>
    <t>Riesgo Bajo (z-4)</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</si>
</sst>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quot;00&quot;#"/>
    <numFmt numFmtId="183" formatCode="&quot;FECHA:&quot;\ mmmm\ dd\ &quot;de&quot;\ yyyy"/>
  </numFmts>
  <fonts count="121">
    <font>
      <sz val="10"/>
      <name val="Arial"/>
      <family val="2"/>
    </font>
    <font>
      <sz val="11"/>
      <color indexed="8"/>
      <name val="Calibri"/>
      <family val="2"/>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b/>
      <sz val="14"/>
      <color indexed="9"/>
      <name val="Arial"/>
      <family val="2"/>
    </font>
    <font>
      <sz val="14"/>
      <name val="Arial"/>
      <family val="2"/>
    </font>
    <font>
      <b/>
      <sz val="10"/>
      <color indexed="9"/>
      <name val="Arial"/>
      <family val="2"/>
    </font>
    <font>
      <b/>
      <sz val="20"/>
      <name val="Arial"/>
      <family val="2"/>
    </font>
    <font>
      <b/>
      <sz val="16"/>
      <name val="Tahoma"/>
      <family val="2"/>
    </font>
    <font>
      <b/>
      <sz val="24"/>
      <name val="Arial"/>
      <family val="2"/>
    </font>
    <font>
      <b/>
      <sz val="12"/>
      <name val="Tahoma"/>
      <family val="2"/>
    </font>
    <font>
      <sz val="12"/>
      <name val="Tahoma"/>
      <family val="2"/>
    </font>
    <font>
      <sz val="16"/>
      <name val="Arial"/>
      <family val="2"/>
    </font>
    <font>
      <b/>
      <sz val="9"/>
      <name val="Tahoma"/>
      <family val="2"/>
    </font>
    <font>
      <b/>
      <sz val="11"/>
      <name val="Arial"/>
      <family val="2"/>
    </font>
    <font>
      <sz val="11"/>
      <name val="Arial"/>
      <family val="2"/>
    </font>
    <font>
      <sz val="9"/>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2"/>
      <name val="Arial Narrow"/>
      <family val="2"/>
    </font>
    <font>
      <sz val="14"/>
      <name val="Arial Narrow"/>
      <family val="2"/>
    </font>
    <font>
      <b/>
      <sz val="30"/>
      <name val="Arial"/>
      <family val="2"/>
    </font>
    <font>
      <sz val="18"/>
      <name val="Arial Narrow"/>
      <family val="2"/>
    </font>
    <font>
      <b/>
      <sz val="20"/>
      <name val="Arial Narrow"/>
      <family val="2"/>
    </font>
    <font>
      <sz val="13"/>
      <name val="Arial"/>
      <family val="2"/>
    </font>
    <font>
      <b/>
      <sz val="15"/>
      <name val="Arial"/>
      <family val="2"/>
    </font>
    <font>
      <b/>
      <sz val="18"/>
      <name val="Arial"/>
      <family val="2"/>
    </font>
    <font>
      <b/>
      <sz val="18"/>
      <color indexed="8"/>
      <name val="Arial"/>
      <family val="2"/>
    </font>
    <font>
      <sz val="18"/>
      <name val="Arial"/>
      <family val="2"/>
    </font>
    <font>
      <sz val="15"/>
      <name val="Arial"/>
      <family val="2"/>
    </font>
    <font>
      <b/>
      <sz val="17"/>
      <name val="Arial"/>
      <family val="2"/>
    </font>
    <font>
      <sz val="1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3"/>
      <color indexed="62"/>
      <name val="Calibri"/>
      <family val="2"/>
    </font>
    <font>
      <b/>
      <sz val="11"/>
      <color indexed="8"/>
      <name val="Calibri"/>
      <family val="2"/>
    </font>
    <font>
      <sz val="10"/>
      <color indexed="9"/>
      <name val="Arial"/>
      <family val="2"/>
    </font>
    <font>
      <sz val="10"/>
      <color indexed="10"/>
      <name val="Arial"/>
      <family val="2"/>
    </font>
    <font>
      <sz val="9"/>
      <color indexed="10"/>
      <name val="Arial"/>
      <family val="2"/>
    </font>
    <font>
      <sz val="9"/>
      <color indexed="10"/>
      <name val="Arial Narrow"/>
      <family val="2"/>
    </font>
    <font>
      <b/>
      <sz val="10"/>
      <color indexed="62"/>
      <name val="Arial"/>
      <family val="2"/>
    </font>
    <font>
      <sz val="14"/>
      <color indexed="8"/>
      <name val="Arial Narrow"/>
      <family val="2"/>
    </font>
    <font>
      <b/>
      <sz val="14"/>
      <name val="Calibri"/>
      <family val="2"/>
    </font>
    <font>
      <sz val="14"/>
      <name val="Calibri"/>
      <family val="2"/>
    </font>
    <font>
      <sz val="10"/>
      <color indexed="49"/>
      <name val="Arial"/>
      <family val="2"/>
    </font>
    <font>
      <sz val="10"/>
      <name val="Calibri"/>
      <family val="2"/>
    </font>
    <font>
      <b/>
      <sz val="12"/>
      <color indexed="10"/>
      <name val="Calibri"/>
      <family val="2"/>
    </font>
    <font>
      <b/>
      <sz val="12"/>
      <name val="Calibri"/>
      <family val="2"/>
    </font>
    <font>
      <sz val="12"/>
      <name val="Calibri"/>
      <family val="2"/>
    </font>
    <font>
      <b/>
      <sz val="10"/>
      <name val="Calibri"/>
      <family val="2"/>
    </font>
    <font>
      <sz val="15"/>
      <color indexed="8"/>
      <name val="Arial"/>
      <family val="2"/>
    </font>
    <font>
      <sz val="18"/>
      <color indexed="8"/>
      <name val="Arial"/>
      <family val="2"/>
    </font>
    <font>
      <b/>
      <sz val="11"/>
      <name val="Calibri"/>
      <family val="2"/>
    </font>
    <font>
      <sz val="11"/>
      <name val="Calibri"/>
      <family val="2"/>
    </font>
    <font>
      <b/>
      <sz val="14"/>
      <color indexed="10"/>
      <name val="Arial Narrow"/>
      <family val="2"/>
    </font>
    <font>
      <b/>
      <sz val="18"/>
      <color indexed="10"/>
      <name val="Arial Narrow"/>
      <family val="2"/>
    </font>
    <font>
      <b/>
      <sz val="15"/>
      <color indexed="8"/>
      <name val="Arial"/>
      <family val="2"/>
    </font>
    <font>
      <b/>
      <i/>
      <sz val="15"/>
      <color indexed="8"/>
      <name val="Arial"/>
      <family val="2"/>
    </font>
    <font>
      <sz val="12"/>
      <color indexed="10"/>
      <name val="Arial"/>
      <family val="2"/>
    </font>
    <font>
      <b/>
      <sz val="16"/>
      <color indexed="10"/>
      <name val="Arial"/>
      <family val="2"/>
    </font>
    <font>
      <sz val="40"/>
      <color indexed="8"/>
      <name val="Arial Rounded MT Bold"/>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b/>
      <sz val="10"/>
      <color theme="3"/>
      <name val="Arial"/>
      <family val="2"/>
    </font>
    <font>
      <sz val="14"/>
      <color theme="1"/>
      <name val="Arial Narrow"/>
      <family val="2"/>
    </font>
    <font>
      <sz val="10"/>
      <color theme="3" tint="0.39998000860214233"/>
      <name val="Arial"/>
      <family val="2"/>
    </font>
    <font>
      <b/>
      <sz val="12"/>
      <color rgb="FFFF0000"/>
      <name val="Calibri"/>
      <family val="2"/>
    </font>
    <font>
      <sz val="15"/>
      <color theme="1"/>
      <name val="Arial"/>
      <family val="2"/>
    </font>
    <font>
      <b/>
      <sz val="18"/>
      <color theme="1"/>
      <name val="Arial"/>
      <family val="2"/>
    </font>
    <font>
      <sz val="18"/>
      <color theme="1"/>
      <name val="Arial"/>
      <family val="2"/>
    </font>
    <font>
      <b/>
      <sz val="18"/>
      <color rgb="FFFF0000"/>
      <name val="Arial Narrow"/>
      <family val="2"/>
    </font>
    <font>
      <b/>
      <sz val="14"/>
      <color rgb="FFFF0000"/>
      <name val="Arial Narrow"/>
      <family val="2"/>
    </font>
    <font>
      <b/>
      <sz val="15"/>
      <color theme="1"/>
      <name val="Arial"/>
      <family val="2"/>
    </font>
    <font>
      <b/>
      <i/>
      <sz val="15"/>
      <color theme="1"/>
      <name val="Arial"/>
      <family val="2"/>
    </font>
    <font>
      <b/>
      <sz val="16"/>
      <color rgb="FFFF0000"/>
      <name val="Arial"/>
      <family val="2"/>
    </font>
    <font>
      <sz val="12"/>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666699"/>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indexed="22"/>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medium"/>
      <top style="thin"/>
      <bottom>
        <color indexed="63"/>
      </bottom>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color indexed="63"/>
      </right>
      <top style="thin"/>
      <bottom style="medium"/>
    </border>
    <border>
      <left style="thin"/>
      <right>
        <color indexed="63"/>
      </right>
      <top style="medium"/>
      <bottom style="thin"/>
    </border>
    <border>
      <left style="medium"/>
      <right style="thin"/>
      <top style="thin"/>
      <bottom>
        <color indexed="63"/>
      </bottom>
    </border>
    <border>
      <left style="medium"/>
      <right style="medium"/>
      <top>
        <color indexed="63"/>
      </top>
      <bottom style="thin"/>
    </border>
    <border>
      <left>
        <color indexed="63"/>
      </left>
      <right>
        <color indexed="63"/>
      </right>
      <top style="thin"/>
      <bottom style="thin"/>
    </border>
    <border>
      <left>
        <color indexed="63"/>
      </left>
      <right style="thin"/>
      <top style="medium"/>
      <bottom style="thin"/>
    </border>
    <border>
      <left style="medium"/>
      <right style="medium"/>
      <top style="thin"/>
      <bottom style="thin"/>
    </border>
    <border>
      <left>
        <color indexed="63"/>
      </left>
      <right style="medium">
        <color rgb="FF2C2C2C"/>
      </right>
      <top>
        <color indexed="63"/>
      </top>
      <bottom>
        <color indexed="63"/>
      </bottom>
    </border>
    <border>
      <left>
        <color indexed="63"/>
      </left>
      <right style="medium">
        <color rgb="FF2C2C2C"/>
      </right>
      <top>
        <color indexed="63"/>
      </top>
      <bottom style="medium">
        <color rgb="FF2C2C2C"/>
      </bottom>
    </border>
    <border>
      <left>
        <color indexed="63"/>
      </left>
      <right style="medium">
        <color rgb="FF2C2C2C"/>
      </right>
      <top>
        <color indexed="63"/>
      </top>
      <bottom style="medium"/>
    </border>
    <border>
      <left style="medium">
        <color rgb="FF2C2C2C"/>
      </left>
      <right style="medium">
        <color rgb="FF2C2C2C"/>
      </right>
      <top style="medium">
        <color rgb="FF2C2C2C"/>
      </top>
      <bottom style="medium">
        <color rgb="FF2C2C2C"/>
      </bottom>
    </border>
    <border>
      <left>
        <color indexed="63"/>
      </left>
      <right style="medium">
        <color rgb="FF2C2C2C"/>
      </right>
      <top style="medium">
        <color rgb="FF2C2C2C"/>
      </top>
      <bottom style="medium">
        <color rgb="FF2C2C2C"/>
      </bottom>
    </border>
    <border>
      <left/>
      <right style="hair"/>
      <top style="medium"/>
      <bottom style="thin"/>
    </border>
    <border>
      <left style="hair"/>
      <right/>
      <top style="medium"/>
      <bottom style="thin"/>
    </border>
    <border>
      <left style="thin"/>
      <right style="hair"/>
      <top style="thin"/>
      <bottom style="thin"/>
    </border>
    <border>
      <left/>
      <right style="hair"/>
      <top style="thin"/>
      <bottom style="thin"/>
    </border>
    <border>
      <left style="hair"/>
      <right/>
      <top style="thin"/>
      <bottom style="thin"/>
    </border>
    <border>
      <left style="thin"/>
      <right style="hair"/>
      <top style="thin"/>
      <bottom style="medium"/>
    </border>
    <border>
      <left/>
      <right style="hair"/>
      <top style="thin"/>
      <bottom style="medium"/>
    </border>
    <border>
      <left style="hair"/>
      <right/>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hair"/>
      <top style="medium"/>
      <bottom style="thin"/>
    </border>
    <border>
      <left style="medium"/>
      <right style="hair"/>
      <top style="medium"/>
      <bottom style="thin"/>
    </border>
    <border>
      <left style="hair"/>
      <right style="hair"/>
      <top/>
      <bottom style="double"/>
    </border>
    <border>
      <left/>
      <right style="hair"/>
      <top/>
      <bottom style="double"/>
    </border>
    <border>
      <left style="hair"/>
      <right style="medium"/>
      <top/>
      <bottom style="double"/>
    </border>
    <border>
      <left style="hair"/>
      <right style="hair"/>
      <top/>
      <bottom style="thin"/>
    </border>
    <border>
      <left/>
      <right style="hair"/>
      <top/>
      <bottom style="thin"/>
    </border>
    <border>
      <left style="hair"/>
      <right style="medium"/>
      <top/>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color indexed="63"/>
      </left>
      <right style="thin"/>
      <top>
        <color indexed="63"/>
      </top>
      <bottom>
        <color indexed="63"/>
      </bottom>
    </border>
    <border>
      <left style="hair"/>
      <right style="hair"/>
      <top style="hair"/>
      <bottom/>
    </border>
    <border>
      <left>
        <color indexed="63"/>
      </left>
      <right style="thin"/>
      <top style="thin"/>
      <bottom style="medium"/>
    </border>
    <border>
      <left style="hair"/>
      <right style="hair"/>
      <top style="thin"/>
      <bottom style="double"/>
    </border>
    <border>
      <left style="medium"/>
      <right style="hair"/>
      <top style="thin"/>
      <bottom/>
    </border>
    <border>
      <left style="hair"/>
      <right style="hair"/>
      <top style="thin"/>
      <bottom/>
    </border>
    <border>
      <left style="hair"/>
      <right style="hair"/>
      <top style="medium"/>
      <bottom style="medium"/>
    </border>
    <border>
      <left>
        <color indexed="63"/>
      </left>
      <right>
        <color indexed="63"/>
      </right>
      <top style="medium"/>
      <bottom style="medium"/>
    </border>
    <border>
      <left style="hair"/>
      <right style="hair"/>
      <top style="medium"/>
      <bottom style="hair"/>
    </border>
    <border>
      <left style="hair"/>
      <right style="hair"/>
      <top style="hair"/>
      <bottom style="hair"/>
    </border>
    <border>
      <left style="medium"/>
      <right style="hair"/>
      <top style="hair"/>
      <bottom/>
    </border>
    <border>
      <left style="hair"/>
      <right/>
      <top style="hair"/>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medium"/>
      <right style="medium"/>
      <top>
        <color indexed="63"/>
      </top>
      <bottom>
        <color indexed="63"/>
      </bottom>
    </border>
    <border>
      <left style="medium">
        <color rgb="FF2C2C2C"/>
      </left>
      <right style="medium">
        <color rgb="FF2C2C2C"/>
      </right>
      <top style="medium">
        <color rgb="FF2C2C2C"/>
      </top>
      <bottom>
        <color indexed="63"/>
      </bottom>
    </border>
    <border>
      <left style="medium">
        <color rgb="FF2C2C2C"/>
      </left>
      <right style="medium">
        <color rgb="FF2C2C2C"/>
      </right>
      <top>
        <color indexed="63"/>
      </top>
      <bottom>
        <color indexed="63"/>
      </bottom>
    </border>
    <border>
      <left style="medium">
        <color rgb="FF2C2C2C"/>
      </left>
      <right style="medium">
        <color rgb="FF2C2C2C"/>
      </right>
      <top>
        <color indexed="63"/>
      </top>
      <bottom style="medium">
        <color rgb="FF2C2C2C"/>
      </bottom>
    </border>
    <border>
      <left style="hair"/>
      <right style="medium"/>
      <top style="medium"/>
      <bottom style="thin"/>
    </border>
    <border>
      <left style="medium"/>
      <right style="hair"/>
      <top/>
      <bottom style="double"/>
    </border>
    <border>
      <left style="medium"/>
      <right style="hair"/>
      <top style="thin"/>
      <bottom style="thin"/>
    </border>
    <border>
      <left style="hair"/>
      <right style="thin"/>
      <top style="thin"/>
      <bottom style="thin"/>
    </border>
    <border>
      <left style="hair"/>
      <right/>
      <top/>
      <bottom style="double"/>
    </border>
    <border>
      <left style="thin"/>
      <right style="hair"/>
      <top/>
      <bottom style="double"/>
    </border>
    <border>
      <left style="medium"/>
      <right style="hair"/>
      <top style="thin"/>
      <bottom style="medium"/>
    </border>
    <border>
      <left style="hair"/>
      <right style="thin"/>
      <top style="thin"/>
      <bottom style="medium"/>
    </border>
    <border>
      <left style="hair"/>
      <right style="thin"/>
      <top/>
      <bottom style="double"/>
    </border>
    <border>
      <left style="medium"/>
      <right style="hair"/>
      <top/>
      <bottom style="thin"/>
    </border>
    <border>
      <left style="hair"/>
      <right/>
      <top/>
      <bottom style="thin"/>
    </border>
    <border>
      <left style="thin"/>
      <right style="hair"/>
      <top/>
      <bottom style="thin"/>
    </border>
    <border>
      <left style="hair"/>
      <right style="thin"/>
      <top/>
      <bottom style="thin"/>
    </border>
    <border>
      <left style="thin"/>
      <right style="hair"/>
      <top style="medium"/>
      <bottom style="thin"/>
    </border>
    <border>
      <left style="hair"/>
      <right style="thin"/>
      <top style="medium"/>
      <bottom style="thin"/>
    </border>
    <border>
      <left style="hair"/>
      <right/>
      <top style="medium"/>
      <bottom>
        <color indexed="63"/>
      </bottom>
    </border>
    <border>
      <left/>
      <right style="hair"/>
      <top style="medium"/>
      <bottom>
        <color indexed="63"/>
      </bottom>
    </border>
    <border>
      <left style="hair"/>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color indexed="63"/>
      </right>
      <top style="double"/>
      <bottom style="thin"/>
    </border>
    <border>
      <left style="medium"/>
      <right style="hair"/>
      <top style="thin"/>
      <bottom style="double"/>
    </border>
    <border>
      <left style="medium"/>
      <right>
        <color indexed="63"/>
      </right>
      <top style="medium"/>
      <bottom style="thin"/>
    </border>
    <border>
      <left style="medium"/>
      <right>
        <color indexed="63"/>
      </right>
      <top style="thin"/>
      <bottom style="medium"/>
    </border>
    <border>
      <left style="thin"/>
      <right style="medium"/>
      <top>
        <color indexed="63"/>
      </top>
      <bottom style="thin"/>
    </border>
    <border>
      <left style="hair"/>
      <right style="medium"/>
      <top style="medium"/>
      <bottom style="hair"/>
    </border>
    <border>
      <left style="hair"/>
      <right style="medium"/>
      <top style="hair"/>
      <bottom style="hair"/>
    </border>
    <border>
      <left style="hair"/>
      <right style="medium"/>
      <top style="hair"/>
      <bottom/>
    </border>
    <border>
      <left style="medium"/>
      <right style="hair"/>
      <top style="medium"/>
      <bottom style="hair"/>
    </border>
    <border>
      <left style="medium"/>
      <right style="hair"/>
      <top style="hair"/>
      <bottom style="hair"/>
    </border>
    <border>
      <left style="thin"/>
      <right style="medium"/>
      <top style="thin"/>
      <bottom>
        <color indexed="63"/>
      </bottom>
    </border>
    <border>
      <left style="thin"/>
      <right>
        <color indexed="63"/>
      </right>
      <top>
        <color indexed="63"/>
      </top>
      <bottom>
        <color indexed="63"/>
      </bottom>
    </border>
    <border>
      <left style="hair"/>
      <right/>
      <top style="medium"/>
      <bottom style="hair"/>
    </border>
    <border>
      <left/>
      <right/>
      <top style="medium"/>
      <bottom style="hair"/>
    </border>
    <border>
      <left/>
      <right style="medium"/>
      <top style="medium"/>
      <bottom style="hair"/>
    </border>
    <border>
      <left>
        <color indexed="63"/>
      </left>
      <right>
        <color indexed="63"/>
      </right>
      <top style="medium"/>
      <bottom style="thin"/>
    </border>
    <border>
      <left style="hair"/>
      <right>
        <color indexed="63"/>
      </right>
      <top style="medium"/>
      <bottom style="medium"/>
    </border>
    <border>
      <left style="medium"/>
      <right style="hair"/>
      <top style="medium"/>
      <bottom style="medium"/>
    </border>
    <border>
      <left>
        <color indexed="63"/>
      </left>
      <right style="hair"/>
      <top style="medium"/>
      <bottom style="medium"/>
    </border>
    <border>
      <left style="thin"/>
      <right style="medium"/>
      <top style="medium"/>
      <bottom style="medium"/>
    </border>
    <border>
      <left style="hair"/>
      <right/>
      <top style="thin"/>
      <bottom/>
    </border>
    <border>
      <left/>
      <right style="hair"/>
      <top style="thin"/>
      <bottom/>
    </border>
    <border>
      <left style="hair"/>
      <right/>
      <top/>
      <bottom/>
    </border>
    <border>
      <left/>
      <right style="hair"/>
      <top/>
      <bottom/>
    </border>
    <border>
      <left/>
      <right style="hair"/>
      <top style="medium"/>
      <bottom style="hair"/>
    </border>
    <border>
      <left/>
      <right style="hair"/>
      <top style="hair"/>
      <bottom style="hair"/>
    </border>
    <border>
      <left style="hair"/>
      <right style="hair"/>
      <top/>
      <bottom/>
    </border>
    <border>
      <left/>
      <right style="hair"/>
      <top/>
      <bottom style="medium"/>
    </border>
    <border>
      <left>
        <color indexed="63"/>
      </left>
      <right style="thin"/>
      <top style="medium"/>
      <bottom>
        <color indexed="63"/>
      </bottom>
    </border>
    <border>
      <left>
        <color indexed="63"/>
      </left>
      <right style="thin"/>
      <top>
        <color indexed="63"/>
      </top>
      <bottom style="medium"/>
    </border>
    <border>
      <left style="hair"/>
      <right/>
      <top style="hair"/>
      <bottom style="hair"/>
    </border>
    <border>
      <left/>
      <right/>
      <top style="hair"/>
      <bottom style="hair"/>
    </border>
    <border>
      <left/>
      <right style="hair"/>
      <top style="hair"/>
      <bottom/>
    </border>
    <border>
      <left/>
      <right style="medium"/>
      <top style="hair"/>
      <bottom/>
    </border>
    <border>
      <left>
        <color indexed="63"/>
      </left>
      <right style="medium"/>
      <top style="thin"/>
      <bottom>
        <color indexed="63"/>
      </bottom>
    </border>
    <border>
      <left>
        <color indexed="63"/>
      </left>
      <right style="medium"/>
      <top style="thin"/>
      <bottom style="thin"/>
    </border>
    <border>
      <left style="thin"/>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7" fillId="21" borderId="1" applyNumberFormat="0" applyAlignment="0" applyProtection="0"/>
    <xf numFmtId="0" fontId="88" fillId="22" borderId="2" applyNumberFormat="0" applyAlignment="0" applyProtection="0"/>
    <xf numFmtId="0" fontId="89" fillId="0" borderId="3" applyNumberFormat="0" applyFill="0" applyAlignment="0" applyProtection="0"/>
    <xf numFmtId="0" fontId="90" fillId="0" borderId="4" applyNumberFormat="0" applyFill="0" applyAlignment="0" applyProtection="0"/>
    <xf numFmtId="0" fontId="91" fillId="0" borderId="0" applyNumberFormat="0" applyFill="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92" fillId="29" borderId="1" applyNumberFormat="0" applyAlignment="0" applyProtection="0"/>
    <xf numFmtId="0" fontId="93" fillId="0" borderId="0" applyNumberFormat="0" applyFill="0" applyBorder="0" applyAlignment="0" applyProtection="0"/>
    <xf numFmtId="0" fontId="94"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6" fillId="21" borderId="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7" applyNumberFormat="0" applyFill="0" applyAlignment="0" applyProtection="0"/>
    <xf numFmtId="0" fontId="91" fillId="0" borderId="8" applyNumberFormat="0" applyFill="0" applyAlignment="0" applyProtection="0"/>
    <xf numFmtId="0" fontId="101" fillId="0" borderId="9" applyNumberFormat="0" applyFill="0" applyAlignment="0" applyProtection="0"/>
  </cellStyleXfs>
  <cellXfs count="977">
    <xf numFmtId="0" fontId="0" fillId="0" borderId="0" xfId="0" applyAlignment="1">
      <alignment/>
    </xf>
    <xf numFmtId="0" fontId="0" fillId="0" borderId="0" xfId="0" applyBorder="1" applyAlignment="1">
      <alignment/>
    </xf>
    <xf numFmtId="0" fontId="9" fillId="0" borderId="0" xfId="0" applyFont="1" applyAlignment="1">
      <alignment/>
    </xf>
    <xf numFmtId="0" fontId="1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7" fillId="0" borderId="11" xfId="0" applyFont="1" applyBorder="1" applyAlignment="1">
      <alignment horizontal="center" vertical="top" wrapText="1"/>
    </xf>
    <xf numFmtId="0" fontId="10" fillId="3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10" fillId="34" borderId="1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13" fillId="35" borderId="0" xfId="0" applyFont="1" applyFill="1" applyBorder="1" applyAlignment="1">
      <alignment horizontal="center" vertical="center"/>
    </xf>
    <xf numFmtId="0" fontId="7" fillId="0" borderId="13" xfId="0" applyFont="1" applyBorder="1" applyAlignment="1">
      <alignment horizontal="center" vertical="top" wrapText="1"/>
    </xf>
    <xf numFmtId="0" fontId="102" fillId="36" borderId="14" xfId="0" applyFont="1" applyFill="1" applyBorder="1" applyAlignment="1">
      <alignment vertical="top" wrapText="1"/>
    </xf>
    <xf numFmtId="0" fontId="102" fillId="37" borderId="14" xfId="0" applyFont="1" applyFill="1" applyBorder="1" applyAlignment="1">
      <alignment vertical="top" wrapText="1"/>
    </xf>
    <xf numFmtId="0" fontId="102" fillId="37" borderId="14" xfId="0" applyFont="1" applyFill="1" applyBorder="1" applyAlignment="1">
      <alignment horizontal="center" vertical="center" wrapText="1"/>
    </xf>
    <xf numFmtId="0" fontId="102" fillId="37" borderId="14" xfId="0" applyFont="1" applyFill="1" applyBorder="1" applyAlignment="1">
      <alignment horizontal="center" vertical="top" wrapText="1"/>
    </xf>
    <xf numFmtId="0" fontId="102" fillId="38" borderId="14" xfId="0" applyFont="1" applyFill="1" applyBorder="1" applyAlignment="1">
      <alignment horizontal="center" vertical="center" wrapText="1"/>
    </xf>
    <xf numFmtId="0" fontId="0" fillId="0" borderId="0" xfId="0" applyFont="1" applyBorder="1" applyAlignment="1">
      <alignment horizontal="left" vertical="center"/>
    </xf>
    <xf numFmtId="0" fontId="102" fillId="36" borderId="14" xfId="0" applyFont="1" applyFill="1" applyBorder="1" applyAlignment="1">
      <alignment horizontal="right" vertical="top" wrapText="1"/>
    </xf>
    <xf numFmtId="0" fontId="102" fillId="37" borderId="14" xfId="0" applyFont="1" applyFill="1" applyBorder="1" applyAlignment="1">
      <alignment horizontal="right" vertical="top" wrapText="1"/>
    </xf>
    <xf numFmtId="0" fontId="102" fillId="36" borderId="14" xfId="0" applyFont="1" applyFill="1" applyBorder="1" applyAlignment="1">
      <alignment horizontal="center" vertical="center" wrapText="1"/>
    </xf>
    <xf numFmtId="0" fontId="103" fillId="36" borderId="14" xfId="0" applyFont="1" applyFill="1" applyBorder="1" applyAlignment="1">
      <alignment vertical="top" wrapText="1"/>
    </xf>
    <xf numFmtId="0" fontId="103" fillId="36" borderId="15" xfId="0" applyFont="1" applyFill="1" applyBorder="1" applyAlignment="1">
      <alignment vertical="top" wrapText="1"/>
    </xf>
    <xf numFmtId="0" fontId="102" fillId="37" borderId="16" xfId="0" applyFont="1" applyFill="1" applyBorder="1" applyAlignment="1">
      <alignment vertical="top" wrapText="1"/>
    </xf>
    <xf numFmtId="0" fontId="102" fillId="38" borderId="14" xfId="0" applyFont="1" applyFill="1" applyBorder="1" applyAlignment="1">
      <alignment horizontal="right" vertical="top" wrapText="1"/>
    </xf>
    <xf numFmtId="0" fontId="102" fillId="38" borderId="14" xfId="0" applyFont="1" applyFill="1" applyBorder="1" applyAlignment="1">
      <alignment vertical="top" wrapText="1"/>
    </xf>
    <xf numFmtId="0" fontId="102" fillId="38" borderId="16" xfId="0" applyFont="1" applyFill="1" applyBorder="1" applyAlignment="1">
      <alignment vertical="top" wrapText="1"/>
    </xf>
    <xf numFmtId="0" fontId="7" fillId="39" borderId="14" xfId="0" applyFont="1" applyFill="1" applyBorder="1" applyAlignment="1">
      <alignment horizontal="right" vertical="top" wrapText="1"/>
    </xf>
    <xf numFmtId="0" fontId="7" fillId="39" borderId="14" xfId="0" applyFont="1" applyFill="1" applyBorder="1" applyAlignment="1">
      <alignment horizontal="center" vertical="center" wrapText="1"/>
    </xf>
    <xf numFmtId="0" fontId="7" fillId="39" borderId="14" xfId="0" applyFont="1" applyFill="1" applyBorder="1" applyAlignment="1">
      <alignment vertical="top" wrapText="1"/>
    </xf>
    <xf numFmtId="0" fontId="0" fillId="39" borderId="15" xfId="0" applyFont="1" applyFill="1" applyBorder="1" applyAlignment="1">
      <alignment vertical="top" wrapText="1"/>
    </xf>
    <xf numFmtId="0" fontId="0" fillId="0" borderId="17" xfId="0" applyBorder="1" applyAlignment="1">
      <alignment/>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04" fillId="0" borderId="0" xfId="0" applyFont="1" applyBorder="1" applyAlignment="1">
      <alignment horizontal="center" vertical="center"/>
    </xf>
    <xf numFmtId="0" fontId="4" fillId="0" borderId="10" xfId="0" applyFont="1" applyBorder="1" applyAlignment="1">
      <alignment/>
    </xf>
    <xf numFmtId="0" fontId="5" fillId="39" borderId="10" xfId="0" applyFont="1" applyFill="1" applyBorder="1" applyAlignment="1">
      <alignment horizontal="center" vertical="center" wrapText="1"/>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40" borderId="10" xfId="0" applyFont="1" applyFill="1" applyBorder="1" applyAlignment="1">
      <alignment horizontal="center"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0" fillId="39" borderId="10" xfId="0" applyFont="1" applyFill="1" applyBorder="1" applyAlignment="1">
      <alignment/>
    </xf>
    <xf numFmtId="0" fontId="0" fillId="36" borderId="23"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5" fillId="39" borderId="10" xfId="0" applyFont="1" applyFill="1" applyBorder="1" applyAlignment="1">
      <alignment horizontal="center" wrapText="1"/>
    </xf>
    <xf numFmtId="0" fontId="0" fillId="37" borderId="10" xfId="0" applyFont="1" applyFill="1" applyBorder="1" applyAlignment="1">
      <alignment/>
    </xf>
    <xf numFmtId="0" fontId="5" fillId="37" borderId="10" xfId="0" applyFont="1" applyFill="1" applyBorder="1" applyAlignment="1">
      <alignment horizontal="center" wrapText="1"/>
    </xf>
    <xf numFmtId="0" fontId="0" fillId="41" borderId="10" xfId="0" applyFont="1" applyFill="1" applyBorder="1" applyAlignment="1">
      <alignment/>
    </xf>
    <xf numFmtId="0" fontId="5" fillId="41" borderId="10" xfId="0" applyFont="1" applyFill="1" applyBorder="1" applyAlignment="1">
      <alignment horizontal="center" wrapText="1"/>
    </xf>
    <xf numFmtId="0" fontId="5" fillId="36" borderId="24" xfId="0" applyFont="1" applyFill="1" applyBorder="1" applyAlignment="1">
      <alignment horizontal="center" wrapText="1"/>
    </xf>
    <xf numFmtId="0" fontId="5" fillId="40" borderId="2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0" fillId="36" borderId="10" xfId="0" applyFont="1" applyFill="1" applyBorder="1" applyAlignment="1">
      <alignment horizontal="center" vertical="center"/>
    </xf>
    <xf numFmtId="0" fontId="0" fillId="0" borderId="0" xfId="0"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30" fillId="0" borderId="0" xfId="0" applyFont="1" applyAlignment="1">
      <alignment/>
    </xf>
    <xf numFmtId="0" fontId="30" fillId="42" borderId="0" xfId="0" applyFont="1" applyFill="1" applyBorder="1" applyAlignment="1">
      <alignment/>
    </xf>
    <xf numFmtId="0" fontId="30" fillId="0" borderId="0" xfId="0" applyFont="1" applyAlignment="1">
      <alignment vertical="center"/>
    </xf>
    <xf numFmtId="0" fontId="25" fillId="0" borderId="0" xfId="0" applyFont="1" applyAlignment="1">
      <alignment/>
    </xf>
    <xf numFmtId="0" fontId="30" fillId="42" borderId="0" xfId="0" applyFont="1" applyFill="1" applyAlignment="1">
      <alignment/>
    </xf>
    <xf numFmtId="0" fontId="25" fillId="42" borderId="0" xfId="0" applyFont="1" applyFill="1" applyBorder="1" applyAlignment="1" applyProtection="1">
      <alignment vertical="justify" wrapText="1"/>
      <protection/>
    </xf>
    <xf numFmtId="0" fontId="30" fillId="42" borderId="0" xfId="0" applyFont="1" applyFill="1" applyBorder="1" applyAlignment="1" applyProtection="1">
      <alignment horizontal="left" vertical="center"/>
      <protection/>
    </xf>
    <xf numFmtId="0" fontId="30" fillId="42" borderId="0" xfId="0" applyFont="1" applyFill="1" applyBorder="1" applyAlignment="1" applyProtection="1">
      <alignment/>
      <protection/>
    </xf>
    <xf numFmtId="0" fontId="25" fillId="42" borderId="0" xfId="0" applyFont="1" applyFill="1" applyBorder="1" applyAlignment="1" applyProtection="1">
      <alignment horizontal="center" vertical="top" wrapText="1"/>
      <protection/>
    </xf>
    <xf numFmtId="0" fontId="25" fillId="42" borderId="0" xfId="0" applyFont="1" applyFill="1" applyBorder="1" applyAlignment="1" applyProtection="1">
      <alignment vertical="top" wrapText="1"/>
      <protection/>
    </xf>
    <xf numFmtId="0" fontId="30" fillId="42" borderId="0" xfId="0" applyFont="1" applyFill="1" applyBorder="1" applyAlignment="1" applyProtection="1">
      <alignment vertical="center"/>
      <protection/>
    </xf>
    <xf numFmtId="0" fontId="0" fillId="35" borderId="12" xfId="0" applyFill="1" applyBorder="1" applyAlignment="1">
      <alignment horizontal="center" vertical="center" wrapText="1"/>
    </xf>
    <xf numFmtId="0" fontId="0" fillId="35" borderId="10" xfId="0" applyFill="1" applyBorder="1" applyAlignment="1">
      <alignment horizontal="center" vertical="center" wrapText="1"/>
    </xf>
    <xf numFmtId="0" fontId="8" fillId="34" borderId="24"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23" fillId="42" borderId="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8" fillId="34" borderId="32" xfId="0" applyFont="1" applyFill="1" applyBorder="1" applyAlignment="1">
      <alignment vertical="center" wrapText="1"/>
    </xf>
    <xf numFmtId="0" fontId="8" fillId="34" borderId="18" xfId="0" applyFont="1" applyFill="1" applyBorder="1" applyAlignment="1">
      <alignment vertical="center" wrapText="1"/>
    </xf>
    <xf numFmtId="0" fontId="6" fillId="35" borderId="12"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4" xfId="0" applyFont="1" applyFill="1" applyBorder="1" applyAlignment="1">
      <alignment horizontal="center" vertical="center"/>
    </xf>
    <xf numFmtId="0" fontId="3" fillId="35" borderId="0" xfId="0" applyFont="1" applyFill="1" applyBorder="1" applyAlignment="1">
      <alignment horizontal="left" vertical="center" wrapText="1"/>
    </xf>
    <xf numFmtId="0" fontId="6" fillId="35" borderId="0" xfId="0" applyFont="1" applyFill="1" applyBorder="1" applyAlignment="1">
      <alignment horizontal="center" vertical="center"/>
    </xf>
    <xf numFmtId="0" fontId="23" fillId="42" borderId="0" xfId="0" applyFont="1" applyFill="1" applyAlignment="1">
      <alignment/>
    </xf>
    <xf numFmtId="0" fontId="29" fillId="42" borderId="0" xfId="0" applyFont="1" applyFill="1" applyAlignment="1">
      <alignment/>
    </xf>
    <xf numFmtId="0" fontId="24" fillId="42" borderId="0" xfId="0" applyFont="1" applyFill="1" applyAlignment="1">
      <alignment horizontal="right"/>
    </xf>
    <xf numFmtId="0" fontId="29" fillId="42" borderId="0" xfId="0" applyFont="1" applyFill="1" applyBorder="1" applyAlignment="1">
      <alignment horizontal="left"/>
    </xf>
    <xf numFmtId="0" fontId="25" fillId="42" borderId="0" xfId="0" applyFont="1" applyFill="1" applyBorder="1" applyAlignment="1">
      <alignment horizontal="center" vertical="center" wrapText="1"/>
    </xf>
    <xf numFmtId="0" fontId="30" fillId="42" borderId="0" xfId="0" applyFont="1" applyFill="1" applyBorder="1" applyAlignment="1">
      <alignment horizontal="center" vertical="center" wrapText="1"/>
    </xf>
    <xf numFmtId="0" fontId="23" fillId="42" borderId="0" xfId="0" applyFont="1" applyFill="1" applyBorder="1" applyAlignment="1">
      <alignment wrapText="1"/>
    </xf>
    <xf numFmtId="0" fontId="26" fillId="42" borderId="0" xfId="0" applyFont="1" applyFill="1" applyBorder="1" applyAlignment="1">
      <alignment horizontal="center" vertical="center" wrapText="1"/>
    </xf>
    <xf numFmtId="0" fontId="24" fillId="42" borderId="33" xfId="0" applyFont="1" applyFill="1" applyBorder="1" applyAlignment="1">
      <alignment horizontal="center" wrapText="1"/>
    </xf>
    <xf numFmtId="0" fontId="105" fillId="42" borderId="34" xfId="0" applyFont="1" applyFill="1" applyBorder="1" applyAlignment="1" applyProtection="1">
      <alignment horizontal="center" wrapText="1"/>
      <protection locked="0"/>
    </xf>
    <xf numFmtId="0" fontId="105" fillId="42" borderId="35" xfId="0" applyFont="1" applyFill="1" applyBorder="1" applyAlignment="1" applyProtection="1">
      <alignment horizontal="center" wrapText="1"/>
      <protection locked="0"/>
    </xf>
    <xf numFmtId="0" fontId="21" fillId="42" borderId="33" xfId="0" applyFont="1" applyFill="1" applyBorder="1" applyAlignment="1">
      <alignment horizontal="center"/>
    </xf>
    <xf numFmtId="0" fontId="23" fillId="42" borderId="36" xfId="0" applyFont="1" applyFill="1" applyBorder="1" applyAlignment="1">
      <alignment horizontal="center"/>
    </xf>
    <xf numFmtId="0" fontId="24" fillId="42" borderId="37" xfId="0" applyFont="1" applyFill="1" applyBorder="1" applyAlignment="1">
      <alignment horizontal="center" wrapText="1"/>
    </xf>
    <xf numFmtId="0" fontId="105" fillId="42" borderId="38" xfId="0" applyFont="1" applyFill="1" applyBorder="1" applyAlignment="1" applyProtection="1">
      <alignment horizontal="center" wrapText="1"/>
      <protection locked="0"/>
    </xf>
    <xf numFmtId="0" fontId="105" fillId="42" borderId="39" xfId="0" applyFont="1" applyFill="1" applyBorder="1" applyAlignment="1" applyProtection="1">
      <alignment horizontal="center" wrapText="1"/>
      <protection locked="0"/>
    </xf>
    <xf numFmtId="0" fontId="21" fillId="42" borderId="37" xfId="0" applyFont="1" applyFill="1" applyBorder="1" applyAlignment="1">
      <alignment horizontal="center"/>
    </xf>
    <xf numFmtId="0" fontId="23" fillId="42" borderId="40" xfId="0" applyFont="1" applyFill="1" applyBorder="1" applyAlignment="1">
      <alignment horizontal="center"/>
    </xf>
    <xf numFmtId="0" fontId="24" fillId="42" borderId="41" xfId="0" applyFont="1" applyFill="1" applyBorder="1" applyAlignment="1">
      <alignment horizontal="center" wrapText="1"/>
    </xf>
    <xf numFmtId="0" fontId="105" fillId="42" borderId="12" xfId="0" applyFont="1" applyFill="1" applyBorder="1" applyAlignment="1" applyProtection="1">
      <alignment horizontal="center" wrapText="1"/>
      <protection locked="0"/>
    </xf>
    <xf numFmtId="0" fontId="105" fillId="42" borderId="42" xfId="0" applyFont="1" applyFill="1" applyBorder="1" applyAlignment="1" applyProtection="1">
      <alignment horizontal="center" wrapText="1"/>
      <protection locked="0"/>
    </xf>
    <xf numFmtId="0" fontId="105" fillId="42" borderId="43" xfId="0" applyFont="1" applyFill="1" applyBorder="1" applyAlignment="1" applyProtection="1">
      <alignment horizontal="center" wrapText="1"/>
      <protection locked="0"/>
    </xf>
    <xf numFmtId="0" fontId="105" fillId="42" borderId="24" xfId="0" applyFont="1" applyFill="1" applyBorder="1" applyAlignment="1" applyProtection="1">
      <alignment horizontal="center" wrapText="1"/>
      <protection locked="0"/>
    </xf>
    <xf numFmtId="0" fontId="106" fillId="42" borderId="44" xfId="0" applyFont="1" applyFill="1" applyBorder="1" applyAlignment="1" applyProtection="1">
      <alignment horizontal="center" wrapText="1"/>
      <protection locked="0"/>
    </xf>
    <xf numFmtId="0" fontId="106" fillId="42" borderId="24" xfId="0" applyFont="1" applyFill="1" applyBorder="1" applyAlignment="1" applyProtection="1">
      <alignment horizontal="center" wrapText="1"/>
      <protection locked="0"/>
    </xf>
    <xf numFmtId="0" fontId="106" fillId="42" borderId="20" xfId="0" applyFont="1" applyFill="1" applyBorder="1" applyAlignment="1" applyProtection="1">
      <alignment horizontal="center" wrapText="1"/>
      <protection locked="0"/>
    </xf>
    <xf numFmtId="0" fontId="106" fillId="42" borderId="38" xfId="0" applyFont="1" applyFill="1" applyBorder="1" applyAlignment="1" applyProtection="1">
      <alignment horizontal="center" wrapText="1"/>
      <protection locked="0"/>
    </xf>
    <xf numFmtId="0" fontId="106" fillId="42" borderId="39" xfId="0" applyFont="1" applyFill="1" applyBorder="1" applyAlignment="1" applyProtection="1">
      <alignment horizontal="center" wrapText="1"/>
      <protection locked="0"/>
    </xf>
    <xf numFmtId="0" fontId="106" fillId="42" borderId="45" xfId="0" applyFont="1" applyFill="1" applyBorder="1" applyAlignment="1" applyProtection="1">
      <alignment horizontal="center" wrapText="1"/>
      <protection locked="0"/>
    </xf>
    <xf numFmtId="0" fontId="106" fillId="42" borderId="35" xfId="0" applyFont="1" applyFill="1" applyBorder="1" applyAlignment="1" applyProtection="1">
      <alignment horizontal="center" wrapText="1"/>
      <protection locked="0"/>
    </xf>
    <xf numFmtId="0" fontId="106" fillId="42" borderId="46" xfId="0" applyFont="1" applyFill="1" applyBorder="1" applyAlignment="1" applyProtection="1">
      <alignment horizontal="center" wrapText="1"/>
      <protection locked="0"/>
    </xf>
    <xf numFmtId="0" fontId="106" fillId="42" borderId="34" xfId="0" applyFont="1" applyFill="1" applyBorder="1" applyAlignment="1" applyProtection="1">
      <alignment horizontal="center" wrapText="1"/>
      <protection locked="0"/>
    </xf>
    <xf numFmtId="0" fontId="106" fillId="42" borderId="47" xfId="0" applyFont="1" applyFill="1" applyBorder="1" applyAlignment="1" applyProtection="1">
      <alignment horizontal="center" wrapText="1"/>
      <protection locked="0"/>
    </xf>
    <xf numFmtId="0" fontId="106" fillId="42" borderId="12" xfId="0" applyFont="1" applyFill="1" applyBorder="1" applyAlignment="1" applyProtection="1">
      <alignment horizontal="center" wrapText="1"/>
      <protection locked="0"/>
    </xf>
    <xf numFmtId="0" fontId="106" fillId="42" borderId="32" xfId="0" applyFont="1" applyFill="1" applyBorder="1" applyAlignment="1" applyProtection="1">
      <alignment horizontal="center" wrapText="1"/>
      <protection locked="0"/>
    </xf>
    <xf numFmtId="0" fontId="24" fillId="42" borderId="48" xfId="0" applyFont="1" applyFill="1" applyBorder="1" applyAlignment="1">
      <alignment horizontal="center" wrapText="1"/>
    </xf>
    <xf numFmtId="0" fontId="23" fillId="42" borderId="0" xfId="0" applyFont="1" applyFill="1" applyAlignment="1">
      <alignment vertical="center"/>
    </xf>
    <xf numFmtId="0" fontId="105" fillId="42" borderId="10" xfId="0" applyFont="1" applyFill="1" applyBorder="1" applyAlignment="1" applyProtection="1">
      <alignment horizontal="center" wrapText="1"/>
      <protection locked="0"/>
    </xf>
    <xf numFmtId="0" fontId="25" fillId="42" borderId="23" xfId="0" applyFont="1" applyFill="1" applyBorder="1" applyAlignment="1">
      <alignment vertical="center" wrapText="1"/>
    </xf>
    <xf numFmtId="0" fontId="25" fillId="42" borderId="49" xfId="0" applyFont="1" applyFill="1" applyBorder="1" applyAlignment="1">
      <alignment vertical="center" wrapText="1"/>
    </xf>
    <xf numFmtId="0" fontId="25" fillId="42" borderId="17" xfId="0" applyFont="1" applyFill="1" applyBorder="1" applyAlignment="1">
      <alignment vertical="center" wrapText="1"/>
    </xf>
    <xf numFmtId="0" fontId="29" fillId="42" borderId="18" xfId="0" applyFont="1" applyFill="1" applyBorder="1" applyAlignment="1">
      <alignment vertical="center" wrapText="1"/>
    </xf>
    <xf numFmtId="0" fontId="29" fillId="42" borderId="19" xfId="0" applyFont="1" applyFill="1" applyBorder="1" applyAlignment="1">
      <alignment vertical="center" wrapText="1"/>
    </xf>
    <xf numFmtId="0" fontId="29" fillId="42" borderId="21" xfId="0" applyFont="1" applyFill="1" applyBorder="1" applyAlignment="1">
      <alignment vertical="center" wrapText="1"/>
    </xf>
    <xf numFmtId="0" fontId="29" fillId="42" borderId="22" xfId="0" applyFont="1" applyFill="1" applyBorder="1" applyAlignment="1">
      <alignment vertical="center" wrapText="1"/>
    </xf>
    <xf numFmtId="0" fontId="26" fillId="42" borderId="23" xfId="0" applyFont="1" applyFill="1" applyBorder="1" applyAlignment="1">
      <alignment vertical="center" wrapText="1"/>
    </xf>
    <xf numFmtId="0" fontId="26" fillId="42" borderId="49" xfId="0" applyFont="1" applyFill="1" applyBorder="1" applyAlignment="1">
      <alignment vertical="center" wrapText="1"/>
    </xf>
    <xf numFmtId="0" fontId="26" fillId="42" borderId="17" xfId="0" applyFont="1" applyFill="1" applyBorder="1" applyAlignment="1">
      <alignment vertical="center" wrapText="1"/>
    </xf>
    <xf numFmtId="0" fontId="0" fillId="42" borderId="0" xfId="0" applyFill="1" applyAlignment="1">
      <alignment/>
    </xf>
    <xf numFmtId="0" fontId="30" fillId="42" borderId="0" xfId="0" applyFont="1" applyFill="1" applyAlignment="1" applyProtection="1">
      <alignment/>
      <protection/>
    </xf>
    <xf numFmtId="0" fontId="30" fillId="42" borderId="0" xfId="0" applyFont="1" applyFill="1" applyAlignment="1" applyProtection="1">
      <alignment vertical="center"/>
      <protection/>
    </xf>
    <xf numFmtId="0" fontId="30" fillId="42" borderId="0" xfId="0" applyFont="1" applyFill="1" applyBorder="1" applyAlignment="1" applyProtection="1">
      <alignment horizontal="left" vertical="top"/>
      <protection/>
    </xf>
    <xf numFmtId="0" fontId="30" fillId="42" borderId="0" xfId="0" applyFont="1" applyFill="1" applyAlignment="1" applyProtection="1">
      <alignment horizontal="right"/>
      <protection/>
    </xf>
    <xf numFmtId="0" fontId="30" fillId="42" borderId="0" xfId="0" applyFont="1" applyFill="1" applyBorder="1" applyAlignment="1" applyProtection="1">
      <alignment/>
      <protection/>
    </xf>
    <xf numFmtId="0" fontId="21" fillId="42" borderId="46" xfId="0" applyFont="1" applyFill="1" applyBorder="1" applyAlignment="1">
      <alignment horizontal="center"/>
    </xf>
    <xf numFmtId="0" fontId="21" fillId="42" borderId="23" xfId="0" applyFont="1" applyFill="1" applyBorder="1" applyAlignment="1">
      <alignment horizontal="center"/>
    </xf>
    <xf numFmtId="0" fontId="105" fillId="42" borderId="50" xfId="0" applyFont="1" applyFill="1" applyBorder="1" applyAlignment="1" applyProtection="1">
      <alignment horizontal="center" wrapText="1"/>
      <protection locked="0"/>
    </xf>
    <xf numFmtId="0" fontId="105" fillId="42" borderId="17" xfId="0" applyFont="1" applyFill="1" applyBorder="1" applyAlignment="1" applyProtection="1">
      <alignment horizontal="center" wrapText="1"/>
      <protection locked="0"/>
    </xf>
    <xf numFmtId="0" fontId="24" fillId="42" borderId="51" xfId="0" applyFont="1" applyFill="1" applyBorder="1" applyAlignment="1">
      <alignment horizontal="center" wrapText="1"/>
    </xf>
    <xf numFmtId="0" fontId="107" fillId="42" borderId="0" xfId="0" applyFont="1" applyFill="1" applyAlignment="1">
      <alignment/>
    </xf>
    <xf numFmtId="0" fontId="0" fillId="42" borderId="10" xfId="0" applyFont="1" applyFill="1" applyBorder="1" applyAlignment="1">
      <alignment/>
    </xf>
    <xf numFmtId="0" fontId="0" fillId="42" borderId="10" xfId="0" applyFill="1" applyBorder="1" applyAlignment="1">
      <alignment/>
    </xf>
    <xf numFmtId="0" fontId="0" fillId="42" borderId="10" xfId="0" applyFont="1" applyFill="1" applyBorder="1" applyAlignment="1">
      <alignment horizontal="center" vertical="center" wrapText="1"/>
    </xf>
    <xf numFmtId="171" fontId="0" fillId="42" borderId="0" xfId="48" applyFont="1" applyFill="1" applyAlignment="1">
      <alignment/>
    </xf>
    <xf numFmtId="0" fontId="105" fillId="42" borderId="35" xfId="53" applyFont="1" applyFill="1" applyBorder="1" applyAlignment="1" applyProtection="1">
      <alignment horizontal="center" wrapText="1"/>
      <protection locked="0"/>
    </xf>
    <xf numFmtId="0" fontId="105" fillId="42" borderId="39" xfId="53" applyFont="1" applyFill="1" applyBorder="1" applyAlignment="1" applyProtection="1">
      <alignment horizontal="center" wrapText="1"/>
      <protection locked="0"/>
    </xf>
    <xf numFmtId="0" fontId="30" fillId="42" borderId="10" xfId="0" applyFont="1" applyFill="1" applyBorder="1" applyAlignment="1">
      <alignment/>
    </xf>
    <xf numFmtId="0" fontId="24" fillId="42" borderId="17" xfId="0" applyFont="1" applyFill="1" applyBorder="1" applyAlignment="1">
      <alignment horizontal="center" wrapText="1"/>
    </xf>
    <xf numFmtId="0" fontId="24" fillId="42" borderId="39" xfId="0" applyFont="1" applyFill="1" applyBorder="1" applyAlignment="1">
      <alignment horizontal="center" wrapText="1"/>
    </xf>
    <xf numFmtId="0" fontId="25" fillId="42" borderId="10"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protection/>
    </xf>
    <xf numFmtId="0" fontId="108" fillId="42" borderId="10" xfId="0" applyFont="1" applyFill="1" applyBorder="1" applyAlignment="1" applyProtection="1">
      <alignment horizontal="center" vertical="center" wrapText="1"/>
      <protection locked="0"/>
    </xf>
    <xf numFmtId="0" fontId="108" fillId="42" borderId="10" xfId="0" applyFont="1" applyFill="1" applyBorder="1" applyAlignment="1" applyProtection="1">
      <alignment horizontal="center" vertical="center"/>
      <protection locked="0"/>
    </xf>
    <xf numFmtId="0" fontId="108" fillId="42" borderId="10" xfId="0" applyFont="1" applyFill="1" applyBorder="1" applyAlignment="1" applyProtection="1">
      <alignment horizontal="center" vertical="center"/>
      <protection/>
    </xf>
    <xf numFmtId="1" fontId="108" fillId="42" borderId="10" xfId="0" applyNumberFormat="1" applyFont="1" applyFill="1" applyBorder="1" applyAlignment="1" applyProtection="1">
      <alignment horizontal="center" vertical="center" wrapText="1"/>
      <protection/>
    </xf>
    <xf numFmtId="0" fontId="108" fillId="42" borderId="10" xfId="0" applyFont="1" applyFill="1" applyBorder="1" applyAlignment="1" applyProtection="1">
      <alignment horizontal="left" vertical="center" wrapText="1"/>
      <protection locked="0"/>
    </xf>
    <xf numFmtId="0" fontId="108" fillId="42" borderId="10" xfId="0" applyFont="1" applyFill="1" applyBorder="1" applyAlignment="1" applyProtection="1">
      <alignment/>
      <protection/>
    </xf>
    <xf numFmtId="0" fontId="108" fillId="42" borderId="0" xfId="0" applyFont="1" applyFill="1" applyAlignment="1" applyProtection="1">
      <alignment/>
      <protection/>
    </xf>
    <xf numFmtId="0" fontId="0" fillId="42" borderId="10" xfId="0" applyFont="1" applyFill="1" applyBorder="1" applyAlignment="1">
      <alignment horizontal="left" vertical="center" wrapText="1"/>
    </xf>
    <xf numFmtId="0" fontId="0" fillId="42" borderId="10" xfId="0" applyFont="1" applyFill="1" applyBorder="1" applyAlignment="1">
      <alignment horizontal="left" vertical="center" wrapText="1"/>
    </xf>
    <xf numFmtId="0" fontId="108" fillId="42" borderId="12" xfId="0" applyFont="1" applyFill="1" applyBorder="1" applyAlignment="1" applyProtection="1">
      <alignment horizontal="center" vertical="center" wrapText="1"/>
      <protection locked="0"/>
    </xf>
    <xf numFmtId="0" fontId="108" fillId="42" borderId="24" xfId="0" applyFont="1" applyFill="1" applyBorder="1" applyAlignment="1" applyProtection="1">
      <alignment horizontal="center" vertical="center" wrapText="1"/>
      <protection locked="0"/>
    </xf>
    <xf numFmtId="0" fontId="108" fillId="42" borderId="12" xfId="0" applyFont="1" applyFill="1" applyBorder="1" applyAlignment="1" applyProtection="1">
      <alignment horizontal="center" vertical="center"/>
      <protection locked="0"/>
    </xf>
    <xf numFmtId="0" fontId="108" fillId="42" borderId="24" xfId="0" applyFont="1" applyFill="1" applyBorder="1" applyAlignment="1" applyProtection="1">
      <alignment horizontal="center" vertical="center"/>
      <protection locked="0"/>
    </xf>
    <xf numFmtId="0" fontId="108" fillId="42" borderId="10" xfId="0" applyFont="1" applyFill="1" applyBorder="1" applyAlignment="1" applyProtection="1">
      <alignment horizontal="left" vertical="center" wrapText="1"/>
      <protection locked="0"/>
    </xf>
    <xf numFmtId="0" fontId="25" fillId="42" borderId="24" xfId="0" applyFont="1" applyFill="1" applyBorder="1" applyAlignment="1" applyProtection="1">
      <alignment horizontal="center" vertical="center" wrapText="1"/>
      <protection/>
    </xf>
    <xf numFmtId="0" fontId="108" fillId="42" borderId="12" xfId="0" applyFont="1" applyFill="1" applyBorder="1" applyAlignment="1" applyProtection="1">
      <alignment horizontal="center" vertical="center"/>
      <protection/>
    </xf>
    <xf numFmtId="0" fontId="108" fillId="42" borderId="24" xfId="0" applyFont="1" applyFill="1" applyBorder="1" applyAlignment="1" applyProtection="1">
      <alignment horizontal="center" vertical="center"/>
      <protection/>
    </xf>
    <xf numFmtId="0" fontId="108" fillId="42" borderId="12" xfId="0" applyFont="1" applyFill="1" applyBorder="1" applyAlignment="1" applyProtection="1">
      <alignment horizontal="left" vertical="center" wrapText="1"/>
      <protection locked="0"/>
    </xf>
    <xf numFmtId="0" fontId="108" fillId="42" borderId="24" xfId="0" applyFont="1" applyFill="1" applyBorder="1" applyAlignment="1" applyProtection="1">
      <alignment horizontal="left" vertical="center" wrapText="1"/>
      <protection locked="0"/>
    </xf>
    <xf numFmtId="0" fontId="25" fillId="42" borderId="39" xfId="0" applyFont="1" applyFill="1" applyBorder="1" applyAlignment="1" applyProtection="1">
      <alignment horizontal="center" vertical="center" wrapText="1"/>
      <protection/>
    </xf>
    <xf numFmtId="0" fontId="30" fillId="42" borderId="0" xfId="0" applyFont="1" applyFill="1" applyBorder="1" applyAlignment="1" applyProtection="1">
      <alignment horizontal="left" vertical="center" wrapText="1"/>
      <protection/>
    </xf>
    <xf numFmtId="0" fontId="25" fillId="42" borderId="0" xfId="0" applyFont="1" applyFill="1" applyBorder="1" applyAlignment="1" applyProtection="1">
      <alignment vertical="center" wrapText="1"/>
      <protection/>
    </xf>
    <xf numFmtId="0" fontId="30" fillId="42" borderId="0" xfId="0" applyFont="1" applyFill="1" applyBorder="1" applyAlignment="1" applyProtection="1">
      <alignment vertical="center" wrapText="1"/>
      <protection/>
    </xf>
    <xf numFmtId="0" fontId="25" fillId="42" borderId="35" xfId="0" applyFont="1" applyFill="1" applyBorder="1" applyAlignment="1" applyProtection="1">
      <alignment horizontal="center" vertical="center" wrapText="1"/>
      <protection/>
    </xf>
    <xf numFmtId="0" fontId="19" fillId="0" borderId="52" xfId="0" applyFont="1" applyBorder="1" applyAlignment="1">
      <alignment horizontal="justify" vertical="center" wrapText="1"/>
    </xf>
    <xf numFmtId="0" fontId="0" fillId="0" borderId="53" xfId="0" applyBorder="1" applyAlignment="1">
      <alignment vertical="top" wrapText="1"/>
    </xf>
    <xf numFmtId="0" fontId="19" fillId="0" borderId="53" xfId="0" applyFont="1" applyBorder="1" applyAlignment="1">
      <alignment horizontal="justify" vertical="center" wrapText="1"/>
    </xf>
    <xf numFmtId="0" fontId="19" fillId="0" borderId="52" xfId="0" applyFont="1" applyBorder="1" applyAlignment="1">
      <alignment vertical="center" wrapText="1"/>
    </xf>
    <xf numFmtId="0" fontId="19" fillId="0" borderId="53" xfId="0" applyFont="1" applyBorder="1" applyAlignment="1">
      <alignment vertical="center" wrapText="1"/>
    </xf>
    <xf numFmtId="0" fontId="19" fillId="0" borderId="54" xfId="0" applyFont="1" applyBorder="1" applyAlignment="1">
      <alignment vertical="center" wrapText="1"/>
    </xf>
    <xf numFmtId="0" fontId="0" fillId="0" borderId="52" xfId="0" applyBorder="1" applyAlignment="1">
      <alignment vertical="top" wrapText="1"/>
    </xf>
    <xf numFmtId="0" fontId="0" fillId="0" borderId="54" xfId="0" applyBorder="1" applyAlignment="1">
      <alignment vertical="top" wrapText="1"/>
    </xf>
    <xf numFmtId="0" fontId="19" fillId="0" borderId="52" xfId="0" applyFont="1" applyBorder="1" applyAlignment="1">
      <alignment horizontal="left" vertical="center" wrapText="1" indent="2"/>
    </xf>
    <xf numFmtId="0" fontId="18" fillId="14" borderId="55" xfId="0" applyFont="1" applyFill="1" applyBorder="1" applyAlignment="1">
      <alignment horizontal="justify" vertical="center" wrapText="1"/>
    </xf>
    <xf numFmtId="0" fontId="18" fillId="14" borderId="56" xfId="0" applyFont="1" applyFill="1" applyBorder="1" applyAlignment="1">
      <alignment horizontal="justify" vertical="center" wrapText="1"/>
    </xf>
    <xf numFmtId="0" fontId="65" fillId="42" borderId="57" xfId="0" applyFont="1" applyFill="1" applyBorder="1" applyAlignment="1">
      <alignment horizontal="center" vertical="center"/>
    </xf>
    <xf numFmtId="0" fontId="66" fillId="42" borderId="58" xfId="0" applyFont="1" applyFill="1" applyBorder="1" applyAlignment="1">
      <alignment horizontal="center" vertical="center"/>
    </xf>
    <xf numFmtId="0" fontId="66" fillId="42" borderId="0" xfId="0" applyFont="1" applyFill="1" applyBorder="1" applyAlignment="1">
      <alignment vertical="center"/>
    </xf>
    <xf numFmtId="0" fontId="66" fillId="42" borderId="0" xfId="0" applyFont="1" applyFill="1" applyAlignment="1">
      <alignment vertical="center"/>
    </xf>
    <xf numFmtId="0" fontId="65" fillId="42" borderId="59" xfId="0" applyFont="1" applyFill="1" applyBorder="1" applyAlignment="1">
      <alignment horizontal="center" vertical="center"/>
    </xf>
    <xf numFmtId="0" fontId="65" fillId="42" borderId="60" xfId="0" applyFont="1" applyFill="1" applyBorder="1" applyAlignment="1">
      <alignment horizontal="center" vertical="center"/>
    </xf>
    <xf numFmtId="182" fontId="66" fillId="42" borderId="61" xfId="0" applyNumberFormat="1" applyFont="1" applyFill="1" applyBorder="1" applyAlignment="1">
      <alignment horizontal="center" vertical="center"/>
    </xf>
    <xf numFmtId="0" fontId="65" fillId="42" borderId="62" xfId="0" applyFont="1" applyFill="1" applyBorder="1" applyAlignment="1">
      <alignment horizontal="center" vertical="center"/>
    </xf>
    <xf numFmtId="0" fontId="65" fillId="42" borderId="63" xfId="0" applyFont="1" applyFill="1" applyBorder="1" applyAlignment="1">
      <alignment horizontal="center" vertical="center" wrapText="1"/>
    </xf>
    <xf numFmtId="14" fontId="66" fillId="42" borderId="64" xfId="0" applyNumberFormat="1" applyFont="1" applyFill="1" applyBorder="1" applyAlignment="1">
      <alignment horizontal="center" vertical="center"/>
    </xf>
    <xf numFmtId="0" fontId="66" fillId="42" borderId="0" xfId="0" applyFont="1" applyFill="1" applyAlignment="1">
      <alignment horizontal="center" vertical="center"/>
    </xf>
    <xf numFmtId="0" fontId="65" fillId="42" borderId="0" xfId="0" applyFont="1" applyFill="1" applyAlignment="1">
      <alignment horizontal="right" vertical="center"/>
    </xf>
    <xf numFmtId="0" fontId="66" fillId="42" borderId="0" xfId="0" applyFont="1" applyFill="1" applyBorder="1" applyAlignment="1" quotePrefix="1">
      <alignment vertical="center"/>
    </xf>
    <xf numFmtId="0" fontId="109" fillId="42" borderId="10" xfId="0" applyFont="1" applyFill="1" applyBorder="1" applyAlignment="1">
      <alignment horizontal="center" vertical="center" wrapText="1"/>
    </xf>
    <xf numFmtId="0" fontId="65" fillId="8" borderId="65" xfId="0" applyFont="1" applyFill="1" applyBorder="1" applyAlignment="1">
      <alignment horizontal="center" vertical="center" wrapText="1"/>
    </xf>
    <xf numFmtId="0" fontId="65" fillId="8" borderId="66" xfId="0" applyFont="1" applyFill="1" applyBorder="1" applyAlignment="1">
      <alignment horizontal="center" vertical="center" wrapText="1"/>
    </xf>
    <xf numFmtId="0" fontId="65" fillId="8" borderId="67" xfId="0" applyFont="1" applyFill="1" applyBorder="1" applyAlignment="1">
      <alignment horizontal="center" vertical="center" wrapText="1"/>
    </xf>
    <xf numFmtId="0" fontId="25" fillId="42" borderId="10" xfId="0" applyFont="1" applyFill="1" applyBorder="1" applyAlignment="1">
      <alignment horizontal="center" vertical="center" wrapText="1"/>
    </xf>
    <xf numFmtId="0" fontId="65" fillId="8" borderId="68" xfId="0" applyFont="1" applyFill="1" applyBorder="1" applyAlignment="1">
      <alignment horizontal="center" vertical="center" wrapText="1"/>
    </xf>
    <xf numFmtId="0" fontId="65" fillId="8" borderId="69" xfId="0" applyFont="1" applyFill="1" applyBorder="1" applyAlignment="1">
      <alignment horizontal="center" vertical="center" wrapText="1"/>
    </xf>
    <xf numFmtId="0" fontId="65" fillId="43" borderId="70" xfId="0" applyFont="1" applyFill="1" applyBorder="1" applyAlignment="1">
      <alignment horizontal="center" vertical="center"/>
    </xf>
    <xf numFmtId="0" fontId="65" fillId="43" borderId="71" xfId="0" applyFont="1" applyFill="1" applyBorder="1" applyAlignment="1">
      <alignment horizontal="center" vertical="center"/>
    </xf>
    <xf numFmtId="0" fontId="65" fillId="43" borderId="72" xfId="0" applyFont="1" applyFill="1" applyBorder="1" applyAlignment="1">
      <alignment horizontal="center" vertical="center"/>
    </xf>
    <xf numFmtId="0" fontId="66" fillId="42" borderId="73" xfId="0" applyFont="1" applyFill="1" applyBorder="1" applyAlignment="1">
      <alignment horizontal="center" vertical="center" wrapText="1"/>
    </xf>
    <xf numFmtId="0" fontId="66" fillId="42" borderId="74" xfId="0" applyFont="1" applyFill="1" applyBorder="1" applyAlignment="1">
      <alignment vertical="center"/>
    </xf>
    <xf numFmtId="14" fontId="66" fillId="42" borderId="75" xfId="0" applyNumberFormat="1" applyFont="1" applyFill="1" applyBorder="1" applyAlignment="1">
      <alignment vertical="center"/>
    </xf>
    <xf numFmtId="0" fontId="66" fillId="0" borderId="76" xfId="0" applyFont="1" applyFill="1" applyBorder="1" applyAlignment="1">
      <alignment horizontal="center" vertical="center" wrapText="1"/>
    </xf>
    <xf numFmtId="0" fontId="66" fillId="0" borderId="60" xfId="0" applyFont="1" applyFill="1" applyBorder="1" applyAlignment="1">
      <alignment vertical="center"/>
    </xf>
    <xf numFmtId="14" fontId="66" fillId="0" borderId="77" xfId="0" applyNumberFormat="1" applyFont="1" applyFill="1" applyBorder="1" applyAlignment="1">
      <alignment vertical="center"/>
    </xf>
    <xf numFmtId="0" fontId="66" fillId="0" borderId="77" xfId="0" applyFont="1" applyFill="1" applyBorder="1" applyAlignment="1">
      <alignment vertical="center"/>
    </xf>
    <xf numFmtId="0" fontId="66" fillId="42" borderId="78" xfId="0" applyFont="1" applyFill="1" applyBorder="1" applyAlignment="1">
      <alignment horizontal="center" vertical="center" wrapText="1"/>
    </xf>
    <xf numFmtId="0" fontId="66" fillId="42" borderId="63" xfId="0" applyFont="1" applyFill="1" applyBorder="1" applyAlignment="1">
      <alignment vertical="center"/>
    </xf>
    <xf numFmtId="0" fontId="66" fillId="42" borderId="79" xfId="0" applyFont="1" applyFill="1" applyBorder="1" applyAlignment="1">
      <alignment vertical="center"/>
    </xf>
    <xf numFmtId="0" fontId="105" fillId="42" borderId="44" xfId="0" applyFont="1" applyFill="1" applyBorder="1" applyAlignment="1" applyProtection="1">
      <alignment horizontal="center" wrapText="1"/>
      <protection locked="0"/>
    </xf>
    <xf numFmtId="0" fontId="68" fillId="42" borderId="0" xfId="0" applyFont="1" applyFill="1" applyAlignment="1">
      <alignment vertical="center"/>
    </xf>
    <xf numFmtId="0" fontId="68" fillId="0" borderId="0" xfId="0" applyFont="1" applyFill="1" applyAlignment="1">
      <alignment vertical="center"/>
    </xf>
    <xf numFmtId="0" fontId="110" fillId="42" borderId="0" xfId="0" applyFont="1" applyFill="1" applyBorder="1" applyAlignment="1">
      <alignment horizontal="center" vertical="center"/>
    </xf>
    <xf numFmtId="0" fontId="70" fillId="42" borderId="0" xfId="0" applyFont="1" applyFill="1" applyBorder="1" applyAlignment="1">
      <alignment horizontal="center" vertical="center"/>
    </xf>
    <xf numFmtId="0" fontId="71" fillId="42" borderId="0" xfId="0" applyFont="1" applyFill="1" applyBorder="1" applyAlignment="1">
      <alignment horizontal="center" vertical="center"/>
    </xf>
    <xf numFmtId="14" fontId="71" fillId="42" borderId="0" xfId="0" applyNumberFormat="1" applyFont="1" applyFill="1" applyBorder="1" applyAlignment="1">
      <alignment horizontal="center" vertical="center" wrapText="1"/>
    </xf>
    <xf numFmtId="0" fontId="71" fillId="42" borderId="0" xfId="0" applyFont="1" applyFill="1" applyBorder="1" applyAlignment="1">
      <alignment horizontal="center" vertical="center" wrapText="1"/>
    </xf>
    <xf numFmtId="0" fontId="66" fillId="0" borderId="0" xfId="0" applyFont="1" applyFill="1" applyAlignment="1">
      <alignment vertical="center"/>
    </xf>
    <xf numFmtId="0" fontId="24" fillId="42" borderId="80" xfId="0" applyFont="1" applyFill="1" applyBorder="1" applyAlignment="1">
      <alignment horizontal="center" wrapText="1"/>
    </xf>
    <xf numFmtId="0" fontId="24" fillId="42" borderId="25" xfId="0" applyFont="1" applyFill="1" applyBorder="1" applyAlignment="1">
      <alignment horizontal="center" wrapText="1"/>
    </xf>
    <xf numFmtId="0" fontId="72" fillId="0" borderId="81" xfId="0" applyFont="1" applyFill="1" applyBorder="1" applyAlignment="1">
      <alignment horizontal="center" vertical="center" wrapText="1"/>
    </xf>
    <xf numFmtId="0" fontId="24" fillId="42" borderId="35" xfId="0" applyFont="1" applyFill="1" applyBorder="1" applyAlignment="1">
      <alignment horizontal="center" wrapText="1"/>
    </xf>
    <xf numFmtId="0" fontId="21" fillId="42" borderId="35" xfId="0" applyFont="1" applyFill="1" applyBorder="1" applyAlignment="1">
      <alignment horizontal="center"/>
    </xf>
    <xf numFmtId="0" fontId="23" fillId="42" borderId="35" xfId="0" applyFont="1" applyFill="1" applyBorder="1" applyAlignment="1">
      <alignment horizontal="center"/>
    </xf>
    <xf numFmtId="0" fontId="21" fillId="42" borderId="39" xfId="0" applyFont="1" applyFill="1" applyBorder="1" applyAlignment="1">
      <alignment horizontal="center"/>
    </xf>
    <xf numFmtId="0" fontId="23" fillId="42" borderId="39" xfId="0" applyFont="1" applyFill="1" applyBorder="1" applyAlignment="1">
      <alignment horizontal="center"/>
    </xf>
    <xf numFmtId="0" fontId="28" fillId="42" borderId="33" xfId="0" applyFont="1" applyFill="1" applyBorder="1" applyAlignment="1">
      <alignment horizontal="center" vertical="center" wrapText="1"/>
    </xf>
    <xf numFmtId="0" fontId="105" fillId="42" borderId="82" xfId="0" applyFont="1" applyFill="1" applyBorder="1" applyAlignment="1" applyProtection="1">
      <alignment horizontal="center" wrapText="1"/>
      <protection locked="0"/>
    </xf>
    <xf numFmtId="0" fontId="30" fillId="42" borderId="39" xfId="0" applyFont="1" applyFill="1" applyBorder="1" applyAlignment="1">
      <alignment/>
    </xf>
    <xf numFmtId="0" fontId="21" fillId="42" borderId="45" xfId="0" applyFont="1" applyFill="1" applyBorder="1" applyAlignment="1">
      <alignment horizontal="center"/>
    </xf>
    <xf numFmtId="0" fontId="24" fillId="42" borderId="50" xfId="0" applyFont="1" applyFill="1" applyBorder="1" applyAlignment="1">
      <alignment horizontal="center" wrapText="1"/>
    </xf>
    <xf numFmtId="0" fontId="24" fillId="42" borderId="82" xfId="0" applyFont="1" applyFill="1" applyBorder="1" applyAlignment="1">
      <alignment horizontal="center" wrapText="1"/>
    </xf>
    <xf numFmtId="0" fontId="30" fillId="42" borderId="35" xfId="0" applyFont="1" applyFill="1" applyBorder="1" applyAlignment="1">
      <alignment/>
    </xf>
    <xf numFmtId="0" fontId="72" fillId="43" borderId="83" xfId="0" applyFont="1" applyFill="1" applyBorder="1" applyAlignment="1">
      <alignment vertical="center"/>
    </xf>
    <xf numFmtId="14" fontId="68" fillId="0" borderId="73" xfId="0" applyNumberFormat="1" applyFont="1" applyFill="1" applyBorder="1" applyAlignment="1">
      <alignment vertical="center"/>
    </xf>
    <xf numFmtId="14" fontId="68" fillId="0" borderId="76" xfId="0" applyNumberFormat="1" applyFont="1" applyFill="1" applyBorder="1" applyAlignment="1">
      <alignment vertical="center"/>
    </xf>
    <xf numFmtId="0" fontId="72" fillId="0" borderId="78" xfId="0" applyFont="1" applyFill="1" applyBorder="1" applyAlignment="1">
      <alignment vertical="center"/>
    </xf>
    <xf numFmtId="0" fontId="32" fillId="42" borderId="0" xfId="0" applyFont="1" applyFill="1" applyAlignment="1">
      <alignment/>
    </xf>
    <xf numFmtId="0" fontId="27" fillId="43" borderId="57" xfId="0" applyFont="1" applyFill="1" applyBorder="1" applyAlignment="1">
      <alignment horizontal="center" vertical="center"/>
    </xf>
    <xf numFmtId="0" fontId="25" fillId="42" borderId="27" xfId="0" applyFont="1" applyFill="1" applyBorder="1" applyAlignment="1" applyProtection="1">
      <alignment horizontal="left" vertical="center" wrapText="1"/>
      <protection/>
    </xf>
    <xf numFmtId="0" fontId="25" fillId="42" borderId="28" xfId="0" applyFont="1" applyFill="1" applyBorder="1" applyAlignment="1" applyProtection="1">
      <alignment horizontal="left" vertical="center" wrapText="1"/>
      <protection/>
    </xf>
    <xf numFmtId="0" fontId="25" fillId="42" borderId="29" xfId="0" applyFont="1" applyFill="1" applyBorder="1" applyAlignment="1" applyProtection="1">
      <alignment horizontal="left" vertical="center" wrapText="1"/>
      <protection/>
    </xf>
    <xf numFmtId="0" fontId="22" fillId="43" borderId="84" xfId="0" applyFont="1" applyFill="1" applyBorder="1" applyAlignment="1" applyProtection="1">
      <alignment horizontal="center" vertical="center" textRotation="90" wrapText="1"/>
      <protection/>
    </xf>
    <xf numFmtId="0" fontId="25" fillId="43" borderId="85" xfId="0" applyFont="1" applyFill="1" applyBorder="1" applyAlignment="1">
      <alignment vertical="center" wrapText="1"/>
    </xf>
    <xf numFmtId="0" fontId="72" fillId="43" borderId="86" xfId="0" applyFont="1" applyFill="1" applyBorder="1" applyAlignment="1">
      <alignment vertical="center"/>
    </xf>
    <xf numFmtId="0" fontId="72" fillId="43" borderId="87" xfId="0" applyFont="1" applyFill="1" applyBorder="1" applyAlignment="1">
      <alignment vertical="center"/>
    </xf>
    <xf numFmtId="0" fontId="25" fillId="43" borderId="88" xfId="0" applyFont="1" applyFill="1" applyBorder="1" applyAlignment="1">
      <alignment vertical="center" wrapText="1"/>
    </xf>
    <xf numFmtId="0" fontId="25" fillId="43" borderId="89" xfId="0" applyFont="1" applyFill="1" applyBorder="1" applyAlignment="1">
      <alignment vertical="center" wrapText="1"/>
    </xf>
    <xf numFmtId="0" fontId="22" fillId="43" borderId="90" xfId="0" applyFont="1" applyFill="1" applyBorder="1" applyAlignment="1" applyProtection="1">
      <alignment horizontal="center" vertical="center" textRotation="90" wrapText="1"/>
      <protection/>
    </xf>
    <xf numFmtId="0" fontId="25" fillId="43" borderId="91" xfId="0" applyFont="1" applyFill="1" applyBorder="1" applyAlignment="1" applyProtection="1">
      <alignment horizontal="center" vertical="center" wrapText="1"/>
      <protection/>
    </xf>
    <xf numFmtId="0" fontId="25" fillId="43" borderId="81" xfId="0" applyFont="1" applyFill="1" applyBorder="1" applyAlignment="1" applyProtection="1">
      <alignment horizontal="center" vertical="center" wrapText="1"/>
      <protection/>
    </xf>
    <xf numFmtId="0" fontId="27" fillId="43" borderId="81" xfId="0" applyFont="1" applyFill="1" applyBorder="1" applyAlignment="1" applyProtection="1">
      <alignment horizontal="center" vertical="center" wrapText="1"/>
      <protection/>
    </xf>
    <xf numFmtId="0" fontId="26" fillId="43" borderId="81" xfId="0" applyFont="1" applyFill="1" applyBorder="1" applyAlignment="1" applyProtection="1">
      <alignment horizontal="center" vertical="center" wrapText="1"/>
      <protection/>
    </xf>
    <xf numFmtId="0" fontId="25" fillId="43" borderId="81" xfId="0" applyFont="1" applyFill="1" applyBorder="1" applyAlignment="1">
      <alignment horizontal="center" vertical="center" wrapText="1"/>
    </xf>
    <xf numFmtId="0" fontId="108" fillId="42" borderId="35" xfId="0" applyFont="1" applyFill="1" applyBorder="1" applyAlignment="1" applyProtection="1">
      <alignment horizontal="center" vertical="center" wrapText="1"/>
      <protection locked="0"/>
    </xf>
    <xf numFmtId="0" fontId="25" fillId="42" borderId="35" xfId="0" applyFont="1" applyFill="1" applyBorder="1" applyAlignment="1" applyProtection="1">
      <alignment horizontal="center" vertical="center"/>
      <protection/>
    </xf>
    <xf numFmtId="0" fontId="25" fillId="42" borderId="24" xfId="0" applyFont="1" applyFill="1" applyBorder="1" applyAlignment="1" applyProtection="1">
      <alignment horizontal="center" vertical="center"/>
      <protection/>
    </xf>
    <xf numFmtId="1" fontId="108" fillId="42" borderId="24" xfId="0" applyNumberFormat="1" applyFont="1" applyFill="1" applyBorder="1" applyAlignment="1" applyProtection="1">
      <alignment horizontal="center" vertical="center" wrapText="1"/>
      <protection/>
    </xf>
    <xf numFmtId="0" fontId="108" fillId="42" borderId="24" xfId="0" applyFont="1" applyFill="1" applyBorder="1" applyAlignment="1" applyProtection="1">
      <alignment/>
      <protection/>
    </xf>
    <xf numFmtId="0" fontId="108" fillId="42" borderId="35" xfId="0" applyFont="1" applyFill="1" applyBorder="1" applyAlignment="1" applyProtection="1">
      <alignment horizontal="left" vertical="center" wrapText="1"/>
      <protection/>
    </xf>
    <xf numFmtId="0" fontId="108" fillId="42" borderId="35" xfId="0" applyFont="1" applyFill="1" applyBorder="1" applyAlignment="1" applyProtection="1">
      <alignment horizontal="center" vertical="center"/>
      <protection locked="0"/>
    </xf>
    <xf numFmtId="1" fontId="108" fillId="42" borderId="35" xfId="0" applyNumberFormat="1" applyFont="1" applyFill="1" applyBorder="1" applyAlignment="1" applyProtection="1">
      <alignment horizontal="center" vertical="center" wrapText="1"/>
      <protection/>
    </xf>
    <xf numFmtId="0" fontId="108" fillId="42" borderId="35" xfId="0" applyFont="1" applyFill="1" applyBorder="1" applyAlignment="1" applyProtection="1">
      <alignment/>
      <protection/>
    </xf>
    <xf numFmtId="0" fontId="30" fillId="42" borderId="39" xfId="0" applyFont="1" applyFill="1" applyBorder="1" applyAlignment="1" applyProtection="1">
      <alignment horizontal="center" vertical="center" wrapText="1"/>
      <protection/>
    </xf>
    <xf numFmtId="0" fontId="108" fillId="42" borderId="39" xfId="0" applyFont="1" applyFill="1" applyBorder="1" applyAlignment="1" applyProtection="1">
      <alignment horizontal="left" vertical="center" wrapText="1"/>
      <protection locked="0"/>
    </xf>
    <xf numFmtId="0" fontId="108" fillId="42" borderId="39" xfId="0" applyFont="1" applyFill="1" applyBorder="1" applyAlignment="1" applyProtection="1">
      <alignment horizontal="center" vertical="center"/>
      <protection locked="0"/>
    </xf>
    <xf numFmtId="1" fontId="108" fillId="42" borderId="39" xfId="0" applyNumberFormat="1" applyFont="1" applyFill="1" applyBorder="1" applyAlignment="1" applyProtection="1">
      <alignment horizontal="center" vertical="center" wrapText="1"/>
      <protection/>
    </xf>
    <xf numFmtId="0" fontId="108" fillId="42" borderId="39" xfId="0" applyFont="1" applyFill="1" applyBorder="1" applyAlignment="1" applyProtection="1">
      <alignment/>
      <protection/>
    </xf>
    <xf numFmtId="14" fontId="108" fillId="42" borderId="25" xfId="0" applyNumberFormat="1" applyFont="1" applyFill="1" applyBorder="1" applyAlignment="1" applyProtection="1">
      <alignment vertical="center" wrapText="1"/>
      <protection locked="0"/>
    </xf>
    <xf numFmtId="1" fontId="108" fillId="42" borderId="12" xfId="0" applyNumberFormat="1" applyFont="1" applyFill="1" applyBorder="1" applyAlignment="1" applyProtection="1">
      <alignment horizontal="center" vertical="center" wrapText="1"/>
      <protection/>
    </xf>
    <xf numFmtId="0" fontId="108" fillId="42" borderId="12" xfId="0" applyFont="1" applyFill="1" applyBorder="1" applyAlignment="1" applyProtection="1">
      <alignment/>
      <protection/>
    </xf>
    <xf numFmtId="0" fontId="108" fillId="42" borderId="35" xfId="0" applyFont="1" applyFill="1" applyBorder="1" applyAlignment="1" applyProtection="1">
      <alignment horizontal="left" vertical="center" wrapText="1"/>
      <protection locked="0"/>
    </xf>
    <xf numFmtId="0" fontId="108" fillId="42" borderId="92" xfId="0" applyFont="1" applyFill="1" applyBorder="1" applyAlignment="1" applyProtection="1">
      <alignment/>
      <protection/>
    </xf>
    <xf numFmtId="0" fontId="108" fillId="42" borderId="93" xfId="0" applyFont="1" applyFill="1" applyBorder="1" applyAlignment="1" applyProtection="1">
      <alignment/>
      <protection/>
    </xf>
    <xf numFmtId="0" fontId="108" fillId="42" borderId="29" xfId="0" applyFont="1" applyFill="1" applyBorder="1" applyAlignment="1" applyProtection="1">
      <alignment/>
      <protection/>
    </xf>
    <xf numFmtId="0" fontId="108" fillId="42" borderId="15" xfId="0" applyFont="1" applyFill="1" applyBorder="1" applyAlignment="1" applyProtection="1">
      <alignment/>
      <protection/>
    </xf>
    <xf numFmtId="14" fontId="108" fillId="42" borderId="94" xfId="0" applyNumberFormat="1" applyFont="1" applyFill="1" applyBorder="1" applyAlignment="1" applyProtection="1">
      <alignment vertical="center" wrapText="1"/>
      <protection locked="0"/>
    </xf>
    <xf numFmtId="14" fontId="108" fillId="42" borderId="95" xfId="0" applyNumberFormat="1" applyFont="1" applyFill="1" applyBorder="1" applyAlignment="1" applyProtection="1">
      <alignment vertical="center" wrapText="1"/>
      <protection locked="0"/>
    </xf>
    <xf numFmtId="0" fontId="111" fillId="42" borderId="0" xfId="0" applyFont="1" applyFill="1" applyAlignment="1">
      <alignment/>
    </xf>
    <xf numFmtId="0" fontId="111" fillId="42" borderId="0" xfId="0" applyFont="1" applyFill="1" applyAlignment="1">
      <alignment horizontal="center"/>
    </xf>
    <xf numFmtId="0" fontId="111" fillId="42" borderId="0" xfId="0" applyFont="1" applyFill="1" applyBorder="1" applyAlignment="1">
      <alignment horizontal="center"/>
    </xf>
    <xf numFmtId="0" fontId="112" fillId="44" borderId="96" xfId="0" applyFont="1" applyFill="1" applyBorder="1" applyAlignment="1">
      <alignment horizontal="center" vertical="center" wrapText="1"/>
    </xf>
    <xf numFmtId="0" fontId="112" fillId="44" borderId="94" xfId="0" applyFont="1" applyFill="1" applyBorder="1" applyAlignment="1">
      <alignment horizontal="center" vertical="center" wrapText="1"/>
    </xf>
    <xf numFmtId="0" fontId="112" fillId="44" borderId="97" xfId="0" applyFont="1" applyFill="1" applyBorder="1" applyAlignment="1">
      <alignment horizontal="center" vertical="center" wrapText="1"/>
    </xf>
    <xf numFmtId="0" fontId="36" fillId="45" borderId="13" xfId="0" applyFont="1" applyFill="1" applyBorder="1" applyAlignment="1">
      <alignment horizontal="center" vertical="center" wrapText="1"/>
    </xf>
    <xf numFmtId="0" fontId="36" fillId="45" borderId="98" xfId="0" applyFont="1" applyFill="1" applyBorder="1" applyAlignment="1">
      <alignment horizontal="center" vertical="center" wrapText="1"/>
    </xf>
    <xf numFmtId="0" fontId="38" fillId="42" borderId="34" xfId="0" applyFont="1" applyFill="1" applyBorder="1" applyAlignment="1">
      <alignment vertical="center" wrapText="1"/>
    </xf>
    <xf numFmtId="0" fontId="113" fillId="42" borderId="35" xfId="0" applyFont="1" applyFill="1" applyBorder="1" applyAlignment="1">
      <alignment horizontal="left" vertical="center" wrapText="1"/>
    </xf>
    <xf numFmtId="0" fontId="113" fillId="42" borderId="42" xfId="0" applyFont="1" applyFill="1" applyBorder="1" applyAlignment="1">
      <alignment horizontal="left" vertical="center" wrapText="1"/>
    </xf>
    <xf numFmtId="0" fontId="36" fillId="45" borderId="51" xfId="0" applyFont="1" applyFill="1" applyBorder="1" applyAlignment="1">
      <alignment horizontal="center" vertical="center" wrapText="1"/>
    </xf>
    <xf numFmtId="0" fontId="38" fillId="42" borderId="17" xfId="0" applyFont="1" applyFill="1" applyBorder="1" applyAlignment="1">
      <alignment horizontal="left" vertical="center" wrapText="1"/>
    </xf>
    <xf numFmtId="0" fontId="38" fillId="42" borderId="99" xfId="0" applyFont="1" applyFill="1" applyBorder="1" applyAlignment="1">
      <alignment horizontal="center" vertical="center" wrapText="1"/>
    </xf>
    <xf numFmtId="0" fontId="38" fillId="42" borderId="51"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38" fillId="46" borderId="25" xfId="0" applyFont="1" applyFill="1" applyBorder="1" applyAlignment="1">
      <alignment horizontal="center" vertical="center" wrapText="1"/>
    </xf>
    <xf numFmtId="0" fontId="36" fillId="35" borderId="32" xfId="0" applyFont="1" applyFill="1" applyBorder="1" applyAlignment="1">
      <alignment vertical="center" wrapText="1"/>
    </xf>
    <xf numFmtId="0" fontId="113" fillId="0" borderId="10" xfId="0" applyFont="1" applyBorder="1" applyAlignment="1">
      <alignment vertical="center" wrapText="1"/>
    </xf>
    <xf numFmtId="0" fontId="38" fillId="42" borderId="100" xfId="0" applyFont="1" applyFill="1" applyBorder="1" applyAlignment="1">
      <alignment vertical="center" wrapText="1"/>
    </xf>
    <xf numFmtId="0" fontId="113" fillId="42" borderId="10" xfId="0" applyFont="1" applyFill="1" applyBorder="1" applyAlignment="1">
      <alignment horizontal="left" vertical="center" wrapText="1"/>
    </xf>
    <xf numFmtId="0" fontId="113" fillId="42" borderId="101" xfId="0" applyFont="1" applyFill="1" applyBorder="1" applyAlignment="1">
      <alignment horizontal="left" vertical="center" wrapText="1"/>
    </xf>
    <xf numFmtId="0" fontId="38" fillId="0" borderId="10" xfId="0" applyFont="1" applyBorder="1" applyAlignment="1">
      <alignment vertical="center" wrapText="1"/>
    </xf>
    <xf numFmtId="0" fontId="36" fillId="45" borderId="41" xfId="0" applyFont="1" applyFill="1" applyBorder="1" applyAlignment="1">
      <alignment horizontal="center" vertical="center" wrapText="1"/>
    </xf>
    <xf numFmtId="0" fontId="38" fillId="42" borderId="19" xfId="0" applyFont="1" applyFill="1" applyBorder="1" applyAlignment="1">
      <alignment horizontal="left" vertical="center" wrapText="1"/>
    </xf>
    <xf numFmtId="0" fontId="38" fillId="42" borderId="102" xfId="0" applyFont="1" applyFill="1" applyBorder="1" applyAlignment="1">
      <alignment horizontal="center" vertical="center" wrapText="1"/>
    </xf>
    <xf numFmtId="0" fontId="38" fillId="42" borderId="41" xfId="0" applyFont="1" applyFill="1" applyBorder="1" applyAlignment="1">
      <alignment horizontal="center" vertical="center" wrapText="1"/>
    </xf>
    <xf numFmtId="0" fontId="35" fillId="45" borderId="16" xfId="0" applyFont="1" applyFill="1" applyBorder="1" applyAlignment="1">
      <alignment horizontal="center" vertical="center" wrapText="1"/>
    </xf>
    <xf numFmtId="0" fontId="39" fillId="42" borderId="16" xfId="0" applyFont="1" applyFill="1" applyBorder="1" applyAlignment="1">
      <alignment horizontal="left" vertical="center" wrapText="1"/>
    </xf>
    <xf numFmtId="0" fontId="40" fillId="44" borderId="28" xfId="0" applyFont="1" applyFill="1" applyBorder="1" applyAlignment="1">
      <alignment horizontal="center" vertical="top" wrapText="1"/>
    </xf>
    <xf numFmtId="0" fontId="40" fillId="44" borderId="98" xfId="0" applyFont="1" applyFill="1" applyBorder="1" applyAlignment="1">
      <alignment horizontal="center" vertical="top" wrapText="1"/>
    </xf>
    <xf numFmtId="0" fontId="41" fillId="42" borderId="41" xfId="0" applyFont="1" applyFill="1" applyBorder="1" applyAlignment="1">
      <alignment horizontal="center" vertical="center" wrapText="1"/>
    </xf>
    <xf numFmtId="0" fontId="41" fillId="42" borderId="48" xfId="0" applyFont="1" applyFill="1" applyBorder="1" applyAlignment="1">
      <alignment horizontal="center" vertical="center" wrapText="1"/>
    </xf>
    <xf numFmtId="0" fontId="111" fillId="0" borderId="0" xfId="0" applyFont="1" applyAlignment="1">
      <alignment/>
    </xf>
    <xf numFmtId="0" fontId="111" fillId="0" borderId="0" xfId="0" applyFont="1" applyAlignment="1">
      <alignment horizontal="center"/>
    </xf>
    <xf numFmtId="0" fontId="19" fillId="0" borderId="52" xfId="0" applyFont="1" applyFill="1" applyBorder="1" applyAlignment="1">
      <alignment horizontal="justify" vertical="center" wrapText="1"/>
    </xf>
    <xf numFmtId="14" fontId="39" fillId="0" borderId="73" xfId="0" applyNumberFormat="1" applyFont="1" applyFill="1" applyBorder="1" applyAlignment="1">
      <alignment horizontal="center" vertical="center"/>
    </xf>
    <xf numFmtId="14" fontId="39" fillId="0" borderId="76" xfId="0" applyNumberFormat="1" applyFont="1" applyFill="1" applyBorder="1" applyAlignment="1">
      <alignment vertical="center"/>
    </xf>
    <xf numFmtId="0" fontId="25" fillId="42" borderId="103" xfId="0" applyFont="1" applyFill="1" applyBorder="1" applyAlignment="1" applyProtection="1">
      <alignment horizontal="center" vertical="center" wrapText="1"/>
      <protection/>
    </xf>
    <xf numFmtId="0" fontId="33" fillId="42" borderId="104" xfId="0" applyFont="1" applyFill="1" applyBorder="1" applyAlignment="1" applyProtection="1">
      <alignment vertical="center"/>
      <protection/>
    </xf>
    <xf numFmtId="0" fontId="0" fillId="42" borderId="10" xfId="0" applyFont="1" applyFill="1" applyBorder="1" applyAlignment="1">
      <alignment vertical="center" wrapText="1"/>
    </xf>
    <xf numFmtId="0" fontId="65" fillId="42" borderId="59" xfId="0" applyFont="1" applyFill="1" applyBorder="1" applyAlignment="1">
      <alignment horizontal="center" vertical="center" wrapText="1"/>
    </xf>
    <xf numFmtId="0" fontId="65" fillId="42" borderId="76" xfId="0" applyFont="1" applyFill="1" applyBorder="1" applyAlignment="1">
      <alignment horizontal="center" vertical="center" wrapText="1"/>
    </xf>
    <xf numFmtId="0" fontId="19" fillId="42" borderId="49" xfId="0" applyFont="1" applyFill="1" applyBorder="1" applyAlignment="1">
      <alignment horizontal="left" vertical="center" wrapText="1"/>
    </xf>
    <xf numFmtId="0" fontId="36" fillId="36" borderId="32" xfId="0" applyFont="1" applyFill="1" applyBorder="1" applyAlignment="1">
      <alignment vertical="center" wrapText="1"/>
    </xf>
    <xf numFmtId="0" fontId="101" fillId="14" borderId="105" xfId="0" applyFont="1" applyFill="1" applyBorder="1" applyAlignment="1">
      <alignment horizontal="center"/>
    </xf>
    <xf numFmtId="0" fontId="101" fillId="14" borderId="87" xfId="0" applyFont="1" applyFill="1" applyBorder="1" applyAlignment="1">
      <alignment horizontal="center"/>
    </xf>
    <xf numFmtId="0" fontId="101" fillId="14" borderId="26" xfId="0" applyFont="1" applyFill="1" applyBorder="1" applyAlignment="1">
      <alignment horizontal="center"/>
    </xf>
    <xf numFmtId="0" fontId="101" fillId="14" borderId="98" xfId="0" applyFont="1" applyFill="1" applyBorder="1" applyAlignment="1">
      <alignment horizontal="left" vertical="center" wrapText="1"/>
    </xf>
    <xf numFmtId="0" fontId="101" fillId="14" borderId="106" xfId="0" applyFont="1" applyFill="1" applyBorder="1" applyAlignment="1">
      <alignment horizontal="left" vertical="center" wrapText="1"/>
    </xf>
    <xf numFmtId="0" fontId="101" fillId="14" borderId="16"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28" xfId="0" applyFill="1" applyBorder="1" applyAlignment="1">
      <alignment horizontal="left" vertical="center" wrapText="1"/>
    </xf>
    <xf numFmtId="0" fontId="0" fillId="42" borderId="29" xfId="0" applyFill="1" applyBorder="1" applyAlignment="1">
      <alignment horizontal="left" vertical="center" wrapText="1"/>
    </xf>
    <xf numFmtId="0" fontId="0" fillId="42" borderId="30" xfId="0" applyFill="1" applyBorder="1" applyAlignment="1">
      <alignment horizontal="left" vertical="center" wrapText="1"/>
    </xf>
    <xf numFmtId="0" fontId="0" fillId="42" borderId="0" xfId="0" applyFill="1" applyBorder="1" applyAlignment="1">
      <alignment horizontal="left" vertical="center" wrapText="1"/>
    </xf>
    <xf numFmtId="0" fontId="0" fillId="42" borderId="14" xfId="0" applyFill="1" applyBorder="1" applyAlignment="1">
      <alignment horizontal="left" vertical="center" wrapText="1"/>
    </xf>
    <xf numFmtId="0" fontId="0" fillId="42" borderId="31" xfId="0" applyFill="1" applyBorder="1" applyAlignment="1">
      <alignment horizontal="left" vertical="center" wrapText="1"/>
    </xf>
    <xf numFmtId="0" fontId="0" fillId="42" borderId="11" xfId="0" applyFill="1" applyBorder="1" applyAlignment="1">
      <alignment horizontal="left" vertical="center" wrapText="1"/>
    </xf>
    <xf numFmtId="0" fontId="0" fillId="42" borderId="15" xfId="0" applyFill="1" applyBorder="1" applyAlignment="1">
      <alignment horizontal="left" vertical="center" wrapText="1"/>
    </xf>
    <xf numFmtId="0" fontId="18" fillId="14" borderId="107" xfId="0" applyFont="1" applyFill="1" applyBorder="1" applyAlignment="1">
      <alignment horizontal="justify" vertical="center" wrapText="1"/>
    </xf>
    <xf numFmtId="0" fontId="18" fillId="14" borderId="108" xfId="0" applyFont="1" applyFill="1" applyBorder="1" applyAlignment="1">
      <alignment horizontal="justify" vertical="center" wrapText="1"/>
    </xf>
    <xf numFmtId="0" fontId="18" fillId="14" borderId="109" xfId="0" applyFont="1" applyFill="1" applyBorder="1" applyAlignment="1">
      <alignment horizontal="justify" vertical="center" wrapText="1"/>
    </xf>
    <xf numFmtId="0" fontId="19" fillId="0" borderId="107" xfId="0" applyFont="1" applyBorder="1" applyAlignment="1">
      <alignment vertical="center" wrapText="1"/>
    </xf>
    <xf numFmtId="0" fontId="19" fillId="0" borderId="108" xfId="0" applyFont="1" applyBorder="1" applyAlignment="1">
      <alignment vertical="center" wrapText="1"/>
    </xf>
    <xf numFmtId="0" fontId="19" fillId="0" borderId="109" xfId="0" applyFont="1" applyBorder="1" applyAlignment="1">
      <alignment vertical="center" wrapText="1"/>
    </xf>
    <xf numFmtId="0" fontId="19" fillId="0" borderId="107" xfId="0" applyFont="1" applyBorder="1" applyAlignment="1">
      <alignment horizontal="left" vertical="center" wrapText="1" indent="2"/>
    </xf>
    <xf numFmtId="0" fontId="19" fillId="0" borderId="108" xfId="0" applyFont="1" applyBorder="1" applyAlignment="1">
      <alignment horizontal="left" vertical="center" wrapText="1" indent="2"/>
    </xf>
    <xf numFmtId="0" fontId="19" fillId="0" borderId="109" xfId="0" applyFont="1" applyBorder="1" applyAlignment="1">
      <alignment horizontal="left" vertical="center" wrapText="1" indent="2"/>
    </xf>
    <xf numFmtId="0" fontId="70" fillId="43" borderId="57" xfId="0" applyFont="1" applyFill="1" applyBorder="1" applyAlignment="1">
      <alignment horizontal="center" vertical="center" wrapText="1"/>
    </xf>
    <xf numFmtId="0" fontId="70" fillId="43" borderId="68" xfId="0" applyFont="1" applyFill="1" applyBorder="1" applyAlignment="1">
      <alignment horizontal="center" vertical="center" wrapText="1"/>
    </xf>
    <xf numFmtId="0" fontId="70" fillId="43" borderId="110" xfId="0" applyFont="1" applyFill="1" applyBorder="1" applyAlignment="1">
      <alignment horizontal="center" vertical="center" wrapText="1"/>
    </xf>
    <xf numFmtId="0" fontId="65" fillId="43" borderId="111" xfId="0" applyFont="1" applyFill="1" applyBorder="1" applyAlignment="1">
      <alignment horizontal="center" vertical="center"/>
    </xf>
    <xf numFmtId="0" fontId="65" fillId="43" borderId="70" xfId="0" applyFont="1" applyFill="1" applyBorder="1" applyAlignment="1">
      <alignment horizontal="center" vertical="center"/>
    </xf>
    <xf numFmtId="0" fontId="66" fillId="0" borderId="112" xfId="0" applyFont="1" applyFill="1" applyBorder="1" applyAlignment="1">
      <alignment horizontal="center" vertical="center"/>
    </xf>
    <xf numFmtId="0" fontId="66" fillId="0" borderId="76" xfId="0" applyFont="1" applyFill="1" applyBorder="1" applyAlignment="1">
      <alignment horizontal="center" vertical="center"/>
    </xf>
    <xf numFmtId="14" fontId="66" fillId="0" borderId="76" xfId="0" applyNumberFormat="1" applyFont="1" applyFill="1" applyBorder="1" applyAlignment="1">
      <alignment horizontal="center" vertical="center"/>
    </xf>
    <xf numFmtId="0" fontId="66" fillId="0" borderId="61" xfId="0" applyFont="1" applyFill="1" applyBorder="1" applyAlignment="1">
      <alignment horizontal="center" vertical="center"/>
    </xf>
    <xf numFmtId="0" fontId="66" fillId="0" borderId="23" xfId="0" applyFont="1" applyFill="1" applyBorder="1" applyAlignment="1">
      <alignment horizontal="center" vertical="center"/>
    </xf>
    <xf numFmtId="0" fontId="66" fillId="0" borderId="60" xfId="0" applyFont="1" applyFill="1" applyBorder="1" applyAlignment="1">
      <alignment horizontal="center" vertical="center"/>
    </xf>
    <xf numFmtId="0" fontId="66" fillId="0" borderId="113" xfId="0" applyFont="1" applyFill="1" applyBorder="1" applyAlignment="1">
      <alignment horizontal="center" vertical="center"/>
    </xf>
    <xf numFmtId="14" fontId="66" fillId="0" borderId="61" xfId="0" applyNumberFormat="1" applyFont="1" applyFill="1" applyBorder="1" applyAlignment="1">
      <alignment horizontal="center" vertical="center"/>
    </xf>
    <xf numFmtId="14" fontId="66" fillId="0" borderId="17" xfId="0" applyNumberFormat="1" applyFont="1" applyFill="1" applyBorder="1" applyAlignment="1">
      <alignment horizontal="center" vertical="center"/>
    </xf>
    <xf numFmtId="0" fontId="65" fillId="43" borderId="114" xfId="0" applyFont="1" applyFill="1" applyBorder="1" applyAlignment="1">
      <alignment horizontal="center" vertical="center"/>
    </xf>
    <xf numFmtId="0" fontId="65" fillId="43" borderId="115" xfId="0" applyFont="1" applyFill="1" applyBorder="1" applyAlignment="1">
      <alignment horizontal="center" vertical="center"/>
    </xf>
    <xf numFmtId="0" fontId="66" fillId="42" borderId="116" xfId="0" applyFont="1" applyFill="1" applyBorder="1" applyAlignment="1">
      <alignment horizontal="center" vertical="center"/>
    </xf>
    <xf numFmtId="0" fontId="66" fillId="42" borderId="78" xfId="0" applyFont="1" applyFill="1" applyBorder="1" applyAlignment="1">
      <alignment horizontal="center" vertical="center"/>
    </xf>
    <xf numFmtId="0" fontId="66" fillId="42" borderId="64" xfId="0" applyFont="1" applyFill="1" applyBorder="1" applyAlignment="1">
      <alignment horizontal="center" vertical="center"/>
    </xf>
    <xf numFmtId="0" fontId="66" fillId="42" borderId="62" xfId="0" applyFont="1" applyFill="1" applyBorder="1" applyAlignment="1">
      <alignment horizontal="center" vertical="center"/>
    </xf>
    <xf numFmtId="14" fontId="66" fillId="42" borderId="78" xfId="0" applyNumberFormat="1" applyFont="1" applyFill="1" applyBorder="1" applyAlignment="1">
      <alignment horizontal="center" vertical="center"/>
    </xf>
    <xf numFmtId="0" fontId="66" fillId="42" borderId="117" xfId="0" applyFont="1" applyFill="1" applyBorder="1" applyAlignment="1">
      <alignment horizontal="center" vertical="center"/>
    </xf>
    <xf numFmtId="0" fontId="65" fillId="43" borderId="118" xfId="0" applyFont="1" applyFill="1" applyBorder="1" applyAlignment="1">
      <alignment horizontal="center" vertical="center"/>
    </xf>
    <xf numFmtId="0" fontId="66" fillId="42" borderId="119" xfId="0" applyFont="1" applyFill="1" applyBorder="1" applyAlignment="1">
      <alignment horizontal="center" vertical="center" wrapText="1"/>
    </xf>
    <xf numFmtId="0" fontId="66" fillId="42" borderId="73" xfId="0" applyFont="1" applyFill="1" applyBorder="1" applyAlignment="1">
      <alignment horizontal="center" vertical="center" wrapText="1"/>
    </xf>
    <xf numFmtId="14" fontId="66" fillId="42" borderId="73" xfId="0" applyNumberFormat="1" applyFont="1" applyFill="1" applyBorder="1" applyAlignment="1">
      <alignment horizontal="center" vertical="center"/>
    </xf>
    <xf numFmtId="0" fontId="66" fillId="42" borderId="120" xfId="0" applyFont="1" applyFill="1" applyBorder="1" applyAlignment="1">
      <alignment horizontal="center" vertical="center"/>
    </xf>
    <xf numFmtId="0" fontId="66" fillId="42" borderId="121" xfId="0" applyFont="1" applyFill="1" applyBorder="1" applyAlignment="1">
      <alignment horizontal="center" vertical="center"/>
    </xf>
    <xf numFmtId="0" fontId="66" fillId="42" borderId="73" xfId="0" applyFont="1" applyFill="1" applyBorder="1" applyAlignment="1">
      <alignment horizontal="center" vertical="center"/>
    </xf>
    <xf numFmtId="0" fontId="66" fillId="42" borderId="122" xfId="0" applyFont="1" applyFill="1" applyBorder="1" applyAlignment="1">
      <alignment horizontal="center" vertical="center"/>
    </xf>
    <xf numFmtId="0" fontId="70" fillId="43" borderId="69" xfId="0" applyFont="1" applyFill="1" applyBorder="1" applyAlignment="1">
      <alignment horizontal="center" vertical="center" wrapText="1"/>
    </xf>
    <xf numFmtId="0" fontId="70" fillId="43" borderId="58" xfId="0" applyFont="1" applyFill="1" applyBorder="1" applyAlignment="1">
      <alignment horizontal="center" vertical="center" wrapText="1"/>
    </xf>
    <xf numFmtId="0" fontId="70" fillId="43" borderId="123" xfId="0" applyFont="1" applyFill="1" applyBorder="1" applyAlignment="1">
      <alignment horizontal="center" vertical="center" wrapText="1"/>
    </xf>
    <xf numFmtId="0" fontId="70" fillId="43" borderId="124" xfId="0" applyFont="1" applyFill="1" applyBorder="1" applyAlignment="1">
      <alignment horizontal="center" vertical="center" wrapText="1"/>
    </xf>
    <xf numFmtId="0" fontId="65" fillId="8" borderId="68" xfId="0" applyFont="1" applyFill="1" applyBorder="1" applyAlignment="1">
      <alignment horizontal="center" vertical="center" wrapText="1"/>
    </xf>
    <xf numFmtId="0" fontId="65" fillId="8" borderId="110" xfId="0" applyFont="1" applyFill="1" applyBorder="1" applyAlignment="1">
      <alignment horizontal="center" vertical="center" wrapText="1"/>
    </xf>
    <xf numFmtId="0" fontId="66" fillId="42" borderId="76" xfId="0" applyFont="1" applyFill="1" applyBorder="1" applyAlignment="1">
      <alignment vertical="center" wrapText="1"/>
    </xf>
    <xf numFmtId="0" fontId="66" fillId="42" borderId="76" xfId="0" applyFont="1" applyFill="1" applyBorder="1" applyAlignment="1">
      <alignment horizontal="left" vertical="center" wrapText="1"/>
    </xf>
    <xf numFmtId="0" fontId="66" fillId="42" borderId="76" xfId="0" applyFont="1" applyFill="1" applyBorder="1" applyAlignment="1">
      <alignment horizontal="center" vertical="center" wrapText="1"/>
    </xf>
    <xf numFmtId="0" fontId="66" fillId="42" borderId="113" xfId="0" applyFont="1" applyFill="1" applyBorder="1" applyAlignment="1">
      <alignment horizontal="center" vertical="center" wrapText="1"/>
    </xf>
    <xf numFmtId="0" fontId="0" fillId="42" borderId="23" xfId="0" applyFont="1" applyFill="1" applyBorder="1" applyAlignment="1">
      <alignment horizontal="left" vertical="center" wrapText="1"/>
    </xf>
    <xf numFmtId="0" fontId="0" fillId="42" borderId="49" xfId="0" applyFont="1" applyFill="1" applyBorder="1" applyAlignment="1">
      <alignment horizontal="left" vertical="center" wrapText="1"/>
    </xf>
    <xf numFmtId="0" fontId="0" fillId="42" borderId="17" xfId="0" applyFont="1" applyFill="1" applyBorder="1" applyAlignment="1">
      <alignment horizontal="left" vertical="center" wrapText="1"/>
    </xf>
    <xf numFmtId="14" fontId="66" fillId="42" borderId="105" xfId="0" applyNumberFormat="1" applyFont="1" applyFill="1" applyBorder="1" applyAlignment="1">
      <alignment horizontal="center" vertical="center"/>
    </xf>
    <xf numFmtId="14" fontId="66" fillId="42" borderId="26" xfId="0" applyNumberFormat="1" applyFont="1" applyFill="1" applyBorder="1" applyAlignment="1">
      <alignment horizontal="center" vertical="center"/>
    </xf>
    <xf numFmtId="0" fontId="70" fillId="8" borderId="69" xfId="0" applyFont="1" applyFill="1" applyBorder="1" applyAlignment="1">
      <alignment horizontal="center" vertical="center" wrapText="1"/>
    </xf>
    <xf numFmtId="0" fontId="70" fillId="8" borderId="68" xfId="0" applyFont="1" applyFill="1" applyBorder="1" applyAlignment="1">
      <alignment horizontal="center" vertical="center" wrapText="1"/>
    </xf>
    <xf numFmtId="0" fontId="70" fillId="8" borderId="110" xfId="0" applyFont="1" applyFill="1" applyBorder="1" applyAlignment="1">
      <alignment horizontal="center" vertical="center" wrapText="1"/>
    </xf>
    <xf numFmtId="0" fontId="70" fillId="8" borderId="116" xfId="0" applyFont="1" applyFill="1" applyBorder="1" applyAlignment="1">
      <alignment horizontal="center" vertical="center" wrapText="1"/>
    </xf>
    <xf numFmtId="0" fontId="70" fillId="8" borderId="78" xfId="0" applyFont="1" applyFill="1" applyBorder="1" applyAlignment="1">
      <alignment horizontal="center" vertical="center" wrapText="1"/>
    </xf>
    <xf numFmtId="0" fontId="71" fillId="8" borderId="78" xfId="0" applyFont="1" applyFill="1" applyBorder="1" applyAlignment="1">
      <alignment horizontal="center" vertical="center" wrapText="1"/>
    </xf>
    <xf numFmtId="0" fontId="71" fillId="42" borderId="78" xfId="0" applyFont="1" applyFill="1" applyBorder="1" applyAlignment="1">
      <alignment horizontal="left" vertical="center" wrapText="1"/>
    </xf>
    <xf numFmtId="0" fontId="71" fillId="42" borderId="79" xfId="0" applyFont="1" applyFill="1" applyBorder="1" applyAlignment="1">
      <alignment horizontal="left" vertical="center" wrapText="1"/>
    </xf>
    <xf numFmtId="0" fontId="65" fillId="8" borderId="66" xfId="0" applyFont="1" applyFill="1" applyBorder="1" applyAlignment="1">
      <alignment horizontal="center" vertical="center" wrapText="1"/>
    </xf>
    <xf numFmtId="0" fontId="65" fillId="8" borderId="125" xfId="0" applyFont="1" applyFill="1" applyBorder="1" applyAlignment="1">
      <alignment horizontal="center" vertical="center" wrapText="1"/>
    </xf>
    <xf numFmtId="0" fontId="65" fillId="8" borderId="28" xfId="0" applyFont="1" applyFill="1" applyBorder="1" applyAlignment="1">
      <alignment horizontal="center" vertical="center" wrapText="1"/>
    </xf>
    <xf numFmtId="0" fontId="65" fillId="8" borderId="126" xfId="0" applyFont="1" applyFill="1" applyBorder="1" applyAlignment="1">
      <alignment horizontal="center" vertical="center" wrapText="1"/>
    </xf>
    <xf numFmtId="0" fontId="25" fillId="42" borderId="0" xfId="0" applyFont="1" applyFill="1" applyBorder="1" applyAlignment="1">
      <alignment horizontal="left" vertical="center" wrapText="1"/>
    </xf>
    <xf numFmtId="0" fontId="30" fillId="42" borderId="0" xfId="0" applyFont="1" applyFill="1" applyBorder="1" applyAlignment="1">
      <alignment horizontal="left" vertical="center" wrapText="1"/>
    </xf>
    <xf numFmtId="0" fontId="25" fillId="42" borderId="0" xfId="0" applyFont="1" applyFill="1" applyBorder="1" applyAlignment="1">
      <alignment horizontal="left" vertical="center"/>
    </xf>
    <xf numFmtId="0" fontId="65" fillId="42" borderId="69" xfId="0" applyFont="1" applyFill="1" applyBorder="1" applyAlignment="1">
      <alignment horizontal="center" vertical="center"/>
    </xf>
    <xf numFmtId="0" fontId="65" fillId="42" borderId="58" xfId="0" applyFont="1" applyFill="1" applyBorder="1" applyAlignment="1">
      <alignment horizontal="center" vertical="center"/>
    </xf>
    <xf numFmtId="0" fontId="65" fillId="42" borderId="112" xfId="0" applyFont="1" applyFill="1" applyBorder="1" applyAlignment="1">
      <alignment horizontal="center" vertical="center"/>
    </xf>
    <xf numFmtId="0" fontId="65" fillId="42" borderId="61" xfId="0" applyFont="1" applyFill="1" applyBorder="1" applyAlignment="1">
      <alignment horizontal="center" vertical="center"/>
    </xf>
    <xf numFmtId="0" fontId="65" fillId="42" borderId="116" xfId="0" applyFont="1" applyFill="1" applyBorder="1" applyAlignment="1">
      <alignment horizontal="center" vertical="center"/>
    </xf>
    <xf numFmtId="0" fontId="65" fillId="42" borderId="64" xfId="0" applyFont="1" applyFill="1" applyBorder="1" applyAlignment="1">
      <alignment horizontal="center" vertical="center"/>
    </xf>
    <xf numFmtId="0" fontId="65" fillId="42" borderId="123" xfId="0" applyFont="1" applyFill="1" applyBorder="1" applyAlignment="1">
      <alignment horizontal="center" vertical="center"/>
    </xf>
    <xf numFmtId="0" fontId="65" fillId="42" borderId="68" xfId="0" applyFont="1" applyFill="1" applyBorder="1" applyAlignment="1">
      <alignment horizontal="center" vertical="center"/>
    </xf>
    <xf numFmtId="0" fontId="65" fillId="42" borderId="124" xfId="0" applyFont="1" applyFill="1" applyBorder="1" applyAlignment="1">
      <alignment horizontal="center" vertical="center"/>
    </xf>
    <xf numFmtId="0" fontId="66" fillId="42" borderId="76" xfId="0" applyFont="1" applyFill="1" applyBorder="1" applyAlignment="1">
      <alignment horizontal="center" vertical="center"/>
    </xf>
    <xf numFmtId="0" fontId="66" fillId="42" borderId="113" xfId="0" applyFont="1" applyFill="1" applyBorder="1" applyAlignment="1">
      <alignment horizontal="center" vertical="center"/>
    </xf>
    <xf numFmtId="0" fontId="66" fillId="42" borderId="0" xfId="0" applyFont="1" applyFill="1" applyBorder="1" applyAlignment="1">
      <alignment horizontal="left" vertical="center"/>
    </xf>
    <xf numFmtId="0" fontId="0" fillId="42" borderId="10" xfId="0" applyFont="1" applyFill="1" applyBorder="1" applyAlignment="1">
      <alignment horizontal="left" vertical="center" wrapText="1"/>
    </xf>
    <xf numFmtId="0" fontId="0" fillId="42" borderId="10" xfId="0" applyFont="1" applyFill="1" applyBorder="1" applyAlignment="1">
      <alignment horizontal="left" vertical="center" wrapText="1"/>
    </xf>
    <xf numFmtId="0" fontId="5" fillId="41" borderId="10" xfId="0" applyFont="1" applyFill="1" applyBorder="1" applyAlignment="1">
      <alignment horizontal="center" vertical="center" wrapText="1"/>
    </xf>
    <xf numFmtId="0" fontId="2" fillId="0" borderId="98"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6" xfId="0" applyFont="1" applyBorder="1" applyAlignment="1">
      <alignment horizontal="center" vertical="center" wrapText="1"/>
    </xf>
    <xf numFmtId="0" fontId="31" fillId="0" borderId="105" xfId="0" applyFont="1" applyBorder="1" applyAlignment="1">
      <alignment horizontal="center"/>
    </xf>
    <xf numFmtId="0" fontId="31" fillId="0" borderId="87" xfId="0" applyFont="1" applyBorder="1" applyAlignment="1">
      <alignment horizontal="center"/>
    </xf>
    <xf numFmtId="0" fontId="31" fillId="0" borderId="26" xfId="0" applyFont="1" applyBorder="1" applyAlignment="1">
      <alignment horizont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26" xfId="0" applyFont="1" applyBorder="1" applyAlignment="1">
      <alignment horizontal="center" vertical="center" wrapText="1"/>
    </xf>
    <xf numFmtId="0" fontId="5" fillId="36" borderId="24"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68" fillId="0" borderId="76" xfId="0" applyFont="1" applyFill="1" applyBorder="1" applyAlignment="1">
      <alignment horizontal="center" vertical="center"/>
    </xf>
    <xf numFmtId="0" fontId="68" fillId="0" borderId="77" xfId="0" applyFont="1" applyFill="1" applyBorder="1" applyAlignment="1">
      <alignment horizontal="center" vertical="center"/>
    </xf>
    <xf numFmtId="0" fontId="72" fillId="0" borderId="116" xfId="0" applyFont="1" applyFill="1" applyBorder="1" applyAlignment="1">
      <alignment horizontal="center" vertical="center"/>
    </xf>
    <xf numFmtId="0" fontId="72" fillId="0" borderId="78" xfId="0" applyFont="1" applyFill="1" applyBorder="1" applyAlignment="1">
      <alignment horizontal="center" vertical="center"/>
    </xf>
    <xf numFmtId="0" fontId="72" fillId="0" borderId="79" xfId="0" applyFont="1" applyFill="1" applyBorder="1" applyAlignment="1">
      <alignment horizontal="center" vertical="center"/>
    </xf>
    <xf numFmtId="0" fontId="68" fillId="0" borderId="112" xfId="0" applyFont="1" applyFill="1" applyBorder="1" applyAlignment="1">
      <alignment horizontal="center" vertical="center"/>
    </xf>
    <xf numFmtId="14" fontId="68" fillId="0" borderId="76" xfId="0" applyNumberFormat="1" applyFont="1" applyFill="1" applyBorder="1" applyAlignment="1">
      <alignment horizontal="center" vertical="center"/>
    </xf>
    <xf numFmtId="0" fontId="72" fillId="43" borderId="83" xfId="0" applyFont="1" applyFill="1" applyBorder="1" applyAlignment="1">
      <alignment horizontal="center" vertical="center"/>
    </xf>
    <xf numFmtId="0" fontId="72" fillId="43" borderId="127" xfId="0" applyFont="1" applyFill="1" applyBorder="1" applyAlignment="1">
      <alignment horizontal="center" vertical="center"/>
    </xf>
    <xf numFmtId="0" fontId="68" fillId="0" borderId="128" xfId="0" applyFont="1" applyFill="1" applyBorder="1" applyAlignment="1">
      <alignment horizontal="center" vertical="center"/>
    </xf>
    <xf numFmtId="0" fontId="68" fillId="0" borderId="129" xfId="0" applyFont="1" applyFill="1" applyBorder="1" applyAlignment="1">
      <alignment horizontal="center" vertical="center"/>
    </xf>
    <xf numFmtId="0" fontId="68" fillId="0" borderId="130" xfId="0" applyFont="1" applyFill="1" applyBorder="1" applyAlignment="1">
      <alignment horizontal="center" vertical="center"/>
    </xf>
    <xf numFmtId="0" fontId="68" fillId="0" borderId="131" xfId="0" applyFont="1" applyFill="1" applyBorder="1" applyAlignment="1">
      <alignment horizontal="center" vertical="center"/>
    </xf>
    <xf numFmtId="0" fontId="68" fillId="0" borderId="73" xfId="0" applyFont="1" applyFill="1" applyBorder="1" applyAlignment="1">
      <alignment horizontal="center" vertical="center"/>
    </xf>
    <xf numFmtId="0" fontId="68" fillId="0" borderId="73" xfId="0" applyFont="1" applyFill="1" applyBorder="1" applyAlignment="1">
      <alignment horizontal="center" vertical="center" wrapText="1"/>
    </xf>
    <xf numFmtId="14" fontId="68" fillId="0" borderId="73" xfId="0" applyNumberFormat="1" applyFont="1" applyFill="1" applyBorder="1" applyAlignment="1">
      <alignment horizontal="center" vertical="center"/>
    </xf>
    <xf numFmtId="0" fontId="68" fillId="0" borderId="75" xfId="0" applyFont="1" applyFill="1" applyBorder="1" applyAlignment="1">
      <alignment horizontal="center" vertical="center"/>
    </xf>
    <xf numFmtId="0" fontId="75" fillId="43" borderId="69" xfId="0" applyFont="1" applyFill="1" applyBorder="1" applyAlignment="1">
      <alignment horizontal="center" vertical="center" wrapText="1"/>
    </xf>
    <xf numFmtId="0" fontId="75" fillId="43" borderId="68" xfId="0" applyFont="1" applyFill="1" applyBorder="1" applyAlignment="1">
      <alignment horizontal="center" vertical="center" wrapText="1"/>
    </xf>
    <xf numFmtId="0" fontId="75" fillId="43" borderId="110" xfId="0" applyFont="1" applyFill="1" applyBorder="1" applyAlignment="1">
      <alignment horizontal="center" vertical="center" wrapText="1"/>
    </xf>
    <xf numFmtId="0" fontId="72" fillId="43" borderId="132" xfId="0" applyFont="1" applyFill="1" applyBorder="1" applyAlignment="1">
      <alignment horizontal="center" vertical="center"/>
    </xf>
    <xf numFmtId="0" fontId="70" fillId="0" borderId="62" xfId="0" applyFont="1" applyFill="1" applyBorder="1" applyAlignment="1">
      <alignment horizontal="center" vertical="center"/>
    </xf>
    <xf numFmtId="0" fontId="70" fillId="0" borderId="78" xfId="0" applyFont="1" applyFill="1" applyBorder="1" applyAlignment="1">
      <alignment horizontal="center" vertical="center"/>
    </xf>
    <xf numFmtId="0" fontId="71" fillId="0" borderId="78" xfId="0" applyFont="1" applyFill="1" applyBorder="1" applyAlignment="1">
      <alignment horizontal="center" vertical="center"/>
    </xf>
    <xf numFmtId="0" fontId="71" fillId="0" borderId="117" xfId="0" applyFont="1" applyFill="1" applyBorder="1" applyAlignment="1">
      <alignment horizontal="center" vertical="center"/>
    </xf>
    <xf numFmtId="0" fontId="70" fillId="0" borderId="63" xfId="0" applyFont="1" applyFill="1" applyBorder="1" applyAlignment="1">
      <alignment horizontal="center" vertical="center"/>
    </xf>
    <xf numFmtId="14" fontId="71" fillId="0" borderId="78" xfId="0" applyNumberFormat="1" applyFont="1" applyFill="1" applyBorder="1" applyAlignment="1">
      <alignment horizontal="center" vertical="center" wrapText="1"/>
    </xf>
    <xf numFmtId="0" fontId="71" fillId="0" borderId="78" xfId="0" applyFont="1" applyFill="1" applyBorder="1" applyAlignment="1">
      <alignment horizontal="center" vertical="center" wrapText="1"/>
    </xf>
    <xf numFmtId="0" fontId="71" fillId="0" borderId="79" xfId="0" applyFont="1" applyFill="1" applyBorder="1" applyAlignment="1">
      <alignment horizontal="center" vertical="center" wrapText="1"/>
    </xf>
    <xf numFmtId="0" fontId="65" fillId="43" borderId="69" xfId="0" applyFont="1" applyFill="1" applyBorder="1" applyAlignment="1">
      <alignment horizontal="center" vertical="center" wrapText="1"/>
    </xf>
    <xf numFmtId="0" fontId="65" fillId="43" borderId="68" xfId="0" applyFont="1" applyFill="1" applyBorder="1" applyAlignment="1">
      <alignment horizontal="center" vertical="center" wrapText="1"/>
    </xf>
    <xf numFmtId="0" fontId="65" fillId="43" borderId="110" xfId="0" applyFont="1" applyFill="1" applyBorder="1" applyAlignment="1">
      <alignment horizontal="center" vertical="center" wrapText="1"/>
    </xf>
    <xf numFmtId="0" fontId="76" fillId="0" borderId="78" xfId="0" applyFont="1" applyFill="1" applyBorder="1" applyAlignment="1">
      <alignment horizontal="left" vertical="center" wrapText="1"/>
    </xf>
    <xf numFmtId="0" fontId="76" fillId="0" borderId="79" xfId="0" applyFont="1" applyFill="1" applyBorder="1" applyAlignment="1">
      <alignment horizontal="left" vertical="center" wrapText="1"/>
    </xf>
    <xf numFmtId="0" fontId="110" fillId="0" borderId="69" xfId="0" applyFont="1" applyFill="1" applyBorder="1" applyAlignment="1">
      <alignment horizontal="center" vertical="center"/>
    </xf>
    <xf numFmtId="0" fontId="110" fillId="0" borderId="68" xfId="0" applyFont="1" applyFill="1" applyBorder="1" applyAlignment="1">
      <alignment horizontal="center" vertical="center"/>
    </xf>
    <xf numFmtId="0" fontId="110" fillId="0" borderId="58" xfId="0" applyFont="1" applyFill="1" applyBorder="1" applyAlignment="1">
      <alignment horizontal="center" vertical="center"/>
    </xf>
    <xf numFmtId="0" fontId="110" fillId="0" borderId="112" xfId="0" applyFont="1" applyFill="1" applyBorder="1" applyAlignment="1">
      <alignment horizontal="center" vertical="center"/>
    </xf>
    <xf numFmtId="0" fontId="110" fillId="0" borderId="76" xfId="0" applyFont="1" applyFill="1" applyBorder="1" applyAlignment="1">
      <alignment horizontal="center" vertical="center"/>
    </xf>
    <xf numFmtId="0" fontId="110" fillId="0" borderId="61" xfId="0" applyFont="1" applyFill="1" applyBorder="1" applyAlignment="1">
      <alignment horizontal="center" vertical="center"/>
    </xf>
    <xf numFmtId="0" fontId="110" fillId="0" borderId="116" xfId="0" applyFont="1" applyFill="1" applyBorder="1" applyAlignment="1">
      <alignment horizontal="center" vertical="center"/>
    </xf>
    <xf numFmtId="0" fontId="110" fillId="0" borderId="78" xfId="0" applyFont="1" applyFill="1" applyBorder="1" applyAlignment="1">
      <alignment horizontal="center" vertical="center"/>
    </xf>
    <xf numFmtId="0" fontId="110" fillId="0" borderId="64" xfId="0" applyFont="1" applyFill="1" applyBorder="1" applyAlignment="1">
      <alignment horizontal="center" vertical="center"/>
    </xf>
    <xf numFmtId="0" fontId="70" fillId="0" borderId="123" xfId="0" applyFont="1" applyFill="1" applyBorder="1" applyAlignment="1">
      <alignment horizontal="center" vertical="center"/>
    </xf>
    <xf numFmtId="0" fontId="70" fillId="0" borderId="68" xfId="0" applyFont="1" applyFill="1" applyBorder="1" applyAlignment="1">
      <alignment horizontal="center" vertical="center"/>
    </xf>
    <xf numFmtId="0" fontId="70" fillId="0" borderId="124" xfId="0" applyFont="1" applyFill="1" applyBorder="1" applyAlignment="1">
      <alignment horizontal="center" vertical="center"/>
    </xf>
    <xf numFmtId="0" fontId="70" fillId="0" borderId="57" xfId="0" applyFont="1" applyFill="1" applyBorder="1" applyAlignment="1">
      <alignment horizontal="center" vertical="center"/>
    </xf>
    <xf numFmtId="0" fontId="71" fillId="0" borderId="68" xfId="0" applyFont="1" applyFill="1" applyBorder="1" applyAlignment="1">
      <alignment horizontal="center" vertical="center"/>
    </xf>
    <xf numFmtId="0" fontId="71" fillId="0" borderId="110" xfId="0" applyFont="1" applyFill="1" applyBorder="1" applyAlignment="1">
      <alignment horizontal="center" vertical="center"/>
    </xf>
    <xf numFmtId="0" fontId="70" fillId="0" borderId="59" xfId="0" applyFont="1" applyFill="1" applyBorder="1" applyAlignment="1">
      <alignment horizontal="center" vertical="center"/>
    </xf>
    <xf numFmtId="0" fontId="70" fillId="0" borderId="76" xfId="0" applyFont="1" applyFill="1" applyBorder="1" applyAlignment="1">
      <alignment horizontal="center" vertical="center"/>
    </xf>
    <xf numFmtId="0" fontId="71" fillId="0" borderId="76" xfId="0" applyFont="1" applyFill="1" applyBorder="1" applyAlignment="1">
      <alignment horizontal="center" vertical="center"/>
    </xf>
    <xf numFmtId="0" fontId="71" fillId="0" borderId="113" xfId="0" applyFont="1" applyFill="1" applyBorder="1" applyAlignment="1">
      <alignment horizontal="center" vertical="center"/>
    </xf>
    <xf numFmtId="0" fontId="70" fillId="0" borderId="60" xfId="0" applyFont="1" applyFill="1" applyBorder="1" applyAlignment="1">
      <alignment horizontal="center" vertical="center"/>
    </xf>
    <xf numFmtId="182" fontId="71" fillId="0" borderId="76" xfId="0" applyNumberFormat="1" applyFont="1" applyFill="1" applyBorder="1" applyAlignment="1">
      <alignment horizontal="center" vertical="center"/>
    </xf>
    <xf numFmtId="182" fontId="71" fillId="0" borderId="77" xfId="0" applyNumberFormat="1" applyFont="1" applyFill="1" applyBorder="1" applyAlignment="1">
      <alignment horizontal="center" vertical="center"/>
    </xf>
    <xf numFmtId="0" fontId="23" fillId="42" borderId="42" xfId="0" applyFont="1" applyFill="1" applyBorder="1" applyAlignment="1">
      <alignment horizontal="center" vertical="center" wrapText="1"/>
    </xf>
    <xf numFmtId="0" fontId="23" fillId="42" borderId="43" xfId="0" applyFont="1" applyFill="1" applyBorder="1" applyAlignment="1">
      <alignment horizontal="center" vertical="center" wrapText="1"/>
    </xf>
    <xf numFmtId="0" fontId="23" fillId="42" borderId="35" xfId="0" applyFont="1" applyFill="1" applyBorder="1" applyAlignment="1">
      <alignment horizontal="center" vertical="center" wrapText="1"/>
    </xf>
    <xf numFmtId="0" fontId="23" fillId="42" borderId="39" xfId="0" applyFont="1" applyFill="1" applyBorder="1" applyAlignment="1">
      <alignment horizontal="center" vertical="center" wrapText="1"/>
    </xf>
    <xf numFmtId="0" fontId="26" fillId="42" borderId="23" xfId="0" applyFont="1" applyFill="1" applyBorder="1" applyAlignment="1">
      <alignment horizontal="center" vertical="center" wrapText="1"/>
    </xf>
    <xf numFmtId="0" fontId="26" fillId="42" borderId="49" xfId="0" applyFont="1" applyFill="1" applyBorder="1" applyAlignment="1">
      <alignment horizontal="center" vertical="center" wrapText="1"/>
    </xf>
    <xf numFmtId="0" fontId="26" fillId="42" borderId="17" xfId="0" applyFont="1" applyFill="1" applyBorder="1" applyAlignment="1">
      <alignment horizontal="center" vertical="center" wrapText="1"/>
    </xf>
    <xf numFmtId="0" fontId="24" fillId="42" borderId="133" xfId="0" applyFont="1" applyFill="1" applyBorder="1" applyAlignment="1">
      <alignment horizontal="center" vertical="center" wrapText="1"/>
    </xf>
    <xf numFmtId="0" fontId="24" fillId="42" borderId="134" xfId="0" applyFont="1" applyFill="1" applyBorder="1" applyAlignment="1">
      <alignment horizontal="center" vertical="center" wrapText="1"/>
    </xf>
    <xf numFmtId="0" fontId="24" fillId="42" borderId="98" xfId="0" applyFont="1" applyFill="1" applyBorder="1" applyAlignment="1">
      <alignment horizontal="center" vertical="center" wrapText="1"/>
    </xf>
    <xf numFmtId="0" fontId="24" fillId="42" borderId="106" xfId="0" applyFont="1" applyFill="1" applyBorder="1" applyAlignment="1">
      <alignment horizontal="center" vertical="center" wrapText="1"/>
    </xf>
    <xf numFmtId="0" fontId="24" fillId="42" borderId="16" xfId="0" applyFont="1" applyFill="1" applyBorder="1" applyAlignment="1">
      <alignment horizontal="center" vertical="center" wrapText="1"/>
    </xf>
    <xf numFmtId="0" fontId="23" fillId="42" borderId="98" xfId="0" applyNumberFormat="1" applyFont="1" applyFill="1" applyBorder="1" applyAlignment="1">
      <alignment horizontal="center" vertical="center" wrapText="1"/>
    </xf>
    <xf numFmtId="0" fontId="23" fillId="42" borderId="106" xfId="0" applyNumberFormat="1" applyFont="1" applyFill="1" applyBorder="1" applyAlignment="1">
      <alignment horizontal="center" vertical="center" wrapText="1"/>
    </xf>
    <xf numFmtId="0" fontId="23" fillId="42" borderId="16" xfId="0" applyNumberFormat="1" applyFont="1" applyFill="1" applyBorder="1" applyAlignment="1">
      <alignment horizontal="center" vertical="center" wrapText="1"/>
    </xf>
    <xf numFmtId="0" fontId="23" fillId="42" borderId="35" xfId="0" applyFont="1" applyFill="1" applyBorder="1" applyAlignment="1">
      <alignment vertical="top" wrapText="1"/>
    </xf>
    <xf numFmtId="0" fontId="23" fillId="42" borderId="39" xfId="0" applyFont="1" applyFill="1" applyBorder="1" applyAlignment="1">
      <alignment vertical="top" wrapText="1"/>
    </xf>
    <xf numFmtId="0" fontId="23" fillId="42" borderId="23" xfId="0" applyFont="1" applyFill="1" applyBorder="1" applyAlignment="1">
      <alignment horizontal="center" vertical="center" wrapText="1"/>
    </xf>
    <xf numFmtId="0" fontId="23" fillId="42" borderId="49" xfId="0" applyFont="1" applyFill="1" applyBorder="1" applyAlignment="1">
      <alignment horizontal="center" vertical="center" wrapText="1"/>
    </xf>
    <xf numFmtId="0" fontId="23" fillId="42" borderId="17" xfId="0" applyFont="1" applyFill="1" applyBorder="1" applyAlignment="1">
      <alignment horizontal="center" vertical="center" wrapText="1"/>
    </xf>
    <xf numFmtId="0" fontId="29" fillId="42" borderId="32" xfId="0" applyFont="1" applyFill="1" applyBorder="1" applyAlignment="1">
      <alignment horizontal="left" vertical="center"/>
    </xf>
    <xf numFmtId="0" fontId="29" fillId="42" borderId="18" xfId="0" applyFont="1" applyFill="1" applyBorder="1" applyAlignment="1">
      <alignment horizontal="left" vertical="center"/>
    </xf>
    <xf numFmtId="0" fontId="29" fillId="42" borderId="20" xfId="0" applyFont="1" applyFill="1" applyBorder="1" applyAlignment="1">
      <alignment horizontal="left" vertical="center"/>
    </xf>
    <xf numFmtId="0" fontId="29" fillId="42" borderId="21" xfId="0" applyFont="1" applyFill="1" applyBorder="1" applyAlignment="1">
      <alignment horizontal="left" vertical="center"/>
    </xf>
    <xf numFmtId="0" fontId="24" fillId="42" borderId="33" xfId="0" applyFont="1" applyFill="1" applyBorder="1" applyAlignment="1">
      <alignment horizontal="center" vertical="center" wrapText="1"/>
    </xf>
    <xf numFmtId="0" fontId="24" fillId="42" borderId="51" xfId="0" applyFont="1" applyFill="1" applyBorder="1" applyAlignment="1">
      <alignment horizontal="center" vertical="center" wrapText="1"/>
    </xf>
    <xf numFmtId="0" fontId="24" fillId="42" borderId="37" xfId="0" applyFont="1" applyFill="1" applyBorder="1" applyAlignment="1">
      <alignment horizontal="center" vertical="center" wrapText="1"/>
    </xf>
    <xf numFmtId="0" fontId="23" fillId="42" borderId="50" xfId="0" applyFont="1" applyFill="1" applyBorder="1" applyAlignment="1">
      <alignment horizontal="center" vertical="center" wrapText="1"/>
    </xf>
    <xf numFmtId="0" fontId="23" fillId="42" borderId="46" xfId="0" applyFont="1" applyFill="1" applyBorder="1" applyAlignment="1">
      <alignment horizontal="center" vertical="center" wrapText="1"/>
    </xf>
    <xf numFmtId="0" fontId="23" fillId="42" borderId="10" xfId="0" applyFont="1" applyFill="1" applyBorder="1" applyAlignment="1">
      <alignment horizontal="center" vertical="center" wrapText="1"/>
    </xf>
    <xf numFmtId="0" fontId="23" fillId="42" borderId="82" xfId="0" applyFont="1" applyFill="1" applyBorder="1" applyAlignment="1">
      <alignment horizontal="center" vertical="center" wrapText="1"/>
    </xf>
    <xf numFmtId="0" fontId="23" fillId="42" borderId="45" xfId="0" applyFont="1" applyFill="1" applyBorder="1" applyAlignment="1">
      <alignment horizontal="center" vertical="center" wrapText="1"/>
    </xf>
    <xf numFmtId="0" fontId="72" fillId="0" borderId="88" xfId="0" applyFont="1" applyFill="1" applyBorder="1" applyAlignment="1">
      <alignment horizontal="center" vertical="center" wrapText="1"/>
    </xf>
    <xf numFmtId="0" fontId="72" fillId="0" borderId="89" xfId="0" applyFont="1" applyFill="1" applyBorder="1" applyAlignment="1">
      <alignment horizontal="center" vertical="center" wrapText="1"/>
    </xf>
    <xf numFmtId="0" fontId="23" fillId="42" borderId="44" xfId="0" applyFont="1" applyFill="1" applyBorder="1" applyAlignment="1">
      <alignment horizontal="left" vertical="top" wrapText="1"/>
    </xf>
    <xf numFmtId="0" fontId="23" fillId="42" borderId="24" xfId="0" applyFont="1" applyFill="1" applyBorder="1" applyAlignment="1">
      <alignment horizontal="left" vertical="top" wrapText="1"/>
    </xf>
    <xf numFmtId="0" fontId="23" fillId="42" borderId="135" xfId="0" applyFont="1" applyFill="1" applyBorder="1" applyAlignment="1">
      <alignment horizontal="left" vertical="top" wrapText="1"/>
    </xf>
    <xf numFmtId="0" fontId="23" fillId="42" borderId="38" xfId="0" applyFont="1" applyFill="1" applyBorder="1" applyAlignment="1">
      <alignment horizontal="left" vertical="top" wrapText="1"/>
    </xf>
    <xf numFmtId="0" fontId="23" fillId="42" borderId="39" xfId="0" applyFont="1" applyFill="1" applyBorder="1" applyAlignment="1">
      <alignment horizontal="left" vertical="top" wrapText="1"/>
    </xf>
    <xf numFmtId="0" fontId="23" fillId="42" borderId="43" xfId="0" applyFont="1" applyFill="1" applyBorder="1" applyAlignment="1">
      <alignment horizontal="left" vertical="top" wrapText="1"/>
    </xf>
    <xf numFmtId="0" fontId="23" fillId="42" borderId="27" xfId="0" applyFont="1" applyFill="1" applyBorder="1" applyAlignment="1">
      <alignment horizontal="center" vertical="center" wrapText="1"/>
    </xf>
    <xf numFmtId="0" fontId="23" fillId="42" borderId="28" xfId="0" applyFont="1" applyFill="1" applyBorder="1" applyAlignment="1">
      <alignment horizontal="center" vertical="center" wrapText="1"/>
    </xf>
    <xf numFmtId="0" fontId="23" fillId="42" borderId="29" xfId="0" applyFont="1" applyFill="1" applyBorder="1" applyAlignment="1">
      <alignment horizontal="center" vertical="center" wrapText="1"/>
    </xf>
    <xf numFmtId="0" fontId="23" fillId="42" borderId="30" xfId="0" applyFont="1" applyFill="1" applyBorder="1" applyAlignment="1">
      <alignment horizontal="center" vertical="center" wrapText="1"/>
    </xf>
    <xf numFmtId="0" fontId="23" fillId="42" borderId="0" xfId="0" applyFont="1" applyFill="1" applyBorder="1" applyAlignment="1">
      <alignment horizontal="center" vertical="center" wrapText="1"/>
    </xf>
    <xf numFmtId="0" fontId="23" fillId="42" borderId="14" xfId="0" applyFont="1" applyFill="1" applyBorder="1" applyAlignment="1">
      <alignment horizontal="center" vertical="center" wrapText="1"/>
    </xf>
    <xf numFmtId="0" fontId="23" fillId="42" borderId="31" xfId="0" applyFont="1" applyFill="1" applyBorder="1" applyAlignment="1">
      <alignment horizontal="center" vertical="center" wrapText="1"/>
    </xf>
    <xf numFmtId="0" fontId="23" fillId="42" borderId="11" xfId="0" applyFont="1" applyFill="1" applyBorder="1" applyAlignment="1">
      <alignment horizontal="center" vertical="center" wrapText="1"/>
    </xf>
    <xf numFmtId="0" fontId="23" fillId="42" borderId="15" xfId="0" applyFont="1" applyFill="1" applyBorder="1" applyAlignment="1">
      <alignment horizontal="center" vertical="center" wrapText="1"/>
    </xf>
    <xf numFmtId="0" fontId="23" fillId="42" borderId="34" xfId="0" applyFont="1" applyFill="1" applyBorder="1" applyAlignment="1">
      <alignment horizontal="center" vertical="center" wrapText="1"/>
    </xf>
    <xf numFmtId="0" fontId="23" fillId="42" borderId="100" xfId="0" applyFont="1" applyFill="1" applyBorder="1" applyAlignment="1">
      <alignment horizontal="center" vertical="center" wrapText="1"/>
    </xf>
    <xf numFmtId="0" fontId="23" fillId="42" borderId="101" xfId="0" applyFont="1" applyFill="1" applyBorder="1" applyAlignment="1">
      <alignment horizontal="center" vertical="center" wrapText="1"/>
    </xf>
    <xf numFmtId="0" fontId="23" fillId="42" borderId="38" xfId="0" applyFont="1" applyFill="1" applyBorder="1" applyAlignment="1">
      <alignment horizontal="center" vertical="center" wrapText="1"/>
    </xf>
    <xf numFmtId="0" fontId="23" fillId="42" borderId="33" xfId="0" applyNumberFormat="1" applyFont="1" applyFill="1" applyBorder="1" applyAlignment="1">
      <alignment horizontal="center" vertical="center" wrapText="1"/>
    </xf>
    <xf numFmtId="0" fontId="23" fillId="42" borderId="51" xfId="0" applyNumberFormat="1" applyFont="1" applyFill="1" applyBorder="1" applyAlignment="1">
      <alignment horizontal="center" vertical="center" wrapText="1"/>
    </xf>
    <xf numFmtId="0" fontId="23" fillId="42" borderId="37" xfId="0" applyNumberFormat="1" applyFont="1" applyFill="1" applyBorder="1" applyAlignment="1">
      <alignment horizontal="center" vertical="center" wrapText="1"/>
    </xf>
    <xf numFmtId="0" fontId="72" fillId="0" borderId="136" xfId="0" applyFont="1" applyFill="1" applyBorder="1" applyAlignment="1">
      <alignment horizontal="center" vertical="center" textRotation="90" wrapText="1"/>
    </xf>
    <xf numFmtId="0" fontId="72" fillId="0" borderId="137" xfId="0" applyFont="1" applyFill="1" applyBorder="1" applyAlignment="1">
      <alignment horizontal="center" vertical="center" wrapText="1"/>
    </xf>
    <xf numFmtId="0" fontId="72" fillId="0" borderId="138" xfId="0" applyFont="1" applyFill="1" applyBorder="1" applyAlignment="1">
      <alignment horizontal="center" vertical="center" wrapText="1"/>
    </xf>
    <xf numFmtId="0" fontId="72" fillId="0" borderId="139" xfId="0" applyFont="1" applyFill="1" applyBorder="1" applyAlignment="1">
      <alignment horizontal="center" vertical="center" wrapText="1"/>
    </xf>
    <xf numFmtId="0" fontId="68" fillId="0" borderId="140" xfId="0" applyFont="1" applyFill="1" applyBorder="1" applyAlignment="1">
      <alignment horizontal="center" vertical="center" wrapText="1"/>
    </xf>
    <xf numFmtId="0" fontId="68" fillId="0" borderId="90" xfId="0" applyFont="1" applyFill="1" applyBorder="1" applyAlignment="1">
      <alignment horizontal="center" vertical="center" wrapText="1"/>
    </xf>
    <xf numFmtId="0" fontId="75" fillId="0" borderId="88" xfId="0" applyFont="1" applyFill="1" applyBorder="1" applyAlignment="1">
      <alignment horizontal="center" vertical="center" wrapText="1"/>
    </xf>
    <xf numFmtId="0" fontId="76" fillId="0" borderId="88"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81" xfId="0" applyFont="1" applyFill="1" applyBorder="1" applyAlignment="1">
      <alignment horizontal="center" vertical="center" wrapText="1"/>
    </xf>
    <xf numFmtId="0" fontId="75" fillId="0" borderId="88" xfId="0" applyFont="1" applyFill="1" applyBorder="1" applyAlignment="1">
      <alignment horizontal="center" vertical="center" textRotation="90" wrapText="1"/>
    </xf>
    <xf numFmtId="0" fontId="75" fillId="0" borderId="89" xfId="0" applyFont="1" applyFill="1" applyBorder="1" applyAlignment="1">
      <alignment horizontal="center" vertical="center" wrapText="1"/>
    </xf>
    <xf numFmtId="0" fontId="75" fillId="0" borderId="81" xfId="0" applyFont="1" applyFill="1" applyBorder="1" applyAlignment="1">
      <alignment horizontal="center" vertical="center" wrapText="1"/>
    </xf>
    <xf numFmtId="0" fontId="72" fillId="0" borderId="88" xfId="0" applyFont="1" applyFill="1" applyBorder="1" applyAlignment="1">
      <alignment horizontal="center" vertical="center" textRotation="90" wrapText="1"/>
    </xf>
    <xf numFmtId="0" fontId="72" fillId="0" borderId="81" xfId="0" applyFont="1" applyFill="1" applyBorder="1" applyAlignment="1">
      <alignment horizontal="center" vertical="center" wrapText="1"/>
    </xf>
    <xf numFmtId="0" fontId="24" fillId="42" borderId="98" xfId="0" applyFont="1" applyFill="1" applyBorder="1" applyAlignment="1">
      <alignment horizontal="center" vertical="center" textRotation="90" wrapText="1"/>
    </xf>
    <xf numFmtId="0" fontId="24" fillId="42" borderId="106" xfId="0" applyFont="1" applyFill="1" applyBorder="1" applyAlignment="1">
      <alignment horizontal="center" vertical="center" textRotation="90" wrapText="1"/>
    </xf>
    <xf numFmtId="0" fontId="23" fillId="42" borderId="34" xfId="0" applyFont="1" applyFill="1" applyBorder="1" applyAlignment="1">
      <alignment horizontal="left" vertical="top" wrapText="1"/>
    </xf>
    <xf numFmtId="0" fontId="23" fillId="42" borderId="35" xfId="0" applyFont="1" applyFill="1" applyBorder="1" applyAlignment="1">
      <alignment horizontal="left" vertical="top" wrapText="1"/>
    </xf>
    <xf numFmtId="0" fontId="23" fillId="42" borderId="42" xfId="0" applyFont="1" applyFill="1" applyBorder="1" applyAlignment="1">
      <alignment horizontal="left" vertical="top" wrapText="1"/>
    </xf>
    <xf numFmtId="0" fontId="24" fillId="42" borderId="41" xfId="0" applyFont="1" applyFill="1" applyBorder="1" applyAlignment="1">
      <alignment horizontal="center" vertical="center" wrapText="1"/>
    </xf>
    <xf numFmtId="0" fontId="23" fillId="42" borderId="47" xfId="0" applyFont="1" applyFill="1" applyBorder="1" applyAlignment="1">
      <alignment horizontal="left" vertical="top" wrapText="1"/>
    </xf>
    <xf numFmtId="0" fontId="23" fillId="42" borderId="12" xfId="0" applyFont="1" applyFill="1" applyBorder="1" applyAlignment="1">
      <alignment horizontal="left" vertical="top" wrapText="1"/>
    </xf>
    <xf numFmtId="0" fontId="23" fillId="42" borderId="141" xfId="0" applyFont="1" applyFill="1" applyBorder="1" applyAlignment="1">
      <alignment horizontal="left" vertical="top" wrapText="1"/>
    </xf>
    <xf numFmtId="0" fontId="23" fillId="42" borderId="98" xfId="0" applyFont="1" applyFill="1" applyBorder="1" applyAlignment="1">
      <alignment horizontal="center" vertical="center" wrapText="1"/>
    </xf>
    <xf numFmtId="0" fontId="23" fillId="42" borderId="16" xfId="0" applyFont="1" applyFill="1" applyBorder="1" applyAlignment="1">
      <alignment horizontal="center" vertical="center" wrapText="1"/>
    </xf>
    <xf numFmtId="0" fontId="24" fillId="42" borderId="48" xfId="0" applyFont="1" applyFill="1" applyBorder="1" applyAlignment="1">
      <alignment horizontal="center" vertical="center" wrapText="1"/>
    </xf>
    <xf numFmtId="0" fontId="28" fillId="42" borderId="27" xfId="0" applyFont="1" applyFill="1" applyBorder="1" applyAlignment="1">
      <alignment horizontal="center" vertical="center" wrapText="1"/>
    </xf>
    <xf numFmtId="0" fontId="28" fillId="42" borderId="28" xfId="0" applyFont="1" applyFill="1" applyBorder="1" applyAlignment="1">
      <alignment horizontal="center" vertical="center" wrapText="1"/>
    </xf>
    <xf numFmtId="0" fontId="28" fillId="42" borderId="29" xfId="0" applyFont="1" applyFill="1" applyBorder="1" applyAlignment="1">
      <alignment horizontal="center" vertical="center" wrapText="1"/>
    </xf>
    <xf numFmtId="0" fontId="28" fillId="42" borderId="30" xfId="0" applyFont="1" applyFill="1" applyBorder="1" applyAlignment="1">
      <alignment horizontal="center" vertical="center" wrapText="1"/>
    </xf>
    <xf numFmtId="0" fontId="28" fillId="42" borderId="0" xfId="0" applyFont="1" applyFill="1" applyBorder="1" applyAlignment="1">
      <alignment horizontal="center" vertical="center" wrapText="1"/>
    </xf>
    <xf numFmtId="0" fontId="28" fillId="42" borderId="14" xfId="0" applyFont="1" applyFill="1" applyBorder="1" applyAlignment="1">
      <alignment horizontal="center" vertical="center" wrapText="1"/>
    </xf>
    <xf numFmtId="0" fontId="28" fillId="42" borderId="98" xfId="0" applyFont="1" applyFill="1" applyBorder="1" applyAlignment="1">
      <alignment horizontal="center" vertical="center" textRotation="90" wrapText="1"/>
    </xf>
    <xf numFmtId="0" fontId="28" fillId="42" borderId="106" xfId="0" applyFont="1" applyFill="1" applyBorder="1" applyAlignment="1">
      <alignment horizontal="center" vertical="center" textRotation="90" wrapText="1"/>
    </xf>
    <xf numFmtId="0" fontId="24" fillId="42" borderId="27" xfId="0" applyFont="1" applyFill="1" applyBorder="1" applyAlignment="1">
      <alignment horizontal="center" vertical="center" wrapText="1"/>
    </xf>
    <xf numFmtId="0" fontId="24" fillId="42" borderId="31" xfId="0" applyFont="1" applyFill="1" applyBorder="1" applyAlignment="1">
      <alignment horizontal="center" vertical="center" wrapText="1"/>
    </xf>
    <xf numFmtId="0" fontId="25" fillId="42" borderId="23" xfId="0" applyFont="1" applyFill="1" applyBorder="1" applyAlignment="1">
      <alignment horizontal="center" vertical="center" wrapText="1"/>
    </xf>
    <xf numFmtId="0" fontId="25" fillId="42" borderId="49" xfId="0" applyFont="1" applyFill="1" applyBorder="1" applyAlignment="1">
      <alignment horizontal="center" vertical="center" wrapText="1"/>
    </xf>
    <xf numFmtId="0" fontId="25" fillId="42" borderId="17" xfId="0" applyFont="1" applyFill="1" applyBorder="1" applyAlignment="1">
      <alignment horizontal="center" vertical="center" wrapText="1"/>
    </xf>
    <xf numFmtId="0" fontId="29" fillId="42" borderId="32" xfId="0" applyFont="1" applyFill="1" applyBorder="1" applyAlignment="1">
      <alignment horizontal="left" vertical="center" wrapText="1"/>
    </xf>
    <xf numFmtId="0" fontId="29" fillId="42" borderId="18" xfId="0" applyFont="1" applyFill="1" applyBorder="1" applyAlignment="1">
      <alignment horizontal="left" vertical="center" wrapText="1"/>
    </xf>
    <xf numFmtId="0" fontId="29" fillId="42" borderId="19" xfId="0" applyFont="1" applyFill="1" applyBorder="1" applyAlignment="1">
      <alignment horizontal="left" vertical="center" wrapText="1"/>
    </xf>
    <xf numFmtId="0" fontId="29" fillId="42" borderId="20" xfId="0" applyFont="1" applyFill="1" applyBorder="1" applyAlignment="1">
      <alignment horizontal="left" vertical="center" wrapText="1"/>
    </xf>
    <xf numFmtId="0" fontId="29" fillId="42" borderId="21" xfId="0" applyFont="1" applyFill="1" applyBorder="1" applyAlignment="1">
      <alignment horizontal="left" vertical="center" wrapText="1"/>
    </xf>
    <xf numFmtId="0" fontId="29" fillId="42" borderId="22" xfId="0" applyFont="1" applyFill="1" applyBorder="1" applyAlignment="1">
      <alignment horizontal="left" vertical="center" wrapText="1"/>
    </xf>
    <xf numFmtId="0" fontId="65" fillId="43" borderId="116" xfId="0" applyFont="1" applyFill="1" applyBorder="1" applyAlignment="1">
      <alignment horizontal="center" vertical="center" wrapText="1"/>
    </xf>
    <xf numFmtId="0" fontId="68" fillId="43" borderId="78" xfId="0" applyFont="1" applyFill="1" applyBorder="1" applyAlignment="1">
      <alignment horizontal="center" vertical="center" wrapText="1"/>
    </xf>
    <xf numFmtId="0" fontId="29" fillId="42" borderId="0" xfId="0" applyFont="1" applyFill="1" applyBorder="1" applyAlignment="1">
      <alignment horizontal="left" vertical="center" wrapText="1"/>
    </xf>
    <xf numFmtId="14" fontId="26" fillId="42" borderId="10" xfId="0" applyNumberFormat="1"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108" fillId="42" borderId="94" xfId="0" applyFont="1" applyFill="1" applyBorder="1" applyAlignment="1" applyProtection="1">
      <alignment horizontal="center" vertical="center" wrapText="1"/>
      <protection locked="0"/>
    </xf>
    <xf numFmtId="0" fontId="108" fillId="42" borderId="25" xfId="0" applyFont="1" applyFill="1" applyBorder="1" applyAlignment="1" applyProtection="1">
      <alignment horizontal="center" vertical="center" wrapText="1"/>
      <protection locked="0"/>
    </xf>
    <xf numFmtId="0" fontId="108" fillId="42" borderId="95" xfId="0" applyFont="1" applyFill="1" applyBorder="1" applyAlignment="1" applyProtection="1">
      <alignment horizontal="center" vertical="center" wrapText="1"/>
      <protection locked="0"/>
    </xf>
    <xf numFmtId="14" fontId="108" fillId="42" borderId="94" xfId="0" applyNumberFormat="1" applyFont="1" applyFill="1" applyBorder="1" applyAlignment="1" applyProtection="1">
      <alignment horizontal="center" vertical="center" wrapText="1"/>
      <protection locked="0"/>
    </xf>
    <xf numFmtId="14" fontId="108" fillId="42" borderId="25" xfId="0" applyNumberFormat="1" applyFont="1" applyFill="1" applyBorder="1" applyAlignment="1" applyProtection="1">
      <alignment horizontal="center" vertical="center" wrapText="1"/>
      <protection locked="0"/>
    </xf>
    <xf numFmtId="14" fontId="108" fillId="42" borderId="95" xfId="0" applyNumberFormat="1" applyFont="1" applyFill="1" applyBorder="1" applyAlignment="1" applyProtection="1">
      <alignment horizontal="center" vertical="center" wrapText="1"/>
      <protection locked="0"/>
    </xf>
    <xf numFmtId="0" fontId="19" fillId="42" borderId="94" xfId="0" applyFont="1" applyFill="1" applyBorder="1" applyAlignment="1">
      <alignment horizontal="center" vertical="center" wrapText="1"/>
    </xf>
    <xf numFmtId="0" fontId="19" fillId="42" borderId="25" xfId="0" applyFont="1" applyFill="1" applyBorder="1" applyAlignment="1">
      <alignment horizontal="center" vertical="center" wrapText="1"/>
    </xf>
    <xf numFmtId="0" fontId="19" fillId="42" borderId="95" xfId="0" applyFont="1" applyFill="1" applyBorder="1" applyAlignment="1">
      <alignment horizontal="center" vertical="center" wrapText="1"/>
    </xf>
    <xf numFmtId="0" fontId="39" fillId="0" borderId="61" xfId="0" applyFont="1" applyFill="1" applyBorder="1" applyAlignment="1">
      <alignment horizontal="center" vertical="center"/>
    </xf>
    <xf numFmtId="0" fontId="39" fillId="0" borderId="49" xfId="0" applyFont="1" applyFill="1" applyBorder="1" applyAlignment="1">
      <alignment horizontal="center" vertical="center"/>
    </xf>
    <xf numFmtId="0" fontId="39" fillId="0" borderId="60" xfId="0" applyFont="1" applyFill="1" applyBorder="1" applyAlignment="1">
      <alignment horizontal="center" vertical="center"/>
    </xf>
    <xf numFmtId="0" fontId="108" fillId="42" borderId="92" xfId="0" applyFont="1" applyFill="1" applyBorder="1" applyAlignment="1" applyProtection="1">
      <alignment horizontal="center"/>
      <protection/>
    </xf>
    <xf numFmtId="0" fontId="108" fillId="42" borderId="29" xfId="0" applyFont="1" applyFill="1" applyBorder="1" applyAlignment="1" applyProtection="1">
      <alignment horizontal="center"/>
      <protection/>
    </xf>
    <xf numFmtId="0" fontId="108" fillId="42" borderId="142" xfId="0" applyFont="1" applyFill="1" applyBorder="1" applyAlignment="1" applyProtection="1">
      <alignment horizontal="center"/>
      <protection/>
    </xf>
    <xf numFmtId="0" fontId="108" fillId="42" borderId="14" xfId="0" applyFont="1" applyFill="1" applyBorder="1" applyAlignment="1" applyProtection="1">
      <alignment horizontal="center"/>
      <protection/>
    </xf>
    <xf numFmtId="0" fontId="108" fillId="42" borderId="93" xfId="0" applyFont="1" applyFill="1" applyBorder="1" applyAlignment="1" applyProtection="1">
      <alignment horizontal="center"/>
      <protection/>
    </xf>
    <xf numFmtId="0" fontId="108" fillId="42" borderId="15" xfId="0" applyFont="1" applyFill="1" applyBorder="1" applyAlignment="1" applyProtection="1">
      <alignment horizontal="center"/>
      <protection/>
    </xf>
    <xf numFmtId="0" fontId="25" fillId="43" borderId="88" xfId="0" applyFont="1" applyFill="1" applyBorder="1" applyAlignment="1" applyProtection="1">
      <alignment horizontal="center" vertical="center"/>
      <protection/>
    </xf>
    <xf numFmtId="0" fontId="25" fillId="43" borderId="89" xfId="0" applyFont="1" applyFill="1" applyBorder="1" applyAlignment="1" applyProtection="1">
      <alignment horizontal="center" vertical="center"/>
      <protection/>
    </xf>
    <xf numFmtId="0" fontId="25" fillId="43" borderId="88" xfId="0" applyFont="1" applyFill="1" applyBorder="1" applyAlignment="1" applyProtection="1">
      <alignment horizontal="center" vertical="center" wrapText="1"/>
      <protection/>
    </xf>
    <xf numFmtId="0" fontId="25" fillId="43" borderId="88" xfId="0" applyFont="1" applyFill="1" applyBorder="1" applyAlignment="1" applyProtection="1">
      <alignment horizontal="center"/>
      <protection/>
    </xf>
    <xf numFmtId="0" fontId="25" fillId="43" borderId="143" xfId="0" applyFont="1" applyFill="1" applyBorder="1" applyAlignment="1">
      <alignment horizontal="center" vertical="center" wrapText="1"/>
    </xf>
    <xf numFmtId="0" fontId="25" fillId="43" borderId="144" xfId="0" applyFont="1" applyFill="1" applyBorder="1" applyAlignment="1">
      <alignment horizontal="center" vertical="center" wrapText="1"/>
    </xf>
    <xf numFmtId="0" fontId="25" fillId="43" borderId="145" xfId="0" applyFont="1" applyFill="1" applyBorder="1" applyAlignment="1">
      <alignment horizontal="center" vertical="center" wrapText="1"/>
    </xf>
    <xf numFmtId="0" fontId="25" fillId="43" borderId="89" xfId="0" applyFont="1" applyFill="1" applyBorder="1" applyAlignment="1" applyProtection="1">
      <alignment horizontal="center" vertical="center" textRotation="90" wrapText="1"/>
      <protection/>
    </xf>
    <xf numFmtId="0" fontId="25" fillId="43" borderId="81" xfId="0" applyFont="1" applyFill="1" applyBorder="1" applyAlignment="1" applyProtection="1">
      <alignment horizontal="center" vertical="center" textRotation="90" wrapText="1"/>
      <protection/>
    </xf>
    <xf numFmtId="0" fontId="25" fillId="43" borderId="89" xfId="0" applyFont="1" applyFill="1" applyBorder="1" applyAlignment="1">
      <alignment horizontal="center" vertical="center" wrapText="1"/>
    </xf>
    <xf numFmtId="0" fontId="25" fillId="43" borderId="81" xfId="0" applyFont="1" applyFill="1" applyBorder="1" applyAlignment="1">
      <alignment horizontal="center" vertical="center" wrapText="1"/>
    </xf>
    <xf numFmtId="0" fontId="39" fillId="0" borderId="112" xfId="0" applyFont="1" applyFill="1" applyBorder="1" applyAlignment="1">
      <alignment horizontal="center" vertical="center"/>
    </xf>
    <xf numFmtId="0" fontId="39" fillId="0" borderId="76" xfId="0" applyFont="1" applyFill="1" applyBorder="1" applyAlignment="1">
      <alignment horizontal="center" vertical="center"/>
    </xf>
    <xf numFmtId="14" fontId="39" fillId="0" borderId="76" xfId="0" applyNumberFormat="1" applyFont="1" applyFill="1" applyBorder="1" applyAlignment="1">
      <alignment horizontal="center" vertical="center"/>
    </xf>
    <xf numFmtId="0" fontId="39" fillId="0" borderId="58" xfId="0" applyFont="1" applyFill="1" applyBorder="1" applyAlignment="1">
      <alignment horizontal="center" vertical="center"/>
    </xf>
    <xf numFmtId="0" fontId="39" fillId="0" borderId="146"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99" xfId="0" applyFont="1" applyFill="1" applyBorder="1" applyAlignment="1">
      <alignment horizontal="center" vertical="center"/>
    </xf>
    <xf numFmtId="14" fontId="39" fillId="0" borderId="61" xfId="0" applyNumberFormat="1" applyFont="1" applyFill="1" applyBorder="1" applyAlignment="1">
      <alignment horizontal="center" vertical="center"/>
    </xf>
    <xf numFmtId="14" fontId="39" fillId="0" borderId="60" xfId="0" applyNumberFormat="1" applyFont="1" applyFill="1" applyBorder="1" applyAlignment="1">
      <alignment horizontal="center" vertical="center"/>
    </xf>
    <xf numFmtId="0" fontId="72" fillId="43" borderId="87" xfId="0" applyFont="1" applyFill="1" applyBorder="1" applyAlignment="1">
      <alignment horizontal="center" vertical="center"/>
    </xf>
    <xf numFmtId="0" fontId="72" fillId="43" borderId="26" xfId="0" applyFont="1" applyFill="1" applyBorder="1" applyAlignment="1">
      <alignment horizontal="center" vertical="center"/>
    </xf>
    <xf numFmtId="0" fontId="39" fillId="0" borderId="128" xfId="0" applyFont="1" applyFill="1" applyBorder="1" applyAlignment="1">
      <alignment horizontal="center" vertical="center"/>
    </xf>
    <xf numFmtId="0" fontId="39" fillId="0" borderId="129" xfId="0" applyFont="1" applyFill="1" applyBorder="1" applyAlignment="1">
      <alignment horizontal="center" vertical="center"/>
    </xf>
    <xf numFmtId="0" fontId="39" fillId="0" borderId="130" xfId="0" applyFont="1" applyFill="1" applyBorder="1" applyAlignment="1">
      <alignment horizontal="center" vertical="center"/>
    </xf>
    <xf numFmtId="0" fontId="39" fillId="0" borderId="131" xfId="0" applyFont="1" applyFill="1" applyBorder="1" applyAlignment="1">
      <alignment horizontal="center" vertical="center"/>
    </xf>
    <xf numFmtId="14" fontId="39" fillId="0" borderId="58" xfId="0" applyNumberFormat="1" applyFont="1" applyFill="1" applyBorder="1" applyAlignment="1">
      <alignment horizontal="center" vertical="center"/>
    </xf>
    <xf numFmtId="14" fontId="39" fillId="0" borderId="57" xfId="0" applyNumberFormat="1" applyFont="1" applyFill="1" applyBorder="1" applyAlignment="1">
      <alignment horizontal="center" vertical="center"/>
    </xf>
    <xf numFmtId="14" fontId="39" fillId="0" borderId="73" xfId="0" applyNumberFormat="1" applyFont="1" applyFill="1" applyBorder="1" applyAlignment="1">
      <alignment horizontal="center" vertical="center"/>
    </xf>
    <xf numFmtId="0" fontId="39" fillId="0" borderId="73" xfId="0" applyFont="1" applyFill="1" applyBorder="1" applyAlignment="1">
      <alignment horizontal="center" vertical="center"/>
    </xf>
    <xf numFmtId="0" fontId="39" fillId="0" borderId="58" xfId="0" applyFont="1" applyFill="1" applyBorder="1" applyAlignment="1">
      <alignment horizontal="center" vertical="center" wrapText="1"/>
    </xf>
    <xf numFmtId="0" fontId="39" fillId="0" borderId="146"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75" fillId="43" borderId="86" xfId="0" applyFont="1" applyFill="1" applyBorder="1" applyAlignment="1">
      <alignment horizontal="center" vertical="center" wrapText="1"/>
    </xf>
    <xf numFmtId="0" fontId="75" fillId="43" borderId="147" xfId="0" applyFont="1" applyFill="1" applyBorder="1" applyAlignment="1">
      <alignment horizontal="center" vertical="center" wrapText="1"/>
    </xf>
    <xf numFmtId="0" fontId="75" fillId="43" borderId="105" xfId="0" applyFont="1" applyFill="1" applyBorder="1" applyAlignment="1">
      <alignment horizontal="center" vertical="center" wrapText="1"/>
    </xf>
    <xf numFmtId="0" fontId="75" fillId="43" borderId="87" xfId="0" applyFont="1" applyFill="1" applyBorder="1" applyAlignment="1">
      <alignment horizontal="center" vertical="center" wrapText="1"/>
    </xf>
    <xf numFmtId="0" fontId="75" fillId="43" borderId="26" xfId="0" applyFont="1" applyFill="1" applyBorder="1" applyAlignment="1">
      <alignment horizontal="center" vertical="center" wrapText="1"/>
    </xf>
    <xf numFmtId="0" fontId="72" fillId="43" borderId="148" xfId="0" applyFont="1" applyFill="1" applyBorder="1" applyAlignment="1">
      <alignment horizontal="center" vertical="center"/>
    </xf>
    <xf numFmtId="0" fontId="72" fillId="43" borderId="86" xfId="0" applyFont="1" applyFill="1" applyBorder="1" applyAlignment="1">
      <alignment horizontal="center" vertical="center"/>
    </xf>
    <xf numFmtId="0" fontId="72" fillId="43" borderId="147" xfId="0" applyFont="1" applyFill="1" applyBorder="1" applyAlignment="1">
      <alignment horizontal="center" vertical="center"/>
    </xf>
    <xf numFmtId="0" fontId="72" fillId="43" borderId="149" xfId="0" applyFont="1" applyFill="1" applyBorder="1" applyAlignment="1">
      <alignment horizontal="center" vertical="center"/>
    </xf>
    <xf numFmtId="0" fontId="72" fillId="43" borderId="105" xfId="0" applyFont="1" applyFill="1" applyBorder="1" applyAlignment="1">
      <alignment horizontal="center" vertical="center"/>
    </xf>
    <xf numFmtId="0" fontId="34" fillId="42" borderId="104" xfId="0" applyFont="1" applyFill="1" applyBorder="1" applyAlignment="1" applyProtection="1">
      <alignment horizontal="center" vertical="center" wrapText="1"/>
      <protection locked="0"/>
    </xf>
    <xf numFmtId="9" fontId="34" fillId="42" borderId="104" xfId="0" applyNumberFormat="1" applyFont="1" applyFill="1" applyBorder="1" applyAlignment="1" applyProtection="1">
      <alignment horizontal="center" vertical="center" wrapText="1"/>
      <protection locked="0"/>
    </xf>
    <xf numFmtId="9" fontId="34" fillId="42" borderId="150" xfId="0" applyNumberFormat="1" applyFont="1" applyFill="1" applyBorder="1" applyAlignment="1" applyProtection="1">
      <alignment horizontal="center" vertical="center" wrapText="1"/>
      <protection locked="0"/>
    </xf>
    <xf numFmtId="0" fontId="25" fillId="42" borderId="104" xfId="0" applyFont="1" applyFill="1" applyBorder="1" applyAlignment="1" applyProtection="1">
      <alignment horizontal="left" vertical="center" wrapText="1"/>
      <protection/>
    </xf>
    <xf numFmtId="0" fontId="25" fillId="42" borderId="104" xfId="0" applyFont="1" applyFill="1" applyBorder="1" applyAlignment="1" applyProtection="1">
      <alignment horizontal="center" vertical="center" wrapText="1"/>
      <protection/>
    </xf>
    <xf numFmtId="0" fontId="33" fillId="36" borderId="104" xfId="0" applyFont="1" applyFill="1" applyBorder="1" applyAlignment="1" applyProtection="1">
      <alignment horizontal="center" vertical="center"/>
      <protection/>
    </xf>
    <xf numFmtId="0" fontId="30" fillId="42" borderId="104" xfId="0" applyFont="1" applyFill="1" applyBorder="1" applyAlignment="1" applyProtection="1">
      <alignment horizontal="left" vertical="center" wrapText="1"/>
      <protection/>
    </xf>
    <xf numFmtId="0" fontId="33" fillId="42" borderId="104" xfId="0" applyFont="1" applyFill="1" applyBorder="1" applyAlignment="1" applyProtection="1">
      <alignment horizontal="center" vertical="center"/>
      <protection/>
    </xf>
    <xf numFmtId="0" fontId="25" fillId="43" borderId="151" xfId="0" applyFont="1" applyFill="1" applyBorder="1" applyAlignment="1">
      <alignment horizontal="center" vertical="center" wrapText="1"/>
    </xf>
    <xf numFmtId="0" fontId="25" fillId="43" borderId="18" xfId="0" applyFont="1" applyFill="1" applyBorder="1" applyAlignment="1">
      <alignment horizontal="center" vertical="center" wrapText="1"/>
    </xf>
    <xf numFmtId="0" fontId="25" fillId="43" borderId="152" xfId="0" applyFont="1" applyFill="1" applyBorder="1" applyAlignment="1">
      <alignment horizontal="center" vertical="center" wrapText="1"/>
    </xf>
    <xf numFmtId="0" fontId="25" fillId="43" borderId="153" xfId="0" applyFont="1" applyFill="1" applyBorder="1" applyAlignment="1">
      <alignment horizontal="center" vertical="center" wrapText="1"/>
    </xf>
    <xf numFmtId="0" fontId="25" fillId="43" borderId="0" xfId="0" applyFont="1" applyFill="1" applyBorder="1" applyAlignment="1">
      <alignment horizontal="center" vertical="center" wrapText="1"/>
    </xf>
    <xf numFmtId="0" fontId="25" fillId="43" borderId="154" xfId="0" applyFont="1" applyFill="1" applyBorder="1" applyAlignment="1">
      <alignment horizontal="center" vertical="center" wrapText="1"/>
    </xf>
    <xf numFmtId="0" fontId="108" fillId="42" borderId="35" xfId="0" applyFont="1" applyFill="1" applyBorder="1" applyAlignment="1" applyProtection="1">
      <alignment horizontal="center" vertical="center" wrapText="1"/>
      <protection locked="0"/>
    </xf>
    <xf numFmtId="0" fontId="108" fillId="42" borderId="39" xfId="0" applyFont="1" applyFill="1" applyBorder="1" applyAlignment="1" applyProtection="1">
      <alignment horizontal="center" vertical="center" wrapText="1"/>
      <protection locked="0"/>
    </xf>
    <xf numFmtId="0" fontId="33" fillId="42" borderId="104" xfId="0" applyFont="1" applyFill="1" applyBorder="1" applyAlignment="1" applyProtection="1">
      <alignment horizontal="center" vertical="center" wrapText="1"/>
      <protection/>
    </xf>
    <xf numFmtId="0" fontId="25" fillId="43" borderId="151" xfId="0" applyFont="1" applyFill="1" applyBorder="1" applyAlignment="1" applyProtection="1">
      <alignment horizontal="center" vertical="center" wrapText="1"/>
      <protection/>
    </xf>
    <xf numFmtId="0" fontId="25" fillId="43" borderId="152" xfId="0" applyFont="1" applyFill="1" applyBorder="1" applyAlignment="1" applyProtection="1">
      <alignment horizontal="center" vertical="center" wrapText="1"/>
      <protection/>
    </xf>
    <xf numFmtId="0" fontId="25" fillId="43" borderId="18" xfId="0" applyFont="1" applyFill="1" applyBorder="1" applyAlignment="1" applyProtection="1">
      <alignment horizontal="center" vertical="center" wrapText="1"/>
      <protection/>
    </xf>
    <xf numFmtId="0" fontId="30" fillId="42" borderId="0" xfId="0" applyFont="1" applyFill="1" applyBorder="1" applyAlignment="1" applyProtection="1">
      <alignment horizontal="left" vertical="top"/>
      <protection/>
    </xf>
    <xf numFmtId="183" fontId="25" fillId="42" borderId="68" xfId="0" applyNumberFormat="1" applyFont="1" applyFill="1" applyBorder="1" applyAlignment="1">
      <alignment horizontal="center" vertical="center"/>
    </xf>
    <xf numFmtId="183" fontId="25" fillId="42" borderId="58" xfId="0" applyNumberFormat="1" applyFont="1" applyFill="1" applyBorder="1" applyAlignment="1">
      <alignment horizontal="center" vertical="center"/>
    </xf>
    <xf numFmtId="0" fontId="27" fillId="43" borderId="105" xfId="0" applyFont="1" applyFill="1" applyBorder="1" applyAlignment="1">
      <alignment horizontal="center" vertical="center"/>
    </xf>
    <xf numFmtId="0" fontId="27" fillId="43" borderId="87" xfId="0" applyFont="1" applyFill="1" applyBorder="1" applyAlignment="1">
      <alignment horizontal="center" vertical="center"/>
    </xf>
    <xf numFmtId="0" fontId="27" fillId="43" borderId="26" xfId="0" applyFont="1" applyFill="1" applyBorder="1" applyAlignment="1">
      <alignment horizontal="center" vertical="center"/>
    </xf>
    <xf numFmtId="0" fontId="27" fillId="43" borderId="63" xfId="0" applyFont="1" applyFill="1" applyBorder="1" applyAlignment="1">
      <alignment horizontal="center" vertical="center"/>
    </xf>
    <xf numFmtId="0" fontId="27" fillId="43" borderId="78" xfId="0" applyFont="1" applyFill="1" applyBorder="1" applyAlignment="1">
      <alignment horizontal="center" vertical="center"/>
    </xf>
    <xf numFmtId="0" fontId="27" fillId="43" borderId="64" xfId="0" applyFont="1" applyFill="1" applyBorder="1" applyAlignment="1">
      <alignment horizontal="center" vertical="center"/>
    </xf>
    <xf numFmtId="49" fontId="32" fillId="42" borderId="105" xfId="0" applyNumberFormat="1" applyFont="1" applyFill="1" applyBorder="1" applyAlignment="1">
      <alignment horizontal="left" vertical="center" wrapText="1"/>
    </xf>
    <xf numFmtId="49" fontId="32" fillId="42" borderId="87" xfId="0" applyNumberFormat="1" applyFont="1" applyFill="1" applyBorder="1" applyAlignment="1">
      <alignment horizontal="left" vertical="center" wrapText="1"/>
    </xf>
    <xf numFmtId="49" fontId="32" fillId="42" borderId="26" xfId="0" applyNumberFormat="1" applyFont="1" applyFill="1" applyBorder="1" applyAlignment="1">
      <alignment horizontal="left" vertical="center" wrapText="1"/>
    </xf>
    <xf numFmtId="0" fontId="27" fillId="43" borderId="105" xfId="0" applyFont="1" applyFill="1" applyBorder="1" applyAlignment="1">
      <alignment horizontal="left" vertical="center" wrapText="1"/>
    </xf>
    <xf numFmtId="0" fontId="27" fillId="43" borderId="87" xfId="0" applyFont="1" applyFill="1" applyBorder="1" applyAlignment="1">
      <alignment horizontal="left" vertical="center" wrapText="1"/>
    </xf>
    <xf numFmtId="0" fontId="27" fillId="43" borderId="26" xfId="0" applyFont="1" applyFill="1" applyBorder="1" applyAlignment="1">
      <alignment horizontal="left" vertical="center" wrapText="1"/>
    </xf>
    <xf numFmtId="0" fontId="27" fillId="0" borderId="78" xfId="0" applyFont="1" applyBorder="1" applyAlignment="1">
      <alignment horizontal="center" vertical="center"/>
    </xf>
    <xf numFmtId="14" fontId="108" fillId="42" borderId="35" xfId="0" applyNumberFormat="1" applyFont="1" applyFill="1" applyBorder="1" applyAlignment="1" applyProtection="1">
      <alignment horizontal="center" vertical="center" wrapText="1"/>
      <protection locked="0"/>
    </xf>
    <xf numFmtId="14" fontId="108" fillId="42" borderId="39" xfId="0" applyNumberFormat="1" applyFont="1" applyFill="1" applyBorder="1" applyAlignment="1" applyProtection="1">
      <alignment horizontal="center" vertical="center" wrapText="1"/>
      <protection locked="0"/>
    </xf>
    <xf numFmtId="0" fontId="25" fillId="42" borderId="10" xfId="0" applyFont="1" applyFill="1" applyBorder="1" applyAlignment="1" applyProtection="1">
      <alignment horizontal="center" vertical="center" wrapText="1"/>
      <protection/>
    </xf>
    <xf numFmtId="0" fontId="108" fillId="42" borderId="35" xfId="0" applyFont="1" applyFill="1" applyBorder="1" applyAlignment="1" applyProtection="1">
      <alignment horizontal="left" vertical="center" wrapText="1"/>
      <protection locked="0"/>
    </xf>
    <xf numFmtId="0" fontId="108" fillId="42" borderId="39" xfId="0" applyFont="1" applyFill="1" applyBorder="1" applyAlignment="1" applyProtection="1">
      <alignment horizontal="left" vertical="center" wrapText="1"/>
      <protection locked="0"/>
    </xf>
    <xf numFmtId="0" fontId="32" fillId="42" borderId="105" xfId="0" applyFont="1" applyFill="1" applyBorder="1" applyAlignment="1">
      <alignment horizontal="left" vertical="center" wrapText="1"/>
    </xf>
    <xf numFmtId="0" fontId="32" fillId="42" borderId="87" xfId="0" applyFont="1" applyFill="1" applyBorder="1" applyAlignment="1">
      <alignment horizontal="left" vertical="center" wrapText="1"/>
    </xf>
    <xf numFmtId="0" fontId="32" fillId="42" borderId="26" xfId="0" applyFont="1" applyFill="1" applyBorder="1" applyAlignment="1">
      <alignment horizontal="left" vertical="center" wrapText="1"/>
    </xf>
    <xf numFmtId="0" fontId="30" fillId="42" borderId="30" xfId="0" applyFont="1" applyFill="1" applyBorder="1" applyAlignment="1" applyProtection="1">
      <alignment horizontal="left" vertical="center" wrapText="1"/>
      <protection/>
    </xf>
    <xf numFmtId="0" fontId="30" fillId="42" borderId="0" xfId="0" applyFont="1" applyFill="1" applyBorder="1" applyAlignment="1" applyProtection="1">
      <alignment horizontal="left" vertical="center" wrapText="1"/>
      <protection/>
    </xf>
    <xf numFmtId="0" fontId="30" fillId="42" borderId="14" xfId="0" applyFont="1" applyFill="1" applyBorder="1" applyAlignment="1" applyProtection="1">
      <alignment horizontal="left" vertical="center" wrapText="1"/>
      <protection/>
    </xf>
    <xf numFmtId="0" fontId="30" fillId="42" borderId="31" xfId="0" applyFont="1" applyFill="1" applyBorder="1" applyAlignment="1" applyProtection="1">
      <alignment horizontal="left" vertical="center" wrapText="1"/>
      <protection/>
    </xf>
    <xf numFmtId="0" fontId="30" fillId="42" borderId="11" xfId="0" applyFont="1" applyFill="1" applyBorder="1" applyAlignment="1" applyProtection="1">
      <alignment horizontal="left" vertical="center" wrapText="1"/>
      <protection/>
    </xf>
    <xf numFmtId="0" fontId="30" fillId="42" borderId="15" xfId="0" applyFont="1" applyFill="1" applyBorder="1" applyAlignment="1" applyProtection="1">
      <alignment horizontal="left" vertical="center" wrapText="1"/>
      <protection/>
    </xf>
    <xf numFmtId="0" fontId="25" fillId="43" borderId="139" xfId="0" applyFont="1" applyFill="1" applyBorder="1" applyAlignment="1" applyProtection="1">
      <alignment horizontal="center" vertical="center" wrapText="1"/>
      <protection/>
    </xf>
    <xf numFmtId="0" fontId="25" fillId="43" borderId="155" xfId="0" applyFont="1" applyFill="1" applyBorder="1" applyAlignment="1" applyProtection="1">
      <alignment horizontal="center" vertical="center" wrapText="1"/>
      <protection/>
    </xf>
    <xf numFmtId="0" fontId="25" fillId="43" borderId="140" xfId="0" applyFont="1" applyFill="1" applyBorder="1" applyAlignment="1" applyProtection="1">
      <alignment horizontal="center" vertical="center" wrapText="1"/>
      <protection/>
    </xf>
    <xf numFmtId="0" fontId="25" fillId="43" borderId="156" xfId="0" applyFont="1" applyFill="1" applyBorder="1" applyAlignment="1" applyProtection="1">
      <alignment horizontal="center" vertical="center" wrapText="1"/>
      <protection/>
    </xf>
    <xf numFmtId="0" fontId="25" fillId="43" borderId="89" xfId="0" applyFont="1" applyFill="1" applyBorder="1" applyAlignment="1" applyProtection="1">
      <alignment horizontal="center" vertical="center" wrapText="1"/>
      <protection/>
    </xf>
    <xf numFmtId="0" fontId="108" fillId="42" borderId="10" xfId="0" applyFont="1" applyFill="1" applyBorder="1" applyAlignment="1" applyProtection="1">
      <alignment horizontal="center" vertical="center" wrapText="1"/>
      <protection locked="0"/>
    </xf>
    <xf numFmtId="0" fontId="25" fillId="43" borderId="157" xfId="0" applyFont="1" applyFill="1" applyBorder="1" applyAlignment="1">
      <alignment horizontal="center" vertical="center" wrapText="1"/>
    </xf>
    <xf numFmtId="0" fontId="114" fillId="0" borderId="27" xfId="0" applyFont="1" applyBorder="1" applyAlignment="1">
      <alignment horizontal="center" vertical="center"/>
    </xf>
    <xf numFmtId="0" fontId="114" fillId="0" borderId="126" xfId="0" applyFont="1" applyBorder="1" applyAlignment="1">
      <alignment horizontal="center" vertical="center"/>
    </xf>
    <xf numFmtId="0" fontId="114" fillId="0" borderId="30" xfId="0" applyFont="1" applyBorder="1" applyAlignment="1">
      <alignment horizontal="center" vertical="center"/>
    </xf>
    <xf numFmtId="0" fontId="114" fillId="0" borderId="154" xfId="0" applyFont="1" applyBorder="1" applyAlignment="1">
      <alignment horizontal="center" vertical="center"/>
    </xf>
    <xf numFmtId="0" fontId="114" fillId="0" borderId="31" xfId="0" applyFont="1" applyBorder="1" applyAlignment="1">
      <alignment horizontal="center" vertical="center"/>
    </xf>
    <xf numFmtId="0" fontId="114" fillId="0" borderId="158" xfId="0" applyFont="1" applyBorder="1" applyAlignment="1">
      <alignment horizontal="center" vertical="center"/>
    </xf>
    <xf numFmtId="0" fontId="27" fillId="0" borderId="68" xfId="0" applyFont="1" applyBorder="1" applyAlignment="1">
      <alignment horizontal="center" vertical="center"/>
    </xf>
    <xf numFmtId="0" fontId="32" fillId="42" borderId="68" xfId="0" applyFont="1" applyFill="1" applyBorder="1" applyAlignment="1">
      <alignment horizontal="center" vertical="center"/>
    </xf>
    <xf numFmtId="0" fontId="32" fillId="42" borderId="58" xfId="0" applyFont="1" applyFill="1" applyBorder="1" applyAlignment="1">
      <alignment horizontal="center" vertical="center"/>
    </xf>
    <xf numFmtId="0" fontId="32" fillId="42" borderId="35" xfId="0" applyFont="1" applyFill="1" applyBorder="1" applyAlignment="1">
      <alignment horizontal="center" vertical="center"/>
    </xf>
    <xf numFmtId="0" fontId="32" fillId="42" borderId="42" xfId="0" applyFont="1" applyFill="1" applyBorder="1" applyAlignment="1">
      <alignment horizontal="center" vertical="center"/>
    </xf>
    <xf numFmtId="0" fontId="27" fillId="0" borderId="76" xfId="0" applyFont="1" applyBorder="1" applyAlignment="1">
      <alignment horizontal="center" vertical="center"/>
    </xf>
    <xf numFmtId="0" fontId="32" fillId="42" borderId="76" xfId="0" applyFont="1" applyFill="1" applyBorder="1" applyAlignment="1">
      <alignment horizontal="center" vertical="center"/>
    </xf>
    <xf numFmtId="0" fontId="32" fillId="42" borderId="61" xfId="0" applyFont="1" applyFill="1" applyBorder="1" applyAlignment="1">
      <alignment horizontal="center" vertical="center"/>
    </xf>
    <xf numFmtId="182" fontId="32" fillId="42" borderId="10" xfId="0" applyNumberFormat="1" applyFont="1" applyFill="1" applyBorder="1" applyAlignment="1">
      <alignment horizontal="center" vertical="center"/>
    </xf>
    <xf numFmtId="182" fontId="32" fillId="42" borderId="101" xfId="0" applyNumberFormat="1" applyFont="1" applyFill="1" applyBorder="1" applyAlignment="1">
      <alignment horizontal="center" vertical="center"/>
    </xf>
    <xf numFmtId="9" fontId="108" fillId="42" borderId="35" xfId="0" applyNumberFormat="1" applyFont="1" applyFill="1" applyBorder="1" applyAlignment="1" applyProtection="1">
      <alignment horizontal="center" vertical="center" wrapText="1"/>
      <protection locked="0"/>
    </xf>
    <xf numFmtId="9" fontId="108" fillId="42" borderId="92" xfId="0" applyNumberFormat="1" applyFont="1" applyFill="1" applyBorder="1" applyAlignment="1" applyProtection="1">
      <alignment horizontal="center" vertical="center" wrapText="1"/>
      <protection locked="0"/>
    </xf>
    <xf numFmtId="0" fontId="108" fillId="42" borderId="159" xfId="0" applyFont="1" applyFill="1" applyBorder="1" applyAlignment="1" applyProtection="1">
      <alignment horizontal="center" vertical="center" wrapText="1"/>
      <protection locked="0"/>
    </xf>
    <xf numFmtId="0" fontId="108" fillId="42" borderId="93" xfId="0" applyFont="1" applyFill="1" applyBorder="1" applyAlignment="1" applyProtection="1">
      <alignment horizontal="center" vertical="center" wrapText="1"/>
      <protection locked="0"/>
    </xf>
    <xf numFmtId="0" fontId="108" fillId="42" borderId="160" xfId="0" applyFont="1" applyFill="1" applyBorder="1" applyAlignment="1" applyProtection="1">
      <alignment horizontal="center" vertical="center" wrapText="1"/>
      <protection locked="0"/>
    </xf>
    <xf numFmtId="0" fontId="108" fillId="42" borderId="92" xfId="0" applyFont="1" applyFill="1" applyBorder="1" applyAlignment="1" applyProtection="1">
      <alignment horizontal="center" vertical="center" wrapText="1"/>
      <protection locked="0"/>
    </xf>
    <xf numFmtId="0" fontId="108" fillId="42" borderId="142" xfId="0" applyFont="1" applyFill="1" applyBorder="1" applyAlignment="1" applyProtection="1">
      <alignment horizontal="center" vertical="center" wrapText="1"/>
      <protection locked="0"/>
    </xf>
    <xf numFmtId="0" fontId="108" fillId="42" borderId="80" xfId="0" applyFont="1" applyFill="1" applyBorder="1" applyAlignment="1" applyProtection="1">
      <alignment horizontal="center" vertical="center" wrapText="1"/>
      <protection locked="0"/>
    </xf>
    <xf numFmtId="0" fontId="32" fillId="42" borderId="78" xfId="0" applyFont="1" applyFill="1" applyBorder="1" applyAlignment="1">
      <alignment horizontal="center" vertical="center"/>
    </xf>
    <xf numFmtId="0" fontId="32" fillId="42" borderId="64" xfId="0" applyFont="1" applyFill="1" applyBorder="1" applyAlignment="1">
      <alignment horizontal="center" vertical="center"/>
    </xf>
    <xf numFmtId="14" fontId="32" fillId="42" borderId="39" xfId="0" applyNumberFormat="1" applyFont="1" applyFill="1" applyBorder="1" applyAlignment="1">
      <alignment horizontal="center" vertical="center"/>
    </xf>
    <xf numFmtId="14" fontId="32" fillId="42" borderId="43" xfId="0" applyNumberFormat="1" applyFont="1" applyFill="1" applyBorder="1" applyAlignment="1">
      <alignment horizontal="center" vertical="center"/>
    </xf>
    <xf numFmtId="0" fontId="108" fillId="42" borderId="35" xfId="0" applyFont="1" applyFill="1" applyBorder="1" applyAlignment="1" applyProtection="1">
      <alignment horizontal="center"/>
      <protection/>
    </xf>
    <xf numFmtId="0" fontId="108" fillId="42" borderId="42" xfId="0" applyFont="1" applyFill="1" applyBorder="1" applyAlignment="1" applyProtection="1">
      <alignment horizontal="center"/>
      <protection/>
    </xf>
    <xf numFmtId="0" fontId="108" fillId="42" borderId="39" xfId="0" applyFont="1" applyFill="1" applyBorder="1" applyAlignment="1" applyProtection="1">
      <alignment horizontal="center"/>
      <protection/>
    </xf>
    <xf numFmtId="0" fontId="108" fillId="42" borderId="43" xfId="0" applyFont="1" applyFill="1" applyBorder="1" applyAlignment="1" applyProtection="1">
      <alignment horizontal="center"/>
      <protection/>
    </xf>
    <xf numFmtId="0" fontId="108" fillId="42" borderId="10" xfId="0" applyFont="1" applyFill="1" applyBorder="1" applyAlignment="1" applyProtection="1">
      <alignment horizontal="center" vertical="center" wrapText="1"/>
      <protection/>
    </xf>
    <xf numFmtId="0" fontId="25" fillId="43" borderId="161" xfId="0" applyFont="1" applyFill="1" applyBorder="1" applyAlignment="1">
      <alignment horizontal="center" vertical="center" wrapText="1"/>
    </xf>
    <xf numFmtId="0" fontId="25" fillId="43" borderId="162" xfId="0" applyFont="1" applyFill="1" applyBorder="1" applyAlignment="1">
      <alignment horizontal="center" vertical="center" wrapText="1"/>
    </xf>
    <xf numFmtId="0" fontId="25" fillId="43" borderId="156" xfId="0" applyFont="1" applyFill="1" applyBorder="1" applyAlignment="1">
      <alignment horizontal="center" vertical="center" wrapText="1"/>
    </xf>
    <xf numFmtId="0" fontId="25" fillId="42" borderId="12" xfId="0" applyFont="1" applyFill="1" applyBorder="1" applyAlignment="1" applyProtection="1">
      <alignment horizontal="center" vertical="center" wrapText="1"/>
      <protection/>
    </xf>
    <xf numFmtId="0" fontId="25" fillId="43" borderId="91" xfId="0" applyFont="1" applyFill="1" applyBorder="1" applyAlignment="1">
      <alignment horizontal="center" vertical="center" wrapText="1"/>
    </xf>
    <xf numFmtId="0" fontId="25" fillId="43" borderId="163" xfId="0" applyFont="1" applyFill="1" applyBorder="1" applyAlignment="1">
      <alignment horizontal="center" vertical="center" wrapText="1"/>
    </xf>
    <xf numFmtId="0" fontId="108" fillId="42" borderId="35" xfId="0" applyFont="1" applyFill="1" applyBorder="1" applyAlignment="1" applyProtection="1">
      <alignment horizontal="center" vertical="center" wrapText="1"/>
      <protection/>
    </xf>
    <xf numFmtId="0" fontId="108" fillId="42" borderId="39" xfId="0" applyFont="1" applyFill="1" applyBorder="1" applyAlignment="1" applyProtection="1">
      <alignment horizontal="center" vertical="center" wrapText="1"/>
      <protection/>
    </xf>
    <xf numFmtId="0" fontId="108" fillId="42" borderId="10" xfId="0" applyFont="1" applyFill="1" applyBorder="1" applyAlignment="1" applyProtection="1">
      <alignment horizontal="center" vertical="center"/>
      <protection/>
    </xf>
    <xf numFmtId="0" fontId="108" fillId="42" borderId="94" xfId="0" applyFont="1" applyFill="1" applyBorder="1" applyAlignment="1" applyProtection="1">
      <alignment horizontal="center" vertical="center"/>
      <protection locked="0"/>
    </xf>
    <xf numFmtId="0" fontId="108" fillId="42" borderId="25" xfId="0" applyFont="1" applyFill="1" applyBorder="1" applyAlignment="1" applyProtection="1">
      <alignment horizontal="center" vertical="center"/>
      <protection locked="0"/>
    </xf>
    <xf numFmtId="0" fontId="108" fillId="42" borderId="95" xfId="0" applyFont="1" applyFill="1" applyBorder="1" applyAlignment="1" applyProtection="1">
      <alignment horizontal="center" vertical="center"/>
      <protection locked="0"/>
    </xf>
    <xf numFmtId="14" fontId="33" fillId="42" borderId="104" xfId="0" applyNumberFormat="1" applyFont="1" applyFill="1" applyBorder="1" applyAlignment="1" applyProtection="1">
      <alignment horizontal="center" vertical="center"/>
      <protection/>
    </xf>
    <xf numFmtId="0" fontId="75" fillId="43" borderId="148" xfId="0" applyFont="1" applyFill="1" applyBorder="1" applyAlignment="1">
      <alignment horizontal="center" vertical="center" wrapText="1"/>
    </xf>
    <xf numFmtId="0" fontId="25" fillId="43" borderId="92" xfId="0" applyFont="1" applyFill="1" applyBorder="1" applyAlignment="1" applyProtection="1">
      <alignment horizontal="center" vertical="center" wrapText="1"/>
      <protection/>
    </xf>
    <xf numFmtId="0" fontId="25" fillId="43" borderId="28" xfId="0" applyFont="1" applyFill="1" applyBorder="1" applyAlignment="1" applyProtection="1">
      <alignment horizontal="center" vertical="center" wrapText="1"/>
      <protection/>
    </xf>
    <xf numFmtId="0" fontId="25" fillId="43" borderId="159" xfId="0" applyFont="1" applyFill="1" applyBorder="1" applyAlignment="1" applyProtection="1">
      <alignment horizontal="center" vertical="center" wrapText="1"/>
      <protection/>
    </xf>
    <xf numFmtId="0" fontId="25" fillId="43" borderId="20" xfId="0" applyFont="1" applyFill="1" applyBorder="1" applyAlignment="1" applyProtection="1">
      <alignment horizontal="center" vertical="center" wrapText="1"/>
      <protection/>
    </xf>
    <xf numFmtId="0" fontId="25" fillId="43" borderId="21" xfId="0" applyFont="1" applyFill="1" applyBorder="1" applyAlignment="1" applyProtection="1">
      <alignment horizontal="center" vertical="center" wrapText="1"/>
      <protection/>
    </xf>
    <xf numFmtId="0" fontId="25" fillId="43" borderId="22" xfId="0" applyFont="1" applyFill="1" applyBorder="1" applyAlignment="1" applyProtection="1">
      <alignment horizontal="center" vertical="center" wrapText="1"/>
      <protection/>
    </xf>
    <xf numFmtId="0" fontId="25" fillId="43" borderId="46" xfId="0" applyFont="1" applyFill="1" applyBorder="1" applyAlignment="1">
      <alignment horizontal="center" vertical="center" wrapText="1"/>
    </xf>
    <xf numFmtId="0" fontId="25" fillId="43" borderId="146" xfId="0" applyFont="1" applyFill="1" applyBorder="1" applyAlignment="1">
      <alignment horizontal="center" vertical="center" wrapText="1"/>
    </xf>
    <xf numFmtId="0" fontId="25" fillId="43" borderId="36" xfId="0" applyFont="1" applyFill="1" applyBorder="1" applyAlignment="1">
      <alignment horizontal="center" vertical="center" wrapText="1"/>
    </xf>
    <xf numFmtId="0" fontId="25" fillId="43" borderId="61" xfId="0" applyFont="1" applyFill="1" applyBorder="1" applyAlignment="1">
      <alignment horizontal="center" vertical="center" wrapText="1"/>
    </xf>
    <xf numFmtId="0" fontId="25" fillId="43" borderId="49" xfId="0" applyFont="1" applyFill="1" applyBorder="1" applyAlignment="1">
      <alignment horizontal="center" vertical="center" wrapText="1"/>
    </xf>
    <xf numFmtId="0" fontId="25" fillId="43" borderId="60" xfId="0" applyFont="1" applyFill="1" applyBorder="1" applyAlignment="1">
      <alignment horizontal="center" vertical="center" wrapText="1"/>
    </xf>
    <xf numFmtId="0" fontId="108" fillId="42" borderId="35" xfId="0" applyFont="1" applyFill="1" applyBorder="1" applyAlignment="1" applyProtection="1">
      <alignment horizontal="center" vertical="center"/>
      <protection locked="0"/>
    </xf>
    <xf numFmtId="0" fontId="108" fillId="42" borderId="39" xfId="0" applyFont="1" applyFill="1" applyBorder="1" applyAlignment="1" applyProtection="1">
      <alignment horizontal="center" vertical="center"/>
      <protection locked="0"/>
    </xf>
    <xf numFmtId="0" fontId="108" fillId="42" borderId="35" xfId="0" applyFont="1" applyFill="1" applyBorder="1" applyAlignment="1" applyProtection="1">
      <alignment horizontal="center" vertical="center"/>
      <protection/>
    </xf>
    <xf numFmtId="0" fontId="108" fillId="42" borderId="39" xfId="0" applyFont="1" applyFill="1" applyBorder="1" applyAlignment="1" applyProtection="1">
      <alignment horizontal="center" vertical="center"/>
      <protection/>
    </xf>
    <xf numFmtId="0" fontId="108" fillId="42" borderId="94" xfId="0" applyFont="1" applyFill="1" applyBorder="1" applyAlignment="1" applyProtection="1">
      <alignment horizontal="center" vertical="center"/>
      <protection/>
    </xf>
    <xf numFmtId="0" fontId="108" fillId="42" borderId="25" xfId="0" applyFont="1" applyFill="1" applyBorder="1" applyAlignment="1" applyProtection="1">
      <alignment horizontal="center" vertical="center"/>
      <protection/>
    </xf>
    <xf numFmtId="0" fontId="108" fillId="42" borderId="95" xfId="0" applyFont="1" applyFill="1" applyBorder="1" applyAlignment="1" applyProtection="1">
      <alignment horizontal="center" vertical="center"/>
      <protection/>
    </xf>
    <xf numFmtId="0" fontId="115" fillId="42" borderId="10" xfId="0" applyFont="1" applyFill="1" applyBorder="1" applyAlignment="1" applyProtection="1">
      <alignment horizontal="center" vertical="center" wrapText="1"/>
      <protection locked="0"/>
    </xf>
    <xf numFmtId="0" fontId="30" fillId="42" borderId="10" xfId="0" applyFont="1" applyFill="1" applyBorder="1" applyAlignment="1" applyProtection="1">
      <alignment horizontal="center" vertical="center" wrapText="1"/>
      <protection/>
    </xf>
    <xf numFmtId="0" fontId="25" fillId="42" borderId="35" xfId="0" applyFont="1" applyFill="1" applyBorder="1" applyAlignment="1" applyProtection="1">
      <alignment horizontal="center" vertical="center" wrapText="1"/>
      <protection/>
    </xf>
    <xf numFmtId="0" fontId="25" fillId="42" borderId="39" xfId="0" applyFont="1" applyFill="1" applyBorder="1" applyAlignment="1" applyProtection="1">
      <alignment horizontal="center" vertical="center" wrapText="1"/>
      <protection/>
    </xf>
    <xf numFmtId="0" fontId="108" fillId="42" borderId="24" xfId="0" applyFont="1" applyFill="1" applyBorder="1" applyAlignment="1" applyProtection="1">
      <alignment horizontal="center" vertical="center" wrapText="1"/>
      <protection/>
    </xf>
    <xf numFmtId="0" fontId="25" fillId="42" borderId="10" xfId="0" applyFont="1" applyFill="1" applyBorder="1" applyAlignment="1" applyProtection="1">
      <alignment horizontal="left" vertical="center" wrapText="1"/>
      <protection/>
    </xf>
    <xf numFmtId="0" fontId="25" fillId="42" borderId="24" xfId="0" applyFont="1" applyFill="1" applyBorder="1" applyAlignment="1" applyProtection="1">
      <alignment horizontal="center" vertical="center" wrapText="1"/>
      <protection/>
    </xf>
    <xf numFmtId="0" fontId="108" fillId="42" borderId="24" xfId="0"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wrapText="1"/>
      <protection/>
    </xf>
    <xf numFmtId="0" fontId="25" fillId="42" borderId="35" xfId="0" applyFont="1" applyFill="1" applyBorder="1" applyAlignment="1" applyProtection="1">
      <alignment horizontal="center" vertical="center"/>
      <protection/>
    </xf>
    <xf numFmtId="0" fontId="25" fillId="42" borderId="39" xfId="0" applyFont="1" applyFill="1" applyBorder="1" applyAlignment="1" applyProtection="1">
      <alignment horizontal="center" vertical="center"/>
      <protection/>
    </xf>
    <xf numFmtId="0" fontId="25" fillId="42" borderId="35" xfId="0" applyFont="1" applyFill="1" applyBorder="1" applyAlignment="1" applyProtection="1">
      <alignment horizontal="left" vertical="center" wrapText="1"/>
      <protection/>
    </xf>
    <xf numFmtId="0" fontId="25" fillId="42" borderId="39" xfId="0" applyFont="1" applyFill="1" applyBorder="1" applyAlignment="1" applyProtection="1">
      <alignment horizontal="left" vertical="center" wrapText="1"/>
      <protection/>
    </xf>
    <xf numFmtId="0" fontId="25" fillId="42" borderId="34" xfId="0" applyFont="1" applyFill="1" applyBorder="1" applyAlignment="1" applyProtection="1">
      <alignment horizontal="center" vertical="center" wrapText="1"/>
      <protection/>
    </xf>
    <xf numFmtId="0" fontId="25" fillId="42" borderId="38" xfId="0" applyFont="1" applyFill="1" applyBorder="1" applyAlignment="1" applyProtection="1">
      <alignment horizontal="center" vertical="center" wrapText="1"/>
      <protection/>
    </xf>
    <xf numFmtId="0" fontId="25" fillId="42" borderId="35" xfId="0" applyFont="1" applyFill="1" applyBorder="1" applyAlignment="1" applyProtection="1">
      <alignment horizontal="center" vertical="center" wrapText="1"/>
      <protection locked="0"/>
    </xf>
    <xf numFmtId="0" fontId="25" fillId="42" borderId="39" xfId="0" applyFont="1" applyFill="1" applyBorder="1" applyAlignment="1" applyProtection="1">
      <alignment horizontal="center" vertical="center" wrapText="1"/>
      <protection locked="0"/>
    </xf>
    <xf numFmtId="0" fontId="25" fillId="42" borderId="100" xfId="0" applyFont="1" applyFill="1" applyBorder="1" applyAlignment="1" applyProtection="1">
      <alignment horizontal="center" vertical="center" wrapText="1"/>
      <protection/>
    </xf>
    <xf numFmtId="0" fontId="30" fillId="42" borderId="39" xfId="0" applyFont="1" applyFill="1" applyBorder="1" applyAlignment="1" applyProtection="1">
      <alignment horizontal="center" vertical="center" wrapText="1"/>
      <protection/>
    </xf>
    <xf numFmtId="0" fontId="25" fillId="42" borderId="24" xfId="0" applyFont="1" applyFill="1" applyBorder="1" applyAlignment="1" applyProtection="1">
      <alignment horizontal="left" vertical="center" wrapText="1"/>
      <protection/>
    </xf>
    <xf numFmtId="0" fontId="108" fillId="42" borderId="12" xfId="0" applyFont="1" applyFill="1" applyBorder="1" applyAlignment="1" applyProtection="1">
      <alignment horizontal="center" vertical="center"/>
      <protection/>
    </xf>
    <xf numFmtId="0" fontId="108" fillId="42" borderId="12" xfId="0" applyFont="1" applyFill="1" applyBorder="1" applyAlignment="1" applyProtection="1">
      <alignment horizontal="center" vertical="center" wrapText="1"/>
      <protection/>
    </xf>
    <xf numFmtId="0" fontId="25" fillId="42" borderId="12" xfId="0" applyFont="1" applyFill="1" applyBorder="1" applyAlignment="1" applyProtection="1">
      <alignment horizontal="left" vertical="center" wrapText="1"/>
      <protection/>
    </xf>
    <xf numFmtId="0" fontId="115" fillId="42" borderId="12" xfId="0" applyFont="1" applyFill="1" applyBorder="1" applyAlignment="1" applyProtection="1">
      <alignment horizontal="center" vertical="center" wrapText="1"/>
      <protection locked="0"/>
    </xf>
    <xf numFmtId="0" fontId="30" fillId="42" borderId="12" xfId="0" applyFont="1" applyFill="1" applyBorder="1" applyAlignment="1" applyProtection="1">
      <alignment horizontal="center" vertical="center" wrapText="1"/>
      <protection/>
    </xf>
    <xf numFmtId="0" fontId="115" fillId="42" borderId="35" xfId="0" applyFont="1" applyFill="1" applyBorder="1" applyAlignment="1" applyProtection="1">
      <alignment horizontal="center" vertical="center" wrapText="1"/>
      <protection locked="0"/>
    </xf>
    <xf numFmtId="0" fontId="115" fillId="42" borderId="39" xfId="0" applyFont="1" applyFill="1" applyBorder="1" applyAlignment="1" applyProtection="1">
      <alignment horizontal="center" vertical="center" wrapText="1"/>
      <protection locked="0"/>
    </xf>
    <xf numFmtId="0" fontId="25" fillId="43" borderId="157" xfId="0" applyFont="1" applyFill="1" applyBorder="1" applyAlignment="1" applyProtection="1">
      <alignment horizontal="center" vertical="center" textRotation="90" wrapText="1"/>
      <protection/>
    </xf>
    <xf numFmtId="0" fontId="25" fillId="43" borderId="81" xfId="0" applyFont="1" applyFill="1" applyBorder="1" applyAlignment="1" applyProtection="1">
      <alignment horizontal="center" vertical="center" wrapText="1"/>
      <protection/>
    </xf>
    <xf numFmtId="0" fontId="115" fillId="42" borderId="24" xfId="0" applyFont="1" applyFill="1" applyBorder="1" applyAlignment="1" applyProtection="1">
      <alignment horizontal="center" vertical="center" wrapText="1"/>
      <protection locked="0"/>
    </xf>
    <xf numFmtId="0" fontId="25" fillId="42" borderId="105" xfId="0" applyFont="1" applyFill="1" applyBorder="1" applyAlignment="1" applyProtection="1">
      <alignment horizontal="left" vertical="center" wrapText="1"/>
      <protection/>
    </xf>
    <xf numFmtId="0" fontId="25" fillId="42" borderId="87" xfId="0" applyFont="1" applyFill="1" applyBorder="1" applyAlignment="1" applyProtection="1">
      <alignment horizontal="left" vertical="center" wrapText="1"/>
      <protection/>
    </xf>
    <xf numFmtId="0" fontId="25" fillId="42" borderId="26" xfId="0" applyFont="1" applyFill="1" applyBorder="1" applyAlignment="1" applyProtection="1">
      <alignment horizontal="left" vertical="center" wrapText="1"/>
      <protection/>
    </xf>
    <xf numFmtId="0" fontId="25" fillId="43" borderId="164" xfId="0" applyFont="1" applyFill="1" applyBorder="1" applyAlignment="1">
      <alignment horizontal="center" vertical="center" wrapText="1"/>
    </xf>
    <xf numFmtId="0" fontId="25" fillId="43" borderId="14" xfId="0" applyFont="1" applyFill="1" applyBorder="1" applyAlignment="1">
      <alignment horizontal="center" vertical="center" wrapText="1"/>
    </xf>
    <xf numFmtId="0" fontId="25" fillId="43" borderId="19" xfId="0" applyFont="1" applyFill="1" applyBorder="1" applyAlignment="1">
      <alignment horizontal="center" vertical="center" wrapText="1"/>
    </xf>
    <xf numFmtId="0" fontId="25" fillId="43" borderId="80" xfId="0" applyFont="1" applyFill="1" applyBorder="1" applyAlignment="1">
      <alignment horizontal="center" vertical="center" wrapText="1"/>
    </xf>
    <xf numFmtId="0" fontId="25" fillId="43" borderId="32" xfId="0" applyFont="1" applyFill="1" applyBorder="1" applyAlignment="1">
      <alignment horizontal="center" vertical="center" wrapText="1"/>
    </xf>
    <xf numFmtId="0" fontId="25" fillId="43" borderId="165" xfId="0" applyFont="1" applyFill="1" applyBorder="1" applyAlignment="1">
      <alignment horizontal="center" vertical="center" wrapText="1"/>
    </xf>
    <xf numFmtId="0" fontId="25" fillId="43" borderId="142" xfId="0" applyFont="1" applyFill="1" applyBorder="1" applyAlignment="1">
      <alignment horizontal="center" vertical="center" wrapText="1"/>
    </xf>
    <xf numFmtId="0" fontId="41" fillId="42" borderId="99" xfId="0" applyFont="1" applyFill="1" applyBorder="1" applyAlignment="1" applyProtection="1">
      <alignment vertical="center" wrapText="1"/>
      <protection locked="0"/>
    </xf>
    <xf numFmtId="0" fontId="41" fillId="42" borderId="166" xfId="0" applyFont="1" applyFill="1" applyBorder="1" applyAlignment="1" applyProtection="1">
      <alignment vertical="center" wrapText="1"/>
      <protection locked="0"/>
    </xf>
    <xf numFmtId="14" fontId="41" fillId="42" borderId="99" xfId="0" applyNumberFormat="1" applyFont="1" applyFill="1" applyBorder="1" applyAlignment="1">
      <alignment horizontal="center" vertical="top" wrapText="1"/>
    </xf>
    <xf numFmtId="14" fontId="41" fillId="42" borderId="166" xfId="0" applyNumberFormat="1" applyFont="1" applyFill="1" applyBorder="1" applyAlignment="1">
      <alignment horizontal="center" vertical="top" wrapText="1"/>
    </xf>
    <xf numFmtId="0" fontId="41" fillId="42" borderId="99" xfId="0" applyFont="1" applyFill="1" applyBorder="1" applyAlignment="1" applyProtection="1">
      <alignment horizontal="left" vertical="top" wrapText="1"/>
      <protection locked="0"/>
    </xf>
    <xf numFmtId="0" fontId="41" fillId="42" borderId="166" xfId="0" applyFont="1" applyFill="1" applyBorder="1" applyAlignment="1" applyProtection="1">
      <alignment horizontal="left" vertical="top" wrapText="1"/>
      <protection locked="0"/>
    </xf>
    <xf numFmtId="0" fontId="41" fillId="42" borderId="98" xfId="0" applyFont="1" applyFill="1" applyBorder="1" applyAlignment="1">
      <alignment horizontal="center" vertical="center" wrapText="1"/>
    </xf>
    <xf numFmtId="0" fontId="41" fillId="42" borderId="48" xfId="0" applyFont="1" applyFill="1" applyBorder="1" applyAlignment="1">
      <alignment horizontal="center" vertical="center" wrapText="1"/>
    </xf>
    <xf numFmtId="14" fontId="41" fillId="42" borderId="98" xfId="0" applyNumberFormat="1" applyFont="1" applyFill="1" applyBorder="1" applyAlignment="1">
      <alignment horizontal="center" vertical="center" wrapText="1"/>
    </xf>
    <xf numFmtId="14" fontId="41" fillId="42" borderId="48" xfId="0" applyNumberFormat="1" applyFont="1" applyFill="1" applyBorder="1" applyAlignment="1">
      <alignment horizontal="center" vertical="center" wrapText="1"/>
    </xf>
    <xf numFmtId="0" fontId="40" fillId="44" borderId="105" xfId="0" applyFont="1" applyFill="1" applyBorder="1" applyAlignment="1">
      <alignment horizontal="center" vertical="top" wrapText="1"/>
    </xf>
    <xf numFmtId="0" fontId="40" fillId="44" borderId="26" xfId="0" applyFont="1" applyFill="1" applyBorder="1" applyAlignment="1">
      <alignment horizontal="center" vertical="top" wrapText="1"/>
    </xf>
    <xf numFmtId="0" fontId="41" fillId="42" borderId="133" xfId="0" applyFont="1" applyFill="1" applyBorder="1" applyAlignment="1" applyProtection="1">
      <alignment vertical="center" wrapText="1"/>
      <protection locked="0"/>
    </xf>
    <xf numFmtId="0" fontId="41" fillId="42" borderId="36" xfId="0" applyFont="1" applyFill="1" applyBorder="1" applyAlignment="1" applyProtection="1">
      <alignment vertical="center" wrapText="1"/>
      <protection locked="0"/>
    </xf>
    <xf numFmtId="14" fontId="41" fillId="42" borderId="133" xfId="0" applyNumberFormat="1" applyFont="1" applyFill="1" applyBorder="1" applyAlignment="1">
      <alignment horizontal="center" vertical="top" wrapText="1"/>
    </xf>
    <xf numFmtId="14" fontId="41" fillId="42" borderId="36" xfId="0" applyNumberFormat="1" applyFont="1" applyFill="1" applyBorder="1" applyAlignment="1">
      <alignment horizontal="center" vertical="top" wrapText="1"/>
    </xf>
    <xf numFmtId="0" fontId="111" fillId="0" borderId="105" xfId="0" applyFont="1" applyBorder="1" applyAlignment="1">
      <alignment horizontal="center" vertical="center"/>
    </xf>
    <xf numFmtId="0" fontId="111" fillId="0" borderId="26" xfId="0" applyFont="1" applyBorder="1" applyAlignment="1">
      <alignment horizontal="center" vertical="center"/>
    </xf>
    <xf numFmtId="0" fontId="111" fillId="0" borderId="105" xfId="0" applyFont="1" applyBorder="1" applyAlignment="1">
      <alignment horizontal="left" vertical="center" wrapText="1"/>
    </xf>
    <xf numFmtId="0" fontId="111" fillId="0" borderId="26" xfId="0" applyFont="1" applyBorder="1" applyAlignment="1">
      <alignment horizontal="left" vertical="center" wrapText="1"/>
    </xf>
    <xf numFmtId="0" fontId="111" fillId="42" borderId="105" xfId="0" applyFont="1" applyFill="1" applyBorder="1" applyAlignment="1">
      <alignment horizontal="center" vertical="center" wrapText="1"/>
    </xf>
    <xf numFmtId="0" fontId="111" fillId="42" borderId="26" xfId="0" applyFont="1" applyFill="1" applyBorder="1" applyAlignment="1">
      <alignment horizontal="center" vertical="center" wrapText="1"/>
    </xf>
    <xf numFmtId="0" fontId="40" fillId="44" borderId="105" xfId="0" applyFont="1" applyFill="1" applyBorder="1" applyAlignment="1">
      <alignment horizontal="center" vertical="center" wrapText="1"/>
    </xf>
    <xf numFmtId="0" fontId="40" fillId="44" borderId="87" xfId="0" applyFont="1" applyFill="1" applyBorder="1" applyAlignment="1">
      <alignment horizontal="center" vertical="center" wrapText="1"/>
    </xf>
    <xf numFmtId="0" fontId="40" fillId="44" borderId="26" xfId="0" applyFont="1" applyFill="1" applyBorder="1" applyAlignment="1">
      <alignment horizontal="center" vertical="center" wrapText="1"/>
    </xf>
    <xf numFmtId="0" fontId="35" fillId="45" borderId="98" xfId="0" applyFont="1" applyFill="1" applyBorder="1" applyAlignment="1">
      <alignment horizontal="center" vertical="center" wrapText="1"/>
    </xf>
    <xf numFmtId="0" fontId="35" fillId="45" borderId="16" xfId="0" applyFont="1" applyFill="1" applyBorder="1" applyAlignment="1">
      <alignment horizontal="center" vertical="center" wrapText="1"/>
    </xf>
    <xf numFmtId="0" fontId="39" fillId="42" borderId="98" xfId="0" applyFont="1" applyFill="1" applyBorder="1" applyAlignment="1">
      <alignment horizontal="left" vertical="center" wrapText="1"/>
    </xf>
    <xf numFmtId="0" fontId="39" fillId="42" borderId="16" xfId="0" applyFont="1" applyFill="1" applyBorder="1" applyAlignment="1">
      <alignment horizontal="left" vertical="center" wrapText="1"/>
    </xf>
    <xf numFmtId="0" fontId="111" fillId="0" borderId="27" xfId="0" applyFont="1" applyBorder="1" applyAlignment="1">
      <alignment horizontal="center" vertical="center"/>
    </xf>
    <xf numFmtId="0" fontId="111" fillId="0" borderId="29" xfId="0" applyFont="1" applyBorder="1" applyAlignment="1">
      <alignment horizontal="center" vertical="center"/>
    </xf>
    <xf numFmtId="0" fontId="111" fillId="0" borderId="31" xfId="0" applyFont="1" applyBorder="1" applyAlignment="1">
      <alignment horizontal="center" vertical="center"/>
    </xf>
    <xf numFmtId="0" fontId="111" fillId="0" borderId="15" xfId="0" applyFont="1" applyBorder="1" applyAlignment="1">
      <alignment horizontal="center" vertical="center"/>
    </xf>
    <xf numFmtId="0" fontId="111" fillId="0" borderId="27" xfId="0" applyFont="1" applyBorder="1" applyAlignment="1">
      <alignment horizontal="left" wrapText="1"/>
    </xf>
    <xf numFmtId="0" fontId="111" fillId="0" borderId="29" xfId="0" applyFont="1" applyBorder="1" applyAlignment="1">
      <alignment horizontal="left" wrapText="1"/>
    </xf>
    <xf numFmtId="0" fontId="111" fillId="0" borderId="31" xfId="0" applyFont="1" applyBorder="1" applyAlignment="1">
      <alignment horizontal="left" wrapText="1"/>
    </xf>
    <xf numFmtId="0" fontId="111" fillId="0" borderId="15" xfId="0" applyFont="1" applyBorder="1" applyAlignment="1">
      <alignment horizontal="left" wrapText="1"/>
    </xf>
    <xf numFmtId="0" fontId="111" fillId="42" borderId="27" xfId="0" applyFont="1" applyFill="1" applyBorder="1" applyAlignment="1">
      <alignment horizontal="center" vertical="center" wrapText="1"/>
    </xf>
    <xf numFmtId="0" fontId="111" fillId="42" borderId="29" xfId="0" applyFont="1" applyFill="1" applyBorder="1" applyAlignment="1">
      <alignment horizontal="center" vertical="center" wrapText="1"/>
    </xf>
    <xf numFmtId="0" fontId="111" fillId="42" borderId="31" xfId="0" applyFont="1" applyFill="1" applyBorder="1" applyAlignment="1">
      <alignment horizontal="center" vertical="center" wrapText="1"/>
    </xf>
    <xf numFmtId="0" fontId="111" fillId="42" borderId="15" xfId="0" applyFont="1" applyFill="1" applyBorder="1" applyAlignment="1">
      <alignment horizontal="center" vertical="center" wrapText="1"/>
    </xf>
    <xf numFmtId="0" fontId="36" fillId="45" borderId="98" xfId="0" applyFont="1" applyFill="1" applyBorder="1" applyAlignment="1">
      <alignment horizontal="center" vertical="center" wrapText="1"/>
    </xf>
    <xf numFmtId="0" fontId="36" fillId="45" borderId="16" xfId="0" applyFont="1" applyFill="1" applyBorder="1" applyAlignment="1">
      <alignment horizontal="center" vertical="center" wrapText="1"/>
    </xf>
    <xf numFmtId="0" fontId="36" fillId="45" borderId="105" xfId="0" applyFont="1" applyFill="1" applyBorder="1" applyAlignment="1">
      <alignment horizontal="center" vertical="center" wrapText="1"/>
    </xf>
    <xf numFmtId="0" fontId="36" fillId="45" borderId="87" xfId="0" applyFont="1" applyFill="1" applyBorder="1" applyAlignment="1">
      <alignment horizontal="center" vertical="center" wrapText="1"/>
    </xf>
    <xf numFmtId="0" fontId="36" fillId="45" borderId="26" xfId="0" applyFont="1" applyFill="1" applyBorder="1" applyAlignment="1">
      <alignment horizontal="center" vertical="center" wrapText="1"/>
    </xf>
    <xf numFmtId="0" fontId="36" fillId="45" borderId="27" xfId="0" applyFont="1" applyFill="1" applyBorder="1" applyAlignment="1">
      <alignment horizontal="center" vertical="center" wrapText="1"/>
    </xf>
    <xf numFmtId="0" fontId="36" fillId="45" borderId="29" xfId="0" applyFont="1" applyFill="1" applyBorder="1" applyAlignment="1">
      <alignment horizontal="center" vertical="center" wrapText="1"/>
    </xf>
    <xf numFmtId="0" fontId="36" fillId="45" borderId="31" xfId="0" applyFont="1" applyFill="1" applyBorder="1" applyAlignment="1">
      <alignment horizontal="center" vertical="center" wrapText="1"/>
    </xf>
    <xf numFmtId="0" fontId="36" fillId="45" borderId="15" xfId="0" applyFont="1" applyFill="1" applyBorder="1" applyAlignment="1">
      <alignment horizontal="center" vertical="center" wrapText="1"/>
    </xf>
    <xf numFmtId="0" fontId="116" fillId="42" borderId="105" xfId="0" applyFont="1" applyFill="1" applyBorder="1" applyAlignment="1">
      <alignment horizontal="center" vertical="center" wrapText="1"/>
    </xf>
    <xf numFmtId="0" fontId="116" fillId="42" borderId="87" xfId="0" applyFont="1" applyFill="1" applyBorder="1" applyAlignment="1">
      <alignment horizontal="center" vertical="center" wrapText="1"/>
    </xf>
    <xf numFmtId="0" fontId="116" fillId="42" borderId="26" xfId="0" applyFont="1" applyFill="1" applyBorder="1" applyAlignment="1">
      <alignment horizontal="center" vertical="center" wrapText="1"/>
    </xf>
    <xf numFmtId="0" fontId="116" fillId="42" borderId="105" xfId="0" applyFont="1" applyFill="1" applyBorder="1" applyAlignment="1">
      <alignment horizontal="center"/>
    </xf>
    <xf numFmtId="0" fontId="116" fillId="42" borderId="87" xfId="0" applyFont="1" applyFill="1" applyBorder="1" applyAlignment="1">
      <alignment horizontal="center"/>
    </xf>
    <xf numFmtId="0" fontId="117" fillId="46" borderId="96" xfId="0" applyFont="1" applyFill="1" applyBorder="1" applyAlignment="1">
      <alignment horizontal="center"/>
    </xf>
    <xf numFmtId="0" fontId="117" fillId="46" borderId="94" xfId="0" applyFont="1" applyFill="1" applyBorder="1" applyAlignment="1">
      <alignment horizontal="center"/>
    </xf>
    <xf numFmtId="0" fontId="117" fillId="46" borderId="97" xfId="0" applyFont="1" applyFill="1" applyBorder="1" applyAlignment="1">
      <alignment horizontal="center"/>
    </xf>
    <xf numFmtId="0" fontId="35" fillId="45" borderId="106" xfId="0" applyFont="1" applyFill="1" applyBorder="1" applyAlignment="1">
      <alignment horizontal="center" vertical="center" wrapText="1"/>
    </xf>
    <xf numFmtId="0" fontId="36" fillId="45" borderId="11" xfId="0" applyFont="1" applyFill="1" applyBorder="1" applyAlignment="1">
      <alignment horizontal="center" vertical="center" wrapText="1"/>
    </xf>
    <xf numFmtId="0" fontId="38" fillId="42" borderId="141" xfId="0" applyFont="1" applyFill="1" applyBorder="1" applyAlignment="1">
      <alignment horizontal="center" vertical="center" wrapText="1"/>
    </xf>
    <xf numFmtId="0" fontId="38" fillId="42" borderId="167" xfId="0" applyFont="1" applyFill="1" applyBorder="1" applyAlignment="1">
      <alignment horizontal="center" vertical="center" wrapText="1"/>
    </xf>
    <xf numFmtId="0" fontId="39" fillId="42" borderId="30" xfId="0" applyFont="1" applyFill="1" applyBorder="1" applyAlignment="1">
      <alignment horizontal="center" vertical="center" wrapText="1"/>
    </xf>
    <xf numFmtId="0" fontId="39" fillId="42" borderId="0" xfId="0" applyFont="1" applyFill="1" applyBorder="1" applyAlignment="1">
      <alignment horizontal="center" vertical="center" wrapText="1"/>
    </xf>
    <xf numFmtId="0" fontId="39" fillId="42" borderId="14" xfId="0" applyFont="1" applyFill="1" applyBorder="1" applyAlignment="1">
      <alignment horizontal="center" vertical="center" wrapText="1"/>
    </xf>
    <xf numFmtId="0" fontId="39" fillId="42" borderId="31" xfId="0" applyFont="1" applyFill="1" applyBorder="1" applyAlignment="1">
      <alignment horizontal="center" vertical="center" wrapText="1"/>
    </xf>
    <xf numFmtId="0" fontId="39" fillId="42" borderId="11" xfId="0" applyFont="1" applyFill="1" applyBorder="1" applyAlignment="1">
      <alignment horizontal="center" vertical="center" wrapText="1"/>
    </xf>
    <xf numFmtId="0" fontId="39" fillId="42" borderId="1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3" fillId="35" borderId="12"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2" fillId="0" borderId="23" xfId="0" applyFont="1" applyBorder="1" applyAlignment="1">
      <alignment horizontal="center" vertical="center"/>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0" fillId="0" borderId="10" xfId="0" applyFont="1" applyBorder="1" applyAlignment="1">
      <alignment vertical="top"/>
    </xf>
    <xf numFmtId="0" fontId="0" fillId="42" borderId="10" xfId="0" applyFont="1" applyFill="1" applyBorder="1" applyAlignment="1">
      <alignment vertical="top"/>
    </xf>
    <xf numFmtId="0" fontId="0" fillId="42" borderId="10" xfId="0" applyFont="1" applyFill="1" applyBorder="1" applyAlignment="1">
      <alignment vertical="top" wrapText="1"/>
    </xf>
    <xf numFmtId="0" fontId="0" fillId="0" borderId="10" xfId="0" applyFont="1" applyBorder="1" applyAlignment="1">
      <alignment vertical="top" wrapText="1"/>
    </xf>
    <xf numFmtId="0" fontId="0" fillId="35" borderId="10" xfId="0" applyFill="1" applyBorder="1" applyAlignment="1">
      <alignment horizontal="center" vertical="center" wrapText="1"/>
    </xf>
    <xf numFmtId="0" fontId="118" fillId="0" borderId="10" xfId="0" applyFont="1" applyBorder="1" applyAlignment="1">
      <alignment horizontal="center" vertical="center"/>
    </xf>
    <xf numFmtId="0" fontId="8" fillId="34" borderId="1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04" fillId="0" borderId="12"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24" xfId="0" applyFont="1" applyBorder="1" applyAlignment="1">
      <alignment horizontal="center" vertical="center" wrapText="1"/>
    </xf>
    <xf numFmtId="0" fontId="0" fillId="35" borderId="25" xfId="0" applyFill="1" applyBorder="1" applyAlignment="1">
      <alignment horizontal="center" vertical="center" wrapText="1"/>
    </xf>
    <xf numFmtId="0" fontId="0" fillId="35" borderId="24" xfId="0" applyFill="1" applyBorder="1" applyAlignment="1">
      <alignment horizontal="center" vertical="center" wrapText="1"/>
    </xf>
    <xf numFmtId="0" fontId="18" fillId="47" borderId="105" xfId="0" applyFont="1" applyFill="1" applyBorder="1" applyAlignment="1">
      <alignment horizontal="center" vertical="center" wrapText="1"/>
    </xf>
    <xf numFmtId="0" fontId="18" fillId="47" borderId="87" xfId="0" applyFont="1" applyFill="1" applyBorder="1" applyAlignment="1">
      <alignment horizontal="center" vertical="center" wrapText="1"/>
    </xf>
    <xf numFmtId="0" fontId="18" fillId="47" borderId="26" xfId="0" applyFont="1" applyFill="1" applyBorder="1" applyAlignment="1">
      <alignment horizontal="center" vertical="center" wrapText="1"/>
    </xf>
    <xf numFmtId="0" fontId="19" fillId="0" borderId="105" xfId="0" applyFont="1" applyBorder="1" applyAlignment="1">
      <alignment horizontal="center" vertical="top" wrapText="1"/>
    </xf>
    <xf numFmtId="0" fontId="19" fillId="0" borderId="87" xfId="0" applyFont="1" applyBorder="1" applyAlignment="1">
      <alignment horizontal="center" vertical="top" wrapText="1"/>
    </xf>
    <xf numFmtId="0" fontId="19" fillId="0" borderId="26" xfId="0" applyFont="1" applyBorder="1" applyAlignment="1">
      <alignment horizontal="center" vertical="top" wrapText="1"/>
    </xf>
    <xf numFmtId="0" fontId="18" fillId="47" borderId="105" xfId="0" applyFont="1" applyFill="1" applyBorder="1" applyAlignment="1">
      <alignment horizontal="center" vertical="top" wrapText="1"/>
    </xf>
    <xf numFmtId="0" fontId="18" fillId="47" borderId="87" xfId="0" applyFont="1" applyFill="1" applyBorder="1" applyAlignment="1">
      <alignment horizontal="center" vertical="top" wrapText="1"/>
    </xf>
    <xf numFmtId="0" fontId="18" fillId="47" borderId="26" xfId="0" applyFont="1" applyFill="1" applyBorder="1" applyAlignment="1">
      <alignment horizontal="center" vertical="top" wrapText="1"/>
    </xf>
    <xf numFmtId="0" fontId="0" fillId="35" borderId="12" xfId="0" applyFill="1" applyBorder="1" applyAlignment="1">
      <alignment horizontal="center" vertical="center" wrapText="1"/>
    </xf>
    <xf numFmtId="0" fontId="119" fillId="0" borderId="12" xfId="0" applyFont="1" applyBorder="1" applyAlignment="1">
      <alignment horizontal="center" vertical="center" wrapText="1"/>
    </xf>
    <xf numFmtId="0" fontId="119" fillId="0" borderId="25" xfId="0" applyFont="1" applyBorder="1" applyAlignment="1">
      <alignment horizontal="center" vertical="center" wrapText="1"/>
    </xf>
    <xf numFmtId="0" fontId="119" fillId="0" borderId="24" xfId="0" applyFont="1" applyBorder="1" applyAlignment="1">
      <alignment horizontal="center"/>
    </xf>
    <xf numFmtId="0" fontId="16" fillId="0" borderId="12"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4" fillId="0" borderId="0" xfId="0" applyFont="1" applyBorder="1" applyAlignment="1">
      <alignment horizontal="center" vertical="center" wrapText="1"/>
    </xf>
    <xf numFmtId="0" fontId="0" fillId="0" borderId="0" xfId="0" applyFont="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78">
    <dxf>
      <fill>
        <patternFill>
          <bgColor rgb="FFFFFF00"/>
        </patternFill>
      </fill>
    </dxf>
    <dxf>
      <fill>
        <patternFill>
          <bgColor rgb="FFFF0000"/>
        </patternFill>
      </fill>
    </dxf>
    <dxf>
      <fill>
        <patternFill>
          <bgColor theme="5" tint="-0.24993999302387238"/>
        </patternFill>
      </fill>
    </dxf>
    <dxf>
      <fill>
        <patternFill>
          <bgColor rgb="FFFFFF00"/>
        </patternFill>
      </fill>
    </dxf>
    <dxf>
      <fill>
        <patternFill>
          <bgColor rgb="FFFF0000"/>
        </patternFill>
      </fill>
    </dxf>
    <dxf>
      <fill>
        <patternFill>
          <bgColor theme="5" tint="-0.24993999302387238"/>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5" tint="-0.24993999302387238"/>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patternType="solid">
          <bgColor rgb="FF8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142875</xdr:rowOff>
    </xdr:from>
    <xdr:to>
      <xdr:col>1</xdr:col>
      <xdr:colOff>1209675</xdr:colOff>
      <xdr:row>2</xdr:row>
      <xdr:rowOff>228600</xdr:rowOff>
    </xdr:to>
    <xdr:pic>
      <xdr:nvPicPr>
        <xdr:cNvPr id="1" name="Imagen 1"/>
        <xdr:cNvPicPr preferRelativeResize="1">
          <a:picLocks noChangeAspect="1"/>
        </xdr:cNvPicPr>
      </xdr:nvPicPr>
      <xdr:blipFill>
        <a:blip r:embed="rId1"/>
        <a:stretch>
          <a:fillRect/>
        </a:stretch>
      </xdr:blipFill>
      <xdr:spPr>
        <a:xfrm>
          <a:off x="285750" y="142875"/>
          <a:ext cx="14192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4</xdr:row>
      <xdr:rowOff>85725</xdr:rowOff>
    </xdr:to>
    <xdr:pic>
      <xdr:nvPicPr>
        <xdr:cNvPr id="1" name="Picture 11" descr="colombia bn"/>
        <xdr:cNvPicPr preferRelativeResize="1">
          <a:picLocks noChangeAspect="1"/>
        </xdr:cNvPicPr>
      </xdr:nvPicPr>
      <xdr:blipFill>
        <a:blip r:embed="rId1"/>
        <a:stretch>
          <a:fillRect/>
        </a:stretch>
      </xdr:blipFill>
      <xdr:spPr>
        <a:xfrm>
          <a:off x="0" y="200025"/>
          <a:ext cx="0" cy="771525"/>
        </a:xfrm>
        <a:prstGeom prst="rect">
          <a:avLst/>
        </a:prstGeom>
        <a:noFill/>
        <a:ln w="9525" cmpd="sng">
          <a:noFill/>
        </a:ln>
      </xdr:spPr>
    </xdr:pic>
    <xdr:clientData/>
  </xdr:twoCellAnchor>
  <xdr:twoCellAnchor editAs="oneCell">
    <xdr:from>
      <xdr:col>0</xdr:col>
      <xdr:colOff>342900</xdr:colOff>
      <xdr:row>0</xdr:row>
      <xdr:rowOff>38100</xdr:rowOff>
    </xdr:from>
    <xdr:to>
      <xdr:col>2</xdr:col>
      <xdr:colOff>285750</xdr:colOff>
      <xdr:row>2</xdr:row>
      <xdr:rowOff>180975</xdr:rowOff>
    </xdr:to>
    <xdr:pic>
      <xdr:nvPicPr>
        <xdr:cNvPr id="2" name="Imagen 1"/>
        <xdr:cNvPicPr preferRelativeResize="1">
          <a:picLocks noChangeAspect="1"/>
        </xdr:cNvPicPr>
      </xdr:nvPicPr>
      <xdr:blipFill>
        <a:blip r:embed="rId2"/>
        <a:stretch>
          <a:fillRect/>
        </a:stretch>
      </xdr:blipFill>
      <xdr:spPr>
        <a:xfrm>
          <a:off x="342900" y="3810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4</xdr:row>
      <xdr:rowOff>209550</xdr:rowOff>
    </xdr:from>
    <xdr:to>
      <xdr:col>1</xdr:col>
      <xdr:colOff>1543050</xdr:colOff>
      <xdr:row>6</xdr:row>
      <xdr:rowOff>361950</xdr:rowOff>
    </xdr:to>
    <xdr:pic>
      <xdr:nvPicPr>
        <xdr:cNvPr id="1" name="Imagen 1"/>
        <xdr:cNvPicPr preferRelativeResize="1">
          <a:picLocks noChangeAspect="1"/>
        </xdr:cNvPicPr>
      </xdr:nvPicPr>
      <xdr:blipFill>
        <a:blip r:embed="rId1"/>
        <a:stretch>
          <a:fillRect/>
        </a:stretch>
      </xdr:blipFill>
      <xdr:spPr>
        <a:xfrm>
          <a:off x="390525" y="285750"/>
          <a:ext cx="1762125" cy="771525"/>
        </a:xfrm>
        <a:prstGeom prst="rect">
          <a:avLst/>
        </a:prstGeom>
        <a:noFill/>
        <a:ln w="9525" cmpd="sng">
          <a:noFill/>
        </a:ln>
      </xdr:spPr>
    </xdr:pic>
    <xdr:clientData/>
  </xdr:twoCellAnchor>
  <xdr:twoCellAnchor>
    <xdr:from>
      <xdr:col>33</xdr:col>
      <xdr:colOff>285750</xdr:colOff>
      <xdr:row>72</xdr:row>
      <xdr:rowOff>219075</xdr:rowOff>
    </xdr:from>
    <xdr:to>
      <xdr:col>36</xdr:col>
      <xdr:colOff>714375</xdr:colOff>
      <xdr:row>72</xdr:row>
      <xdr:rowOff>1695450</xdr:rowOff>
    </xdr:to>
    <xdr:sp>
      <xdr:nvSpPr>
        <xdr:cNvPr id="2" name="CuadroTexto 2"/>
        <xdr:cNvSpPr txBox="1">
          <a:spLocks noChangeArrowheads="1"/>
        </xdr:cNvSpPr>
      </xdr:nvSpPr>
      <xdr:spPr>
        <a:xfrm>
          <a:off x="41405175" y="29784675"/>
          <a:ext cx="3095625" cy="1476375"/>
        </a:xfrm>
        <a:prstGeom prst="rect">
          <a:avLst/>
        </a:prstGeom>
        <a:solidFill>
          <a:srgbClr val="FFFFFF"/>
        </a:solidFill>
        <a:ln w="9525" cmpd="sng">
          <a:noFill/>
        </a:ln>
      </xdr:spPr>
      <xdr:txBody>
        <a:bodyPr vertOverflow="clip" wrap="square"/>
        <a:p>
          <a:pPr algn="ctr">
            <a:defRPr/>
          </a:pPr>
          <a:r>
            <a:rPr lang="en-US" cap="none" sz="4000" b="0" i="0" u="none" baseline="0">
              <a:solidFill>
                <a:srgbClr val="000000"/>
              </a:solidFill>
              <a:latin typeface="Arial Rounded MT Bold"/>
              <a:ea typeface="Arial Rounded MT Bold"/>
              <a:cs typeface="Arial Rounded MT Bold"/>
            </a:rPr>
            <a:t>ORIGINAL</a:t>
          </a:r>
          <a:r>
            <a:rPr lang="en-US" cap="none" sz="4000" b="0" i="0" u="none" baseline="0">
              <a:solidFill>
                <a:srgbClr val="000000"/>
              </a:solidFill>
              <a:latin typeface="Arial Rounded MT Bold"/>
              <a:ea typeface="Arial Rounded MT Bold"/>
              <a:cs typeface="Arial Rounded MT Bold"/>
            </a:rPr>
            <a:t> FIRMADO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904875</xdr:colOff>
      <xdr:row>18</xdr:row>
      <xdr:rowOff>314325</xdr:rowOff>
    </xdr:from>
    <xdr:to>
      <xdr:col>9</xdr:col>
      <xdr:colOff>4495800</xdr:colOff>
      <xdr:row>19</xdr:row>
      <xdr:rowOff>1162050</xdr:rowOff>
    </xdr:to>
    <xdr:sp>
      <xdr:nvSpPr>
        <xdr:cNvPr id="1" name="CuadroTexto 1"/>
        <xdr:cNvSpPr txBox="1">
          <a:spLocks noChangeArrowheads="1"/>
        </xdr:cNvSpPr>
      </xdr:nvSpPr>
      <xdr:spPr>
        <a:xfrm>
          <a:off x="22126575" y="20126325"/>
          <a:ext cx="3590925" cy="1266825"/>
        </a:xfrm>
        <a:prstGeom prst="rect">
          <a:avLst/>
        </a:prstGeom>
        <a:solidFill>
          <a:srgbClr val="FFFFFF"/>
        </a:solidFill>
        <a:ln w="9525" cmpd="sng">
          <a:noFill/>
        </a:ln>
      </xdr:spPr>
      <xdr:txBody>
        <a:bodyPr vertOverflow="clip" wrap="square"/>
        <a:p>
          <a:pPr algn="ctr">
            <a:defRPr/>
          </a:pPr>
          <a:r>
            <a:rPr lang="en-US" cap="none" sz="4000" b="0" i="0" u="none" baseline="0">
              <a:solidFill>
                <a:srgbClr val="000000"/>
              </a:solidFill>
              <a:latin typeface="Arial Rounded MT Bold"/>
              <a:ea typeface="Arial Rounded MT Bold"/>
              <a:cs typeface="Arial Rounded MT Bold"/>
            </a:rPr>
            <a:t>ORIGINAL</a:t>
          </a:r>
          <a:r>
            <a:rPr lang="en-US" cap="none" sz="4000" b="0" i="0" u="none" baseline="0">
              <a:solidFill>
                <a:srgbClr val="000000"/>
              </a:solidFill>
              <a:latin typeface="Arial Rounded MT Bold"/>
              <a:ea typeface="Arial Rounded MT Bold"/>
              <a:cs typeface="Arial Rounded MT Bold"/>
            </a:rPr>
            <a:t> FIRMADO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4</xdr:row>
      <xdr:rowOff>47625</xdr:rowOff>
    </xdr:from>
    <xdr:to>
      <xdr:col>5</xdr:col>
      <xdr:colOff>1428750</xdr:colOff>
      <xdr:row>13</xdr:row>
      <xdr:rowOff>38100</xdr:rowOff>
    </xdr:to>
    <xdr:pic>
      <xdr:nvPicPr>
        <xdr:cNvPr id="1" name="Imagen 1" descr="Imagen relacionada"/>
        <xdr:cNvPicPr preferRelativeResize="1">
          <a:picLocks noChangeAspect="1"/>
        </xdr:cNvPicPr>
      </xdr:nvPicPr>
      <xdr:blipFill>
        <a:blip r:embed="rId1"/>
        <a:stretch>
          <a:fillRect/>
        </a:stretch>
      </xdr:blipFill>
      <xdr:spPr>
        <a:xfrm>
          <a:off x="4648200" y="695325"/>
          <a:ext cx="2305050" cy="1609725"/>
        </a:xfrm>
        <a:prstGeom prst="rect">
          <a:avLst/>
        </a:prstGeom>
        <a:noFill/>
        <a:ln w="9525" cmpd="sng">
          <a:noFill/>
        </a:ln>
      </xdr:spPr>
    </xdr:pic>
    <xdr:clientData/>
  </xdr:twoCellAnchor>
  <xdr:twoCellAnchor>
    <xdr:from>
      <xdr:col>4</xdr:col>
      <xdr:colOff>552450</xdr:colOff>
      <xdr:row>4</xdr:row>
      <xdr:rowOff>85725</xdr:rowOff>
    </xdr:from>
    <xdr:to>
      <xdr:col>6</xdr:col>
      <xdr:colOff>342900</xdr:colOff>
      <xdr:row>6</xdr:row>
      <xdr:rowOff>19050</xdr:rowOff>
    </xdr:to>
    <xdr:sp>
      <xdr:nvSpPr>
        <xdr:cNvPr id="2" name="CuadroTexto 2"/>
        <xdr:cNvSpPr txBox="1">
          <a:spLocks noChangeArrowheads="1"/>
        </xdr:cNvSpPr>
      </xdr:nvSpPr>
      <xdr:spPr>
        <a:xfrm>
          <a:off x="4781550" y="733425"/>
          <a:ext cx="2543175"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4</xdr:col>
      <xdr:colOff>390525</xdr:colOff>
      <xdr:row>15</xdr:row>
      <xdr:rowOff>180975</xdr:rowOff>
    </xdr:from>
    <xdr:to>
      <xdr:col>6</xdr:col>
      <xdr:colOff>85725</xdr:colOff>
      <xdr:row>23</xdr:row>
      <xdr:rowOff>95250</xdr:rowOff>
    </xdr:to>
    <xdr:pic>
      <xdr:nvPicPr>
        <xdr:cNvPr id="3" name="Imagen 3" descr="Imagen relacionada"/>
        <xdr:cNvPicPr preferRelativeResize="1">
          <a:picLocks noChangeAspect="1"/>
        </xdr:cNvPicPr>
      </xdr:nvPicPr>
      <xdr:blipFill>
        <a:blip r:embed="rId1"/>
        <a:stretch>
          <a:fillRect/>
        </a:stretch>
      </xdr:blipFill>
      <xdr:spPr>
        <a:xfrm>
          <a:off x="4619625" y="2867025"/>
          <a:ext cx="2447925" cy="1771650"/>
        </a:xfrm>
        <a:prstGeom prst="rect">
          <a:avLst/>
        </a:prstGeom>
        <a:noFill/>
        <a:ln w="9525" cmpd="sng">
          <a:noFill/>
        </a:ln>
      </xdr:spPr>
    </xdr:pic>
    <xdr:clientData/>
  </xdr:twoCellAnchor>
  <xdr:twoCellAnchor>
    <xdr:from>
      <xdr:col>4</xdr:col>
      <xdr:colOff>476250</xdr:colOff>
      <xdr:row>15</xdr:row>
      <xdr:rowOff>190500</xdr:rowOff>
    </xdr:from>
    <xdr:to>
      <xdr:col>6</xdr:col>
      <xdr:colOff>47625</xdr:colOff>
      <xdr:row>17</xdr:row>
      <xdr:rowOff>9525</xdr:rowOff>
    </xdr:to>
    <xdr:sp>
      <xdr:nvSpPr>
        <xdr:cNvPr id="4" name="CuadroTexto 4"/>
        <xdr:cNvSpPr txBox="1">
          <a:spLocks noChangeArrowheads="1"/>
        </xdr:cNvSpPr>
      </xdr:nvSpPr>
      <xdr:spPr>
        <a:xfrm>
          <a:off x="4705350" y="2876550"/>
          <a:ext cx="2324100" cy="238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5</xdr:col>
      <xdr:colOff>400050</xdr:colOff>
      <xdr:row>35</xdr:row>
      <xdr:rowOff>95250</xdr:rowOff>
    </xdr:from>
    <xdr:to>
      <xdr:col>10</xdr:col>
      <xdr:colOff>142875</xdr:colOff>
      <xdr:row>45</xdr:row>
      <xdr:rowOff>133350</xdr:rowOff>
    </xdr:to>
    <xdr:pic>
      <xdr:nvPicPr>
        <xdr:cNvPr id="5" name="Imagen 5"/>
        <xdr:cNvPicPr preferRelativeResize="1">
          <a:picLocks noChangeAspect="1"/>
        </xdr:cNvPicPr>
      </xdr:nvPicPr>
      <xdr:blipFill>
        <a:blip r:embed="rId2"/>
        <a:stretch>
          <a:fillRect/>
        </a:stretch>
      </xdr:blipFill>
      <xdr:spPr>
        <a:xfrm>
          <a:off x="5924550" y="7048500"/>
          <a:ext cx="4248150" cy="2466975"/>
        </a:xfrm>
        <a:prstGeom prst="rect">
          <a:avLst/>
        </a:prstGeom>
        <a:noFill/>
        <a:ln w="9525" cmpd="sng">
          <a:noFill/>
        </a:ln>
      </xdr:spPr>
    </xdr:pic>
    <xdr:clientData/>
  </xdr:twoCellAnchor>
  <xdr:twoCellAnchor editAs="oneCell">
    <xdr:from>
      <xdr:col>4</xdr:col>
      <xdr:colOff>1152525</xdr:colOff>
      <xdr:row>24</xdr:row>
      <xdr:rowOff>123825</xdr:rowOff>
    </xdr:from>
    <xdr:to>
      <xdr:col>8</xdr:col>
      <xdr:colOff>238125</xdr:colOff>
      <xdr:row>34</xdr:row>
      <xdr:rowOff>371475</xdr:rowOff>
    </xdr:to>
    <xdr:pic>
      <xdr:nvPicPr>
        <xdr:cNvPr id="6" name="Imagen 6" descr="Resultado de imagen de graficos reportes de riesgos"/>
        <xdr:cNvPicPr preferRelativeResize="1">
          <a:picLocks noChangeAspect="1"/>
        </xdr:cNvPicPr>
      </xdr:nvPicPr>
      <xdr:blipFill>
        <a:blip r:embed="rId3"/>
        <a:stretch>
          <a:fillRect/>
        </a:stretch>
      </xdr:blipFill>
      <xdr:spPr>
        <a:xfrm>
          <a:off x="5381625" y="4829175"/>
          <a:ext cx="3362325" cy="2028825"/>
        </a:xfrm>
        <a:prstGeom prst="rect">
          <a:avLst/>
        </a:prstGeom>
        <a:noFill/>
        <a:ln w="9525" cmpd="sng">
          <a:noFill/>
        </a:ln>
      </xdr:spPr>
    </xdr:pic>
    <xdr:clientData/>
  </xdr:twoCellAnchor>
  <xdr:twoCellAnchor>
    <xdr:from>
      <xdr:col>5</xdr:col>
      <xdr:colOff>571500</xdr:colOff>
      <xdr:row>25</xdr:row>
      <xdr:rowOff>57150</xdr:rowOff>
    </xdr:from>
    <xdr:to>
      <xdr:col>7</xdr:col>
      <xdr:colOff>457200</xdr:colOff>
      <xdr:row>27</xdr:row>
      <xdr:rowOff>9525</xdr:rowOff>
    </xdr:to>
    <xdr:sp>
      <xdr:nvSpPr>
        <xdr:cNvPr id="7" name="CuadroTexto 7"/>
        <xdr:cNvSpPr txBox="1">
          <a:spLocks noChangeArrowheads="1"/>
        </xdr:cNvSpPr>
      </xdr:nvSpPr>
      <xdr:spPr>
        <a:xfrm>
          <a:off x="6096000" y="4924425"/>
          <a:ext cx="21050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Cumplimiento</a:t>
          </a:r>
          <a:r>
            <a:rPr lang="en-US" cap="none" sz="1100" b="0" i="0" u="none" baseline="0">
              <a:solidFill>
                <a:srgbClr val="000000"/>
              </a:solidFill>
              <a:latin typeface="Calibri"/>
              <a:ea typeface="Calibri"/>
              <a:cs typeface="Calibri"/>
            </a:rPr>
            <a:t> Planes de Acción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219075</xdr:colOff>
      <xdr:row>3</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457200" y="133350"/>
          <a:ext cx="85725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ldonado\AppData\Local\Microsoft\Windows\Temporary%20Internet%20Files\Content.Outlook\RDE59X49\20160411MapaRiesgosPInfoComuni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maldonado\Desktop\Riesgos%202018\Estructuraci&#243;n\P.Estructuracio&#769;n(ajust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1">
        <row r="17">
          <cell r="B17">
            <v>1</v>
          </cell>
        </row>
        <row r="18">
          <cell r="B18">
            <v>2</v>
          </cell>
        </row>
        <row r="19">
          <cell r="B19">
            <v>3</v>
          </cell>
        </row>
      </sheetData>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row>
        <row r="42">
          <cell r="B42">
            <v>6</v>
          </cell>
          <cell r="C42" t="str">
            <v>Riesgo Bajo (Z-4)</v>
          </cell>
        </row>
        <row r="43">
          <cell r="B43">
            <v>7</v>
          </cell>
          <cell r="C43" t="str">
            <v>Riesgo Moderado (Z-8)</v>
          </cell>
        </row>
        <row r="44">
          <cell r="B44">
            <v>11</v>
          </cell>
          <cell r="C44" t="str">
            <v>Riesgo Alto (Z-15)</v>
          </cell>
        </row>
        <row r="45">
          <cell r="B45">
            <v>12</v>
          </cell>
          <cell r="C45" t="str">
            <v>Riesgo Bajo (Z-5)</v>
          </cell>
        </row>
        <row r="46">
          <cell r="B46">
            <v>13</v>
          </cell>
          <cell r="C46" t="str">
            <v>Riesgo Alto (Z17)</v>
          </cell>
        </row>
        <row r="47">
          <cell r="B47">
            <v>14</v>
          </cell>
          <cell r="C47" t="str">
            <v>Riesgo Moderado (Z-9)</v>
          </cell>
        </row>
        <row r="48">
          <cell r="B48">
            <v>18</v>
          </cell>
          <cell r="C48" t="str">
            <v>Riesgo Moderado (Z-7)</v>
          </cell>
        </row>
        <row r="49">
          <cell r="B49">
            <v>21</v>
          </cell>
          <cell r="C49" t="str">
            <v>Riesgo Alto (Z-13)</v>
          </cell>
        </row>
        <row r="50">
          <cell r="B50">
            <v>22</v>
          </cell>
          <cell r="C50" t="str">
            <v>Riesgo Alto (Z-16)</v>
          </cell>
        </row>
        <row r="51">
          <cell r="B51">
            <v>24</v>
          </cell>
          <cell r="C51" t="str">
            <v>Riesgo Alto (Z-11)</v>
          </cell>
        </row>
        <row r="52">
          <cell r="B52">
            <v>26</v>
          </cell>
          <cell r="C52" t="str">
            <v>Riesgo Extremo (Z-22)</v>
          </cell>
        </row>
        <row r="53">
          <cell r="B53">
            <v>28</v>
          </cell>
          <cell r="C53" t="str">
            <v>Riesgo Alto (Z-14)</v>
          </cell>
        </row>
        <row r="54">
          <cell r="B54">
            <v>30</v>
          </cell>
          <cell r="C54" t="str">
            <v>Riesgo Alto (Z-12)</v>
          </cell>
        </row>
        <row r="55">
          <cell r="B55">
            <v>33</v>
          </cell>
          <cell r="C55" t="str">
            <v>Riesgo Extremo (Z-19)</v>
          </cell>
        </row>
        <row r="56">
          <cell r="B56">
            <v>35</v>
          </cell>
          <cell r="C56" t="str">
            <v>Riesgo Extremo (Z-18)</v>
          </cell>
        </row>
        <row r="57">
          <cell r="B57">
            <v>39</v>
          </cell>
          <cell r="C57" t="str">
            <v>Riesgo Extremo (Z-23)</v>
          </cell>
        </row>
        <row r="58">
          <cell r="B58">
            <v>44</v>
          </cell>
          <cell r="C58" t="str">
            <v>Riesgo Extremo (Z-20)</v>
          </cell>
        </row>
        <row r="59">
          <cell r="B59">
            <v>52</v>
          </cell>
          <cell r="C59" t="str">
            <v>Riesgo Extremo (Z-24)</v>
          </cell>
        </row>
        <row r="60">
          <cell r="B60">
            <v>55</v>
          </cell>
          <cell r="C60" t="str">
            <v>Riesgo Extremo (Z-21)</v>
          </cell>
        </row>
        <row r="61">
          <cell r="B61">
            <v>65</v>
          </cell>
          <cell r="C61" t="str">
            <v>Riesgo Extremo (Z-25)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ICLO PHVA"/>
      <sheetName val="SEPG-F-007"/>
      <sheetName val="Mapa de riesgos"/>
      <sheetName val="SEPG-F-012"/>
      <sheetName val="SEPG-F-014"/>
      <sheetName val="Matriz de cambios"/>
      <sheetName val="Reportes de Riesgo"/>
      <sheetName val="Fm-20 "/>
      <sheetName val="DB"/>
      <sheetName val="Hoja1"/>
    </sheetNames>
    <sheetDataSet>
      <sheetData sheetId="8">
        <row r="5">
          <cell r="H5" t="str">
            <v>X</v>
          </cell>
        </row>
        <row r="9">
          <cell r="D9">
            <v>0</v>
          </cell>
          <cell r="E9">
            <v>0</v>
          </cell>
        </row>
        <row r="10">
          <cell r="D10">
            <v>15</v>
          </cell>
          <cell r="E10">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2:F26"/>
  <sheetViews>
    <sheetView view="pageBreakPreview" zoomScale="60" zoomScalePageLayoutView="0" workbookViewId="0" topLeftCell="A1">
      <selection activeCell="F14" sqref="F14"/>
    </sheetView>
  </sheetViews>
  <sheetFormatPr defaultColWidth="11.421875" defaultRowHeight="12.75"/>
  <cols>
    <col min="1" max="1" width="11.421875" style="156" customWidth="1"/>
    <col min="2" max="2" width="21.8515625" style="156" customWidth="1"/>
    <col min="3" max="3" width="24.00390625" style="156" customWidth="1"/>
    <col min="4" max="4" width="21.00390625" style="156" customWidth="1"/>
    <col min="5" max="5" width="25.28125" style="156" customWidth="1"/>
    <col min="6" max="6" width="27.140625" style="156" customWidth="1"/>
    <col min="7" max="16384" width="11.421875" style="156" customWidth="1"/>
  </cols>
  <sheetData>
    <row r="1" ht="13.5" thickBot="1"/>
    <row r="2" spans="2:6" ht="15.75" thickBot="1">
      <c r="B2" s="361" t="s">
        <v>342</v>
      </c>
      <c r="C2" s="362"/>
      <c r="D2" s="362"/>
      <c r="E2" s="362"/>
      <c r="F2" s="363"/>
    </row>
    <row r="3" ht="13.5" thickBot="1"/>
    <row r="4" spans="2:6" ht="12.75" customHeight="1">
      <c r="B4" s="364" t="s">
        <v>343</v>
      </c>
      <c r="C4" s="367" t="s">
        <v>344</v>
      </c>
      <c r="D4" s="368"/>
      <c r="E4" s="368"/>
      <c r="F4" s="369"/>
    </row>
    <row r="5" spans="2:6" ht="12.75">
      <c r="B5" s="365"/>
      <c r="C5" s="370"/>
      <c r="D5" s="371"/>
      <c r="E5" s="371"/>
      <c r="F5" s="372"/>
    </row>
    <row r="6" spans="2:6" ht="13.5" thickBot="1">
      <c r="B6" s="366"/>
      <c r="C6" s="373"/>
      <c r="D6" s="374"/>
      <c r="E6" s="374"/>
      <c r="F6" s="375"/>
    </row>
    <row r="7" ht="13.5" customHeight="1" thickBot="1"/>
    <row r="8" spans="2:6" ht="15.75" thickBot="1">
      <c r="B8" s="212" t="s">
        <v>307</v>
      </c>
      <c r="C8" s="213" t="s">
        <v>308</v>
      </c>
      <c r="D8" s="213" t="s">
        <v>309</v>
      </c>
      <c r="E8" s="213" t="s">
        <v>310</v>
      </c>
      <c r="F8" s="213" t="s">
        <v>311</v>
      </c>
    </row>
    <row r="9" spans="2:6" ht="42.75">
      <c r="B9" s="376" t="s">
        <v>312</v>
      </c>
      <c r="C9" s="203" t="s">
        <v>313</v>
      </c>
      <c r="D9" s="351" t="s">
        <v>439</v>
      </c>
      <c r="E9" s="379"/>
      <c r="F9" s="206" t="s">
        <v>315</v>
      </c>
    </row>
    <row r="10" spans="2:6" ht="14.25">
      <c r="B10" s="377"/>
      <c r="C10" s="203" t="s">
        <v>314</v>
      </c>
      <c r="D10" s="203" t="s">
        <v>439</v>
      </c>
      <c r="E10" s="380"/>
      <c r="F10" s="206"/>
    </row>
    <row r="11" spans="2:6" ht="15" thickBot="1">
      <c r="B11" s="378"/>
      <c r="C11" s="204"/>
      <c r="D11" s="205"/>
      <c r="E11" s="381"/>
      <c r="F11" s="207"/>
    </row>
    <row r="12" spans="2:6" ht="57">
      <c r="B12" s="376" t="s">
        <v>316</v>
      </c>
      <c r="C12" s="206" t="s">
        <v>317</v>
      </c>
      <c r="D12" s="206" t="s">
        <v>322</v>
      </c>
      <c r="E12" s="206" t="s">
        <v>363</v>
      </c>
      <c r="F12" s="206" t="s">
        <v>362</v>
      </c>
    </row>
    <row r="13" spans="2:6" ht="28.5">
      <c r="B13" s="377"/>
      <c r="C13" s="206" t="s">
        <v>318</v>
      </c>
      <c r="D13" s="206" t="s">
        <v>323</v>
      </c>
      <c r="E13" s="206"/>
      <c r="F13" s="206"/>
    </row>
    <row r="14" spans="2:6" ht="42.75">
      <c r="B14" s="377"/>
      <c r="C14" s="206" t="s">
        <v>319</v>
      </c>
      <c r="D14" s="206" t="s">
        <v>324</v>
      </c>
      <c r="E14" s="206"/>
      <c r="F14" s="209"/>
    </row>
    <row r="15" spans="2:6" ht="14.25">
      <c r="B15" s="377"/>
      <c r="C15" s="206" t="s">
        <v>320</v>
      </c>
      <c r="D15" s="209"/>
      <c r="E15" s="209"/>
      <c r="F15" s="209"/>
    </row>
    <row r="16" spans="2:6" ht="29.25" thickBot="1">
      <c r="B16" s="378"/>
      <c r="C16" s="208" t="s">
        <v>321</v>
      </c>
      <c r="D16" s="210"/>
      <c r="E16" s="204"/>
      <c r="F16" s="204"/>
    </row>
    <row r="17" spans="2:6" ht="42.75">
      <c r="B17" s="376" t="s">
        <v>325</v>
      </c>
      <c r="C17" s="203" t="s">
        <v>326</v>
      </c>
      <c r="D17" s="206" t="s">
        <v>330</v>
      </c>
      <c r="E17" s="382"/>
      <c r="F17" s="379"/>
    </row>
    <row r="18" spans="2:6" ht="28.5">
      <c r="B18" s="377"/>
      <c r="C18" s="203" t="s">
        <v>327</v>
      </c>
      <c r="D18" s="206" t="s">
        <v>331</v>
      </c>
      <c r="E18" s="383"/>
      <c r="F18" s="380"/>
    </row>
    <row r="19" spans="2:6" ht="42.75">
      <c r="B19" s="377"/>
      <c r="C19" s="203" t="s">
        <v>328</v>
      </c>
      <c r="D19" s="206" t="s">
        <v>332</v>
      </c>
      <c r="E19" s="383"/>
      <c r="F19" s="380"/>
    </row>
    <row r="20" spans="2:6" ht="42.75">
      <c r="B20" s="377"/>
      <c r="C20" s="203" t="s">
        <v>329</v>
      </c>
      <c r="D20" s="209"/>
      <c r="E20" s="383"/>
      <c r="F20" s="380"/>
    </row>
    <row r="21" spans="2:6" ht="15" thickBot="1">
      <c r="B21" s="378"/>
      <c r="C21" s="205"/>
      <c r="D21" s="210"/>
      <c r="E21" s="384"/>
      <c r="F21" s="381"/>
    </row>
    <row r="22" spans="2:6" ht="42.75">
      <c r="B22" s="376" t="s">
        <v>333</v>
      </c>
      <c r="C22" s="203" t="s">
        <v>334</v>
      </c>
      <c r="D22" s="206" t="s">
        <v>339</v>
      </c>
      <c r="E22" s="379"/>
      <c r="F22" s="206"/>
    </row>
    <row r="23" spans="2:6" ht="42.75">
      <c r="B23" s="377"/>
      <c r="C23" s="203" t="s">
        <v>335</v>
      </c>
      <c r="D23" s="206" t="s">
        <v>340</v>
      </c>
      <c r="E23" s="380"/>
      <c r="F23" s="206" t="s">
        <v>341</v>
      </c>
    </row>
    <row r="24" spans="2:6" ht="14.25">
      <c r="B24" s="377"/>
      <c r="C24" s="203" t="s">
        <v>336</v>
      </c>
      <c r="D24" s="209"/>
      <c r="E24" s="380"/>
      <c r="F24" s="211"/>
    </row>
    <row r="25" spans="2:6" ht="14.25">
      <c r="B25" s="377"/>
      <c r="C25" s="203" t="s">
        <v>337</v>
      </c>
      <c r="D25" s="209"/>
      <c r="E25" s="380"/>
      <c r="F25" s="209"/>
    </row>
    <row r="26" spans="2:6" ht="15" thickBot="1">
      <c r="B26" s="378"/>
      <c r="C26" s="205" t="s">
        <v>338</v>
      </c>
      <c r="D26" s="204"/>
      <c r="E26" s="381"/>
      <c r="F26" s="204"/>
    </row>
  </sheetData>
  <sheetProtection/>
  <mergeCells count="11">
    <mergeCell ref="B17:B21"/>
    <mergeCell ref="E17:E21"/>
    <mergeCell ref="F17:F21"/>
    <mergeCell ref="B22:B26"/>
    <mergeCell ref="E22:E26"/>
    <mergeCell ref="B2:F2"/>
    <mergeCell ref="B4:B6"/>
    <mergeCell ref="C4:F6"/>
    <mergeCell ref="B9:B11"/>
    <mergeCell ref="E9:E11"/>
    <mergeCell ref="B12:B16"/>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10.xml><?xml version="1.0" encoding="utf-8"?>
<worksheet xmlns="http://schemas.openxmlformats.org/spreadsheetml/2006/main" xmlns:r="http://schemas.openxmlformats.org/officeDocument/2006/relationships">
  <sheetPr codeName="Hoja9"/>
  <dimension ref="B3:E21"/>
  <sheetViews>
    <sheetView zoomScalePageLayoutView="0" workbookViewId="0" topLeftCell="A1">
      <selection activeCell="C14" sqref="C14"/>
    </sheetView>
  </sheetViews>
  <sheetFormatPr defaultColWidth="11.421875" defaultRowHeight="12.75"/>
  <cols>
    <col min="1" max="1" width="11.421875" style="71" customWidth="1"/>
    <col min="2" max="2" width="39.421875" style="71" customWidth="1"/>
    <col min="3" max="3" width="45.421875" style="71" customWidth="1"/>
    <col min="4" max="4" width="41.421875" style="71" customWidth="1"/>
    <col min="5" max="5" width="40.00390625" style="71" customWidth="1"/>
    <col min="6" max="16384" width="11.421875" style="71" customWidth="1"/>
  </cols>
  <sheetData>
    <row r="3" spans="2:5" ht="12.75">
      <c r="B3" s="20"/>
      <c r="C3" s="20"/>
      <c r="D3" s="20"/>
      <c r="E3" s="20"/>
    </row>
    <row r="4" ht="33.75" customHeight="1"/>
    <row r="5" ht="41.25" customHeight="1"/>
    <row r="6" spans="2:5" ht="25.5" customHeight="1">
      <c r="B6" s="20"/>
      <c r="C6" s="20"/>
      <c r="D6" s="20"/>
      <c r="E6" s="20"/>
    </row>
    <row r="7" spans="2:5" ht="39.75" customHeight="1">
      <c r="B7" s="20"/>
      <c r="C7" s="20"/>
      <c r="D7" s="20"/>
      <c r="E7" s="20"/>
    </row>
    <row r="8" spans="2:4" ht="40.5" customHeight="1">
      <c r="B8" s="20"/>
      <c r="C8" s="20"/>
      <c r="D8" s="20"/>
    </row>
    <row r="9" spans="2:3" ht="51.75" customHeight="1">
      <c r="B9" s="20"/>
      <c r="C9" s="20"/>
    </row>
    <row r="15" ht="12.75">
      <c r="B15" s="20"/>
    </row>
    <row r="17" ht="12.75">
      <c r="B17" s="20"/>
    </row>
    <row r="18" ht="12.75">
      <c r="B18" s="20"/>
    </row>
    <row r="19" ht="12.75">
      <c r="B19" s="20"/>
    </row>
    <row r="20" ht="12.75">
      <c r="B20" s="20"/>
    </row>
    <row r="21" ht="12.75">
      <c r="B21" s="20"/>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2">
    <tabColor theme="0"/>
    <pageSetUpPr fitToPage="1"/>
  </sheetPr>
  <dimension ref="A1:CE70"/>
  <sheetViews>
    <sheetView showGridLines="0" zoomScale="80" zoomScaleNormal="80" zoomScalePageLayoutView="0" workbookViewId="0" topLeftCell="A10">
      <selection activeCell="D7" sqref="D7:M7"/>
    </sheetView>
  </sheetViews>
  <sheetFormatPr defaultColWidth="11.421875" defaultRowHeight="12.75"/>
  <cols>
    <col min="1" max="1" width="7.421875" style="81" customWidth="1"/>
    <col min="2" max="2" width="22.7109375" style="81" customWidth="1"/>
    <col min="3" max="3" width="32.7109375" style="81" customWidth="1"/>
    <col min="4" max="4" width="17.421875" style="81" customWidth="1"/>
    <col min="5" max="5" width="14.8515625" style="81" customWidth="1"/>
    <col min="6" max="6" width="11.421875" style="81" customWidth="1"/>
    <col min="7" max="7" width="26.00390625" style="81" customWidth="1"/>
    <col min="8" max="8" width="21.421875" style="81" customWidth="1"/>
    <col min="9" max="9" width="30.140625" style="81" customWidth="1"/>
    <col min="10" max="10" width="10.421875" style="81" customWidth="1"/>
    <col min="11" max="11" width="26.8515625" style="81" customWidth="1"/>
    <col min="12" max="12" width="40.7109375" style="81" customWidth="1"/>
    <col min="13" max="13" width="30.28125" style="81" customWidth="1"/>
    <col min="14" max="16384" width="11.421875" style="81" customWidth="1"/>
  </cols>
  <sheetData>
    <row r="1" spans="1:83" s="217" customFormat="1" ht="33" customHeight="1">
      <c r="A1" s="445"/>
      <c r="B1" s="446"/>
      <c r="C1" s="451" t="s">
        <v>1</v>
      </c>
      <c r="D1" s="452"/>
      <c r="E1" s="452"/>
      <c r="F1" s="452"/>
      <c r="G1" s="452"/>
      <c r="H1" s="452"/>
      <c r="I1" s="452"/>
      <c r="J1" s="452"/>
      <c r="K1" s="453"/>
      <c r="L1" s="214" t="s">
        <v>345</v>
      </c>
      <c r="M1" s="215" t="s">
        <v>346</v>
      </c>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row>
    <row r="2" spans="1:83" s="217" customFormat="1" ht="33" customHeight="1">
      <c r="A2" s="447"/>
      <c r="B2" s="448"/>
      <c r="C2" s="218" t="s">
        <v>141</v>
      </c>
      <c r="D2" s="454" t="s">
        <v>347</v>
      </c>
      <c r="E2" s="454"/>
      <c r="F2" s="454"/>
      <c r="G2" s="454"/>
      <c r="H2" s="454"/>
      <c r="I2" s="454"/>
      <c r="J2" s="454"/>
      <c r="K2" s="455"/>
      <c r="L2" s="219" t="s">
        <v>348</v>
      </c>
      <c r="M2" s="220">
        <v>2</v>
      </c>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row>
    <row r="3" spans="1:83" s="217" customFormat="1" ht="33" customHeight="1" thickBot="1">
      <c r="A3" s="449"/>
      <c r="B3" s="450"/>
      <c r="C3" s="221" t="s">
        <v>349</v>
      </c>
      <c r="D3" s="402" t="s">
        <v>350</v>
      </c>
      <c r="E3" s="402"/>
      <c r="F3" s="402"/>
      <c r="G3" s="402"/>
      <c r="H3" s="402"/>
      <c r="I3" s="402"/>
      <c r="J3" s="402"/>
      <c r="K3" s="406"/>
      <c r="L3" s="222" t="s">
        <v>351</v>
      </c>
      <c r="M3" s="223">
        <v>43123</v>
      </c>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row>
    <row r="4" spans="1:83" s="217" customFormat="1" ht="3.75" customHeight="1" thickBot="1">
      <c r="A4" s="456"/>
      <c r="B4" s="456"/>
      <c r="C4" s="456"/>
      <c r="M4" s="224"/>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row>
    <row r="5" spans="1:83" s="217" customFormat="1" ht="30" customHeight="1" thickBot="1">
      <c r="A5" s="456"/>
      <c r="B5" s="456"/>
      <c r="C5" s="456"/>
      <c r="K5" s="225" t="s">
        <v>8</v>
      </c>
      <c r="L5" s="428">
        <v>43174</v>
      </c>
      <c r="M5" s="429"/>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row>
    <row r="6" spans="1:83" s="217" customFormat="1" ht="30.75" customHeight="1">
      <c r="A6" s="430" t="s">
        <v>354</v>
      </c>
      <c r="B6" s="431"/>
      <c r="C6" s="431"/>
      <c r="D6" s="431"/>
      <c r="E6" s="431"/>
      <c r="F6" s="431"/>
      <c r="G6" s="431"/>
      <c r="H6" s="431"/>
      <c r="I6" s="431"/>
      <c r="J6" s="431"/>
      <c r="K6" s="431"/>
      <c r="L6" s="431"/>
      <c r="M6" s="432"/>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row>
    <row r="7" spans="1:83" s="217" customFormat="1" ht="76.5" customHeight="1" thickBot="1">
      <c r="A7" s="433" t="s">
        <v>352</v>
      </c>
      <c r="B7" s="434"/>
      <c r="C7" s="435"/>
      <c r="D7" s="436" t="s">
        <v>344</v>
      </c>
      <c r="E7" s="436"/>
      <c r="F7" s="436"/>
      <c r="G7" s="436"/>
      <c r="H7" s="436"/>
      <c r="I7" s="436"/>
      <c r="J7" s="436"/>
      <c r="K7" s="436"/>
      <c r="L7" s="436"/>
      <c r="M7" s="437"/>
      <c r="N7" s="216"/>
      <c r="O7" s="226" t="s">
        <v>353</v>
      </c>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row>
    <row r="8" spans="1:13" ht="4.5" customHeight="1">
      <c r="A8" s="444"/>
      <c r="B8" s="444"/>
      <c r="C8" s="444"/>
      <c r="D8" s="442"/>
      <c r="E8" s="442"/>
      <c r="F8" s="442"/>
      <c r="G8" s="442"/>
      <c r="H8" s="442"/>
      <c r="I8" s="443"/>
      <c r="J8" s="443"/>
      <c r="K8" s="443"/>
      <c r="L8" s="443"/>
      <c r="M8" s="443"/>
    </row>
    <row r="9" ht="15" customHeight="1" thickBot="1"/>
    <row r="10" spans="1:83" s="217" customFormat="1" ht="48" customHeight="1">
      <c r="A10" s="228" t="s">
        <v>9</v>
      </c>
      <c r="B10" s="229" t="s">
        <v>3</v>
      </c>
      <c r="C10" s="229" t="s">
        <v>10</v>
      </c>
      <c r="D10" s="438" t="s">
        <v>11</v>
      </c>
      <c r="E10" s="438"/>
      <c r="F10" s="438"/>
      <c r="G10" s="229" t="s">
        <v>12</v>
      </c>
      <c r="H10" s="439" t="s">
        <v>355</v>
      </c>
      <c r="I10" s="440"/>
      <c r="J10" s="440"/>
      <c r="K10" s="440"/>
      <c r="L10" s="441"/>
      <c r="M10" s="230" t="s">
        <v>13</v>
      </c>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row>
    <row r="11" spans="1:13" ht="135.75" customHeight="1">
      <c r="A11" s="231">
        <v>1</v>
      </c>
      <c r="B11" s="231" t="s">
        <v>360</v>
      </c>
      <c r="C11" s="186" t="s">
        <v>293</v>
      </c>
      <c r="D11" s="457" t="s">
        <v>440</v>
      </c>
      <c r="E11" s="458"/>
      <c r="F11" s="458"/>
      <c r="G11" s="356" t="s">
        <v>297</v>
      </c>
      <c r="H11" s="425" t="s">
        <v>298</v>
      </c>
      <c r="I11" s="426"/>
      <c r="J11" s="426"/>
      <c r="K11" s="426"/>
      <c r="L11" s="427"/>
      <c r="M11" s="227" t="s">
        <v>15</v>
      </c>
    </row>
    <row r="12" spans="1:13" ht="167.25" customHeight="1">
      <c r="A12" s="231">
        <f>A11+1</f>
        <v>2</v>
      </c>
      <c r="B12" s="231" t="s">
        <v>360</v>
      </c>
      <c r="C12" s="186" t="s">
        <v>361</v>
      </c>
      <c r="D12" s="457" t="s">
        <v>441</v>
      </c>
      <c r="E12" s="458"/>
      <c r="F12" s="458"/>
      <c r="G12" s="356" t="s">
        <v>294</v>
      </c>
      <c r="H12" s="425" t="s">
        <v>456</v>
      </c>
      <c r="I12" s="426"/>
      <c r="J12" s="426"/>
      <c r="K12" s="426"/>
      <c r="L12" s="427"/>
      <c r="M12" s="227" t="s">
        <v>15</v>
      </c>
    </row>
    <row r="13" spans="1:13" ht="77.25" customHeight="1">
      <c r="A13" s="231">
        <v>3</v>
      </c>
      <c r="B13" s="231" t="s">
        <v>360</v>
      </c>
      <c r="C13" s="187" t="s">
        <v>295</v>
      </c>
      <c r="D13" s="457" t="s">
        <v>442</v>
      </c>
      <c r="E13" s="458"/>
      <c r="F13" s="458"/>
      <c r="G13" s="356" t="s">
        <v>299</v>
      </c>
      <c r="H13" s="425" t="s">
        <v>455</v>
      </c>
      <c r="I13" s="426"/>
      <c r="J13" s="426"/>
      <c r="K13" s="426"/>
      <c r="L13" s="427"/>
      <c r="M13" s="227" t="s">
        <v>15</v>
      </c>
    </row>
    <row r="14" ht="18.75" thickBot="1"/>
    <row r="15" spans="1:13" ht="18" customHeight="1">
      <c r="A15" s="233" t="s">
        <v>9</v>
      </c>
      <c r="B15" s="232" t="s">
        <v>3</v>
      </c>
      <c r="C15" s="232" t="s">
        <v>241</v>
      </c>
      <c r="D15" s="419" t="s">
        <v>242</v>
      </c>
      <c r="E15" s="419"/>
      <c r="F15" s="419"/>
      <c r="G15" s="419" t="s">
        <v>244</v>
      </c>
      <c r="H15" s="419"/>
      <c r="I15" s="419" t="s">
        <v>243</v>
      </c>
      <c r="J15" s="419"/>
      <c r="K15" s="419"/>
      <c r="L15" s="419" t="s">
        <v>245</v>
      </c>
      <c r="M15" s="420"/>
    </row>
    <row r="16" spans="1:13" s="85" customFormat="1" ht="78.75" customHeight="1">
      <c r="A16" s="357">
        <v>1</v>
      </c>
      <c r="B16" s="358" t="s">
        <v>356</v>
      </c>
      <c r="C16" s="359" t="s">
        <v>368</v>
      </c>
      <c r="D16" s="421" t="s">
        <v>443</v>
      </c>
      <c r="E16" s="421"/>
      <c r="F16" s="421"/>
      <c r="G16" s="422" t="s">
        <v>444</v>
      </c>
      <c r="H16" s="422"/>
      <c r="I16" s="422" t="s">
        <v>445</v>
      </c>
      <c r="J16" s="422"/>
      <c r="K16" s="422"/>
      <c r="L16" s="423" t="s">
        <v>446</v>
      </c>
      <c r="M16" s="424"/>
    </row>
    <row r="17" ht="18.75" thickBot="1"/>
    <row r="18" spans="1:13" ht="48" customHeight="1">
      <c r="A18" s="415" t="s">
        <v>357</v>
      </c>
      <c r="B18" s="386"/>
      <c r="C18" s="386"/>
      <c r="D18" s="386"/>
      <c r="E18" s="416"/>
      <c r="F18" s="417" t="s">
        <v>6</v>
      </c>
      <c r="G18" s="386"/>
      <c r="H18" s="386"/>
      <c r="I18" s="386"/>
      <c r="J18" s="418"/>
      <c r="K18" s="385" t="s">
        <v>358</v>
      </c>
      <c r="L18" s="386"/>
      <c r="M18" s="387"/>
    </row>
    <row r="19" spans="1:13" s="82" customFormat="1" ht="19.5" thickBot="1">
      <c r="A19" s="388" t="s">
        <v>41</v>
      </c>
      <c r="B19" s="389"/>
      <c r="C19" s="234" t="s">
        <v>144</v>
      </c>
      <c r="D19" s="389" t="s">
        <v>351</v>
      </c>
      <c r="E19" s="399"/>
      <c r="F19" s="400" t="s">
        <v>41</v>
      </c>
      <c r="G19" s="389"/>
      <c r="H19" s="234" t="s">
        <v>144</v>
      </c>
      <c r="I19" s="389" t="s">
        <v>351</v>
      </c>
      <c r="J19" s="407"/>
      <c r="K19" s="235" t="s">
        <v>41</v>
      </c>
      <c r="L19" s="234" t="s">
        <v>144</v>
      </c>
      <c r="M19" s="236" t="s">
        <v>351</v>
      </c>
    </row>
    <row r="20" spans="1:13" s="83" customFormat="1" ht="65.25" customHeight="1" thickTop="1">
      <c r="A20" s="408" t="s">
        <v>432</v>
      </c>
      <c r="B20" s="409"/>
      <c r="C20" s="237" t="s">
        <v>433</v>
      </c>
      <c r="D20" s="410"/>
      <c r="E20" s="411"/>
      <c r="F20" s="412" t="s">
        <v>434</v>
      </c>
      <c r="G20" s="413"/>
      <c r="H20" s="237" t="s">
        <v>435</v>
      </c>
      <c r="I20" s="410"/>
      <c r="J20" s="414"/>
      <c r="K20" s="238" t="s">
        <v>436</v>
      </c>
      <c r="L20" s="237" t="s">
        <v>437</v>
      </c>
      <c r="M20" s="239"/>
    </row>
    <row r="21" spans="1:13" s="84" customFormat="1" ht="21.75" customHeight="1">
      <c r="A21" s="390"/>
      <c r="B21" s="391"/>
      <c r="C21" s="240"/>
      <c r="D21" s="392"/>
      <c r="E21" s="393"/>
      <c r="F21" s="394"/>
      <c r="G21" s="395"/>
      <c r="H21" s="240"/>
      <c r="I21" s="397"/>
      <c r="J21" s="398"/>
      <c r="K21" s="241"/>
      <c r="L21" s="240"/>
      <c r="M21" s="242"/>
    </row>
    <row r="22" spans="1:13" ht="33" customHeight="1">
      <c r="A22" s="390"/>
      <c r="B22" s="391"/>
      <c r="C22" s="240"/>
      <c r="D22" s="392"/>
      <c r="E22" s="393"/>
      <c r="F22" s="394"/>
      <c r="G22" s="395"/>
      <c r="H22" s="240"/>
      <c r="I22" s="397"/>
      <c r="J22" s="398"/>
      <c r="K22" s="241"/>
      <c r="L22" s="240"/>
      <c r="M22" s="243"/>
    </row>
    <row r="23" spans="1:13" ht="33" customHeight="1">
      <c r="A23" s="390"/>
      <c r="B23" s="391"/>
      <c r="C23" s="240"/>
      <c r="D23" s="392"/>
      <c r="E23" s="393"/>
      <c r="F23" s="394"/>
      <c r="G23" s="395"/>
      <c r="H23" s="240"/>
      <c r="I23" s="392"/>
      <c r="J23" s="396"/>
      <c r="K23" s="241"/>
      <c r="L23" s="240"/>
      <c r="M23" s="243"/>
    </row>
    <row r="24" spans="1:13" ht="19.5" thickBot="1">
      <c r="A24" s="401"/>
      <c r="B24" s="402"/>
      <c r="C24" s="244"/>
      <c r="D24" s="402"/>
      <c r="E24" s="403"/>
      <c r="F24" s="404"/>
      <c r="G24" s="402"/>
      <c r="H24" s="244"/>
      <c r="I24" s="405"/>
      <c r="J24" s="406"/>
      <c r="K24" s="245"/>
      <c r="L24" s="244"/>
      <c r="M24" s="246"/>
    </row>
    <row r="25" ht="18"/>
    <row r="26" ht="18"/>
    <row r="27" ht="18"/>
    <row r="28" ht="18"/>
    <row r="29" ht="18"/>
    <row r="30" ht="18"/>
    <row r="31" ht="18"/>
    <row r="32" ht="18"/>
    <row r="33" ht="18"/>
    <row r="34" ht="18"/>
    <row r="35" ht="18"/>
    <row r="36" ht="18"/>
    <row r="37" ht="18"/>
    <row r="38" ht="18"/>
    <row r="39" ht="18"/>
    <row r="40" ht="18"/>
    <row r="41" ht="18"/>
    <row r="42" ht="18"/>
    <row r="43" ht="18"/>
    <row r="44" ht="18"/>
    <row r="45" ht="18"/>
    <row r="46" ht="18"/>
    <row r="47" ht="18"/>
    <row r="48" ht="18"/>
    <row r="49" ht="18"/>
    <row r="50" ht="18"/>
    <row r="51" ht="18"/>
    <row r="52" ht="18"/>
    <row r="53" ht="18"/>
    <row r="54" ht="18"/>
    <row r="55" ht="18"/>
    <row r="56" ht="18"/>
    <row r="57" ht="18"/>
    <row r="58" ht="18"/>
    <row r="59" ht="18"/>
    <row r="60" ht="18"/>
    <row r="61" ht="18"/>
    <row r="62" ht="18"/>
    <row r="63" ht="18"/>
    <row r="64" ht="18"/>
    <row r="65" ht="18"/>
    <row r="66" ht="18"/>
    <row r="67" ht="18"/>
    <row r="68" ht="18"/>
    <row r="69" ht="18"/>
    <row r="70" ht="18">
      <c r="B70" s="81" t="e">
        <f>'SEPG-F-007'!#REF!</f>
        <v>#REF!</v>
      </c>
    </row>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row r="96" ht="18"/>
    <row r="97" ht="18"/>
    <row r="98" ht="18"/>
    <row r="99" ht="18"/>
    <row r="100" ht="18"/>
    <row r="101" ht="18"/>
    <row r="102" ht="18"/>
    <row r="103" ht="18"/>
    <row r="104" ht="18"/>
    <row r="105" ht="18"/>
    <row r="106" ht="18"/>
    <row r="107" ht="18"/>
    <row r="108" ht="18"/>
    <row r="109" ht="18"/>
    <row r="110" ht="18"/>
    <row r="111" ht="18"/>
    <row r="112" ht="18"/>
    <row r="113" ht="18"/>
    <row r="114" ht="18"/>
    <row r="115" ht="18"/>
    <row r="116" ht="18"/>
    <row r="117" ht="18"/>
    <row r="118" ht="18"/>
    <row r="119" ht="18"/>
    <row r="120" ht="18"/>
    <row r="121" ht="18"/>
    <row r="122" ht="18"/>
    <row r="123" ht="18"/>
    <row r="124" ht="18"/>
    <row r="125" ht="18"/>
    <row r="126" ht="18"/>
    <row r="127" ht="18"/>
    <row r="128" ht="18"/>
    <row r="129" ht="18"/>
    <row r="130" ht="18"/>
    <row r="131" ht="18"/>
    <row r="132" ht="18"/>
    <row r="133" ht="18"/>
    <row r="134" ht="18"/>
    <row r="135" ht="18"/>
    <row r="136" ht="18"/>
    <row r="137" ht="18"/>
  </sheetData>
  <sheetProtection/>
  <mergeCells count="54">
    <mergeCell ref="A1:B3"/>
    <mergeCell ref="C1:K1"/>
    <mergeCell ref="D2:K2"/>
    <mergeCell ref="D3:K3"/>
    <mergeCell ref="A4:C5"/>
    <mergeCell ref="D13:F13"/>
    <mergeCell ref="H11:L11"/>
    <mergeCell ref="H12:L12"/>
    <mergeCell ref="D11:F11"/>
    <mergeCell ref="D12:F12"/>
    <mergeCell ref="H13:L13"/>
    <mergeCell ref="L5:M5"/>
    <mergeCell ref="A6:M6"/>
    <mergeCell ref="A7:C7"/>
    <mergeCell ref="D7:M7"/>
    <mergeCell ref="D10:F10"/>
    <mergeCell ref="H10:L10"/>
    <mergeCell ref="D8:M8"/>
    <mergeCell ref="A8:C8"/>
    <mergeCell ref="G15:H15"/>
    <mergeCell ref="I15:K15"/>
    <mergeCell ref="L15:M15"/>
    <mergeCell ref="D16:F16"/>
    <mergeCell ref="G16:H16"/>
    <mergeCell ref="I16:K16"/>
    <mergeCell ref="L16:M16"/>
    <mergeCell ref="D15:F15"/>
    <mergeCell ref="I19:J19"/>
    <mergeCell ref="A20:B20"/>
    <mergeCell ref="D20:E20"/>
    <mergeCell ref="F20:G20"/>
    <mergeCell ref="I20:J20"/>
    <mergeCell ref="A18:E18"/>
    <mergeCell ref="F18:J18"/>
    <mergeCell ref="A24:B24"/>
    <mergeCell ref="D24:E24"/>
    <mergeCell ref="F24:G24"/>
    <mergeCell ref="I24:J24"/>
    <mergeCell ref="A21:B21"/>
    <mergeCell ref="D21:E21"/>
    <mergeCell ref="F21:G21"/>
    <mergeCell ref="I21:J21"/>
    <mergeCell ref="A22:B22"/>
    <mergeCell ref="D22:E22"/>
    <mergeCell ref="K18:M18"/>
    <mergeCell ref="A19:B19"/>
    <mergeCell ref="A23:B23"/>
    <mergeCell ref="D23:E23"/>
    <mergeCell ref="F23:G23"/>
    <mergeCell ref="I23:J23"/>
    <mergeCell ref="F22:G22"/>
    <mergeCell ref="I22:J22"/>
    <mergeCell ref="D19:E19"/>
    <mergeCell ref="F19:G19"/>
  </mergeCells>
  <dataValidations count="1">
    <dataValidation errorStyle="warning" type="list" allowBlank="1" showInputMessage="1" showErrorMessage="1" errorTitle="RIESGO INCORRECTO" error="Este tipo de riesgo no es correcto" sqref="M11:M13">
      <formula1>TIPODERIESGO</formula1>
    </dataValidation>
  </dataValidations>
  <printOptions horizontalCentered="1" verticalCentered="1"/>
  <pageMargins left="0.984251968503937" right="0" top="0" bottom="0" header="0" footer="0"/>
  <pageSetup fitToHeight="1" fitToWidth="1" horizontalDpi="600" verticalDpi="600" orientation="landscape" scale="47" r:id="rId4"/>
  <drawing r:id="rId3"/>
  <legacyDrawing r:id="rId2"/>
</worksheet>
</file>

<file path=xl/worksheets/sheet3.xml><?xml version="1.0" encoding="utf-8"?>
<worksheet xmlns="http://schemas.openxmlformats.org/spreadsheetml/2006/main" xmlns:r="http://schemas.openxmlformats.org/officeDocument/2006/relationships">
  <dimension ref="B4:L36"/>
  <sheetViews>
    <sheetView zoomScale="55" zoomScaleNormal="55" zoomScalePageLayoutView="0" workbookViewId="0" topLeftCell="A1">
      <selection activeCell="E16" sqref="E16"/>
    </sheetView>
  </sheetViews>
  <sheetFormatPr defaultColWidth="11.421875" defaultRowHeight="12.75"/>
  <cols>
    <col min="1" max="1" width="11.421875" style="156" customWidth="1"/>
    <col min="2" max="3" width="23.140625" style="156" customWidth="1"/>
    <col min="4" max="4" width="47.140625" style="156" customWidth="1"/>
    <col min="5" max="5" width="36.421875" style="156" customWidth="1"/>
    <col min="6" max="6" width="39.421875" style="156" customWidth="1"/>
    <col min="7" max="7" width="46.00390625" style="156" customWidth="1"/>
    <col min="8" max="8" width="40.421875" style="156" customWidth="1"/>
    <col min="9" max="16384" width="11.421875" style="156" customWidth="1"/>
  </cols>
  <sheetData>
    <row r="1" ht="12.75"/>
    <row r="2" ht="12.75"/>
    <row r="3" ht="13.5" thickBot="1"/>
    <row r="4" spans="2:8" ht="58.5" customHeight="1" thickBot="1">
      <c r="B4" s="463" t="s">
        <v>260</v>
      </c>
      <c r="C4" s="464"/>
      <c r="D4" s="464"/>
      <c r="E4" s="464"/>
      <c r="F4" s="464"/>
      <c r="G4" s="464"/>
      <c r="H4" s="465"/>
    </row>
    <row r="5" spans="2:8" ht="27" thickBot="1">
      <c r="B5" s="466" t="s">
        <v>46</v>
      </c>
      <c r="C5" s="467"/>
      <c r="D5" s="470" t="s">
        <v>47</v>
      </c>
      <c r="E5" s="471"/>
      <c r="F5" s="471"/>
      <c r="G5" s="471"/>
      <c r="H5" s="472"/>
    </row>
    <row r="6" spans="2:12" ht="26.25" thickBot="1">
      <c r="B6" s="468"/>
      <c r="C6" s="469"/>
      <c r="D6" s="22" t="s">
        <v>48</v>
      </c>
      <c r="E6" s="22" t="s">
        <v>49</v>
      </c>
      <c r="F6" s="6" t="s">
        <v>50</v>
      </c>
      <c r="G6" s="22" t="s">
        <v>51</v>
      </c>
      <c r="H6" s="22" t="s">
        <v>52</v>
      </c>
      <c r="K6" s="68" t="s">
        <v>53</v>
      </c>
      <c r="L6" s="69" t="s">
        <v>54</v>
      </c>
    </row>
    <row r="7" spans="2:12" ht="18">
      <c r="B7" s="460" t="s">
        <v>55</v>
      </c>
      <c r="C7" s="460">
        <v>1</v>
      </c>
      <c r="D7" s="29">
        <v>1</v>
      </c>
      <c r="E7" s="29">
        <v>6</v>
      </c>
      <c r="F7" s="38">
        <v>7</v>
      </c>
      <c r="G7" s="30">
        <v>11</v>
      </c>
      <c r="H7" s="30">
        <v>13</v>
      </c>
      <c r="K7" s="473" t="s">
        <v>56</v>
      </c>
      <c r="L7" s="99" t="s">
        <v>57</v>
      </c>
    </row>
    <row r="8" spans="2:12" ht="36">
      <c r="B8" s="461"/>
      <c r="C8" s="461"/>
      <c r="D8" s="31" t="s">
        <v>58</v>
      </c>
      <c r="E8" s="31" t="s">
        <v>59</v>
      </c>
      <c r="F8" s="39" t="s">
        <v>60</v>
      </c>
      <c r="G8" s="25" t="s">
        <v>61</v>
      </c>
      <c r="H8" s="25" t="s">
        <v>62</v>
      </c>
      <c r="K8" s="474"/>
      <c r="L8" s="70" t="s">
        <v>63</v>
      </c>
    </row>
    <row r="9" spans="2:12" ht="18">
      <c r="B9" s="461"/>
      <c r="C9" s="461"/>
      <c r="D9" s="23" t="s">
        <v>64</v>
      </c>
      <c r="E9" s="23" t="s">
        <v>64</v>
      </c>
      <c r="F9" s="40"/>
      <c r="G9" s="24" t="s">
        <v>65</v>
      </c>
      <c r="H9" s="24" t="s">
        <v>65</v>
      </c>
      <c r="K9" s="474"/>
      <c r="L9" s="70" t="s">
        <v>66</v>
      </c>
    </row>
    <row r="10" spans="2:12" ht="18">
      <c r="B10" s="461"/>
      <c r="C10" s="461"/>
      <c r="D10" s="32"/>
      <c r="E10" s="32"/>
      <c r="F10" s="40" t="s">
        <v>65</v>
      </c>
      <c r="G10" s="24" t="s">
        <v>67</v>
      </c>
      <c r="H10" s="24" t="s">
        <v>67</v>
      </c>
      <c r="K10" s="474"/>
      <c r="L10" s="70" t="s">
        <v>68</v>
      </c>
    </row>
    <row r="11" spans="2:12" ht="36.75" thickBot="1">
      <c r="B11" s="462"/>
      <c r="C11" s="462"/>
      <c r="D11" s="33"/>
      <c r="E11" s="33"/>
      <c r="F11" s="41"/>
      <c r="G11" s="34" t="s">
        <v>69</v>
      </c>
      <c r="H11" s="34" t="s">
        <v>69</v>
      </c>
      <c r="K11" s="474"/>
      <c r="L11" s="70" t="s">
        <v>70</v>
      </c>
    </row>
    <row r="12" spans="2:12" ht="18">
      <c r="B12" s="460" t="s">
        <v>71</v>
      </c>
      <c r="C12" s="460">
        <v>2</v>
      </c>
      <c r="D12" s="29">
        <v>2</v>
      </c>
      <c r="E12" s="29">
        <v>12</v>
      </c>
      <c r="F12" s="38">
        <v>14</v>
      </c>
      <c r="G12" s="30">
        <v>22</v>
      </c>
      <c r="H12" s="35">
        <v>26</v>
      </c>
      <c r="K12" s="475" t="s">
        <v>72</v>
      </c>
      <c r="L12" s="47" t="s">
        <v>73</v>
      </c>
    </row>
    <row r="13" spans="2:12" ht="36">
      <c r="B13" s="461"/>
      <c r="C13" s="461"/>
      <c r="D13" s="31" t="s">
        <v>74</v>
      </c>
      <c r="E13" s="31" t="s">
        <v>75</v>
      </c>
      <c r="F13" s="39" t="s">
        <v>76</v>
      </c>
      <c r="G13" s="25" t="s">
        <v>77</v>
      </c>
      <c r="H13" s="27" t="s">
        <v>78</v>
      </c>
      <c r="K13" s="476"/>
      <c r="L13" s="47" t="s">
        <v>79</v>
      </c>
    </row>
    <row r="14" spans="2:12" ht="18">
      <c r="B14" s="461"/>
      <c r="C14" s="461"/>
      <c r="D14" s="23" t="s">
        <v>64</v>
      </c>
      <c r="E14" s="23" t="s">
        <v>64</v>
      </c>
      <c r="F14" s="40"/>
      <c r="G14" s="24" t="s">
        <v>65</v>
      </c>
      <c r="H14" s="36" t="s">
        <v>67</v>
      </c>
      <c r="K14" s="476"/>
      <c r="L14" s="47" t="s">
        <v>80</v>
      </c>
    </row>
    <row r="15" spans="2:12" ht="18">
      <c r="B15" s="461"/>
      <c r="C15" s="461"/>
      <c r="D15" s="32"/>
      <c r="E15" s="32"/>
      <c r="F15" s="40" t="s">
        <v>65</v>
      </c>
      <c r="G15" s="24" t="s">
        <v>67</v>
      </c>
      <c r="H15" s="36" t="s">
        <v>65</v>
      </c>
      <c r="K15" s="476"/>
      <c r="L15" s="47" t="s">
        <v>81</v>
      </c>
    </row>
    <row r="16" spans="2:12" ht="36.75" thickBot="1">
      <c r="B16" s="462"/>
      <c r="C16" s="462"/>
      <c r="D16" s="33"/>
      <c r="E16" s="33"/>
      <c r="F16" s="41"/>
      <c r="G16" s="34" t="s">
        <v>69</v>
      </c>
      <c r="H16" s="37" t="s">
        <v>69</v>
      </c>
      <c r="K16" s="477" t="s">
        <v>82</v>
      </c>
      <c r="L16" s="100" t="s">
        <v>83</v>
      </c>
    </row>
    <row r="17" spans="2:12" ht="18">
      <c r="B17" s="460" t="s">
        <v>84</v>
      </c>
      <c r="C17" s="460">
        <v>3</v>
      </c>
      <c r="D17" s="29">
        <v>3</v>
      </c>
      <c r="E17" s="38">
        <v>18</v>
      </c>
      <c r="F17" s="30">
        <v>21</v>
      </c>
      <c r="G17" s="35">
        <v>33</v>
      </c>
      <c r="H17" s="35">
        <v>39</v>
      </c>
      <c r="K17" s="477"/>
      <c r="L17" s="100" t="s">
        <v>85</v>
      </c>
    </row>
    <row r="18" spans="2:12" ht="36">
      <c r="B18" s="461"/>
      <c r="C18" s="461"/>
      <c r="D18" s="31" t="s">
        <v>86</v>
      </c>
      <c r="E18" s="39" t="s">
        <v>87</v>
      </c>
      <c r="F18" s="25" t="s">
        <v>88</v>
      </c>
      <c r="G18" s="27" t="s">
        <v>89</v>
      </c>
      <c r="H18" s="27" t="s">
        <v>90</v>
      </c>
      <c r="K18" s="477"/>
      <c r="L18" s="100" t="s">
        <v>91</v>
      </c>
    </row>
    <row r="19" spans="2:12" ht="18">
      <c r="B19" s="461"/>
      <c r="C19" s="461"/>
      <c r="D19" s="23" t="s">
        <v>64</v>
      </c>
      <c r="E19" s="40"/>
      <c r="F19" s="24" t="s">
        <v>65</v>
      </c>
      <c r="G19" s="36" t="s">
        <v>67</v>
      </c>
      <c r="H19" s="36" t="s">
        <v>67</v>
      </c>
      <c r="K19" s="477"/>
      <c r="L19" s="100" t="s">
        <v>92</v>
      </c>
    </row>
    <row r="20" spans="2:12" ht="18">
      <c r="B20" s="461"/>
      <c r="C20" s="461"/>
      <c r="D20" s="32"/>
      <c r="E20" s="40" t="s">
        <v>65</v>
      </c>
      <c r="F20" s="24" t="s">
        <v>67</v>
      </c>
      <c r="G20" s="36" t="s">
        <v>65</v>
      </c>
      <c r="H20" s="36" t="s">
        <v>65</v>
      </c>
      <c r="K20" s="477"/>
      <c r="L20" s="100" t="s">
        <v>93</v>
      </c>
    </row>
    <row r="21" spans="2:12" ht="36.75" thickBot="1">
      <c r="B21" s="462"/>
      <c r="C21" s="462"/>
      <c r="D21" s="33"/>
      <c r="E21" s="41"/>
      <c r="F21" s="34" t="s">
        <v>69</v>
      </c>
      <c r="G21" s="37" t="s">
        <v>69</v>
      </c>
      <c r="H21" s="37" t="s">
        <v>69</v>
      </c>
      <c r="K21" s="477"/>
      <c r="L21" s="100" t="s">
        <v>94</v>
      </c>
    </row>
    <row r="22" spans="2:12" ht="18">
      <c r="B22" s="460" t="s">
        <v>95</v>
      </c>
      <c r="C22" s="460">
        <v>4</v>
      </c>
      <c r="D22" s="38">
        <v>4</v>
      </c>
      <c r="E22" s="30">
        <v>24</v>
      </c>
      <c r="F22" s="30">
        <v>28</v>
      </c>
      <c r="G22" s="35">
        <v>44</v>
      </c>
      <c r="H22" s="35">
        <v>52</v>
      </c>
      <c r="K22" s="477"/>
      <c r="L22" s="100" t="s">
        <v>96</v>
      </c>
    </row>
    <row r="23" spans="2:12" ht="36">
      <c r="B23" s="461"/>
      <c r="C23" s="461"/>
      <c r="D23" s="39" t="s">
        <v>97</v>
      </c>
      <c r="E23" s="26" t="s">
        <v>98</v>
      </c>
      <c r="F23" s="26" t="s">
        <v>99</v>
      </c>
      <c r="G23" s="27" t="s">
        <v>100</v>
      </c>
      <c r="H23" s="27" t="s">
        <v>101</v>
      </c>
      <c r="K23" s="477"/>
      <c r="L23" s="100" t="s">
        <v>102</v>
      </c>
    </row>
    <row r="24" spans="2:12" ht="18">
      <c r="B24" s="461"/>
      <c r="C24" s="461"/>
      <c r="D24" s="40"/>
      <c r="E24" s="24" t="s">
        <v>65</v>
      </c>
      <c r="F24" s="24" t="s">
        <v>65</v>
      </c>
      <c r="G24" s="36" t="s">
        <v>67</v>
      </c>
      <c r="H24" s="36" t="s">
        <v>67</v>
      </c>
      <c r="K24" s="459" t="s">
        <v>103</v>
      </c>
      <c r="L24" s="98" t="s">
        <v>104</v>
      </c>
    </row>
    <row r="25" spans="2:12" ht="18">
      <c r="B25" s="461"/>
      <c r="C25" s="461"/>
      <c r="D25" s="40" t="s">
        <v>65</v>
      </c>
      <c r="E25" s="24" t="s">
        <v>67</v>
      </c>
      <c r="F25" s="24" t="s">
        <v>67</v>
      </c>
      <c r="G25" s="36" t="s">
        <v>65</v>
      </c>
      <c r="H25" s="36" t="s">
        <v>65</v>
      </c>
      <c r="K25" s="459"/>
      <c r="L25" s="98" t="s">
        <v>105</v>
      </c>
    </row>
    <row r="26" spans="2:12" ht="36.75" thickBot="1">
      <c r="B26" s="462"/>
      <c r="C26" s="462"/>
      <c r="D26" s="41"/>
      <c r="E26" s="34" t="s">
        <v>69</v>
      </c>
      <c r="F26" s="34" t="s">
        <v>69</v>
      </c>
      <c r="G26" s="37" t="s">
        <v>69</v>
      </c>
      <c r="H26" s="37" t="s">
        <v>69</v>
      </c>
      <c r="K26" s="459"/>
      <c r="L26" s="98" t="s">
        <v>106</v>
      </c>
    </row>
    <row r="27" spans="2:12" ht="18">
      <c r="B27" s="460" t="s">
        <v>107</v>
      </c>
      <c r="C27" s="460">
        <v>5</v>
      </c>
      <c r="D27" s="30">
        <v>5</v>
      </c>
      <c r="E27" s="30">
        <v>30</v>
      </c>
      <c r="F27" s="35">
        <v>35</v>
      </c>
      <c r="G27" s="35">
        <v>55</v>
      </c>
      <c r="H27" s="35">
        <v>65</v>
      </c>
      <c r="K27" s="459"/>
      <c r="L27" s="98" t="s">
        <v>108</v>
      </c>
    </row>
    <row r="28" spans="2:12" ht="36">
      <c r="B28" s="461"/>
      <c r="C28" s="461"/>
      <c r="D28" s="25" t="s">
        <v>109</v>
      </c>
      <c r="E28" s="25" t="s">
        <v>110</v>
      </c>
      <c r="F28" s="27" t="s">
        <v>111</v>
      </c>
      <c r="G28" s="27" t="s">
        <v>112</v>
      </c>
      <c r="H28" s="27" t="s">
        <v>113</v>
      </c>
      <c r="K28" s="459"/>
      <c r="L28" s="98" t="s">
        <v>114</v>
      </c>
    </row>
    <row r="29" spans="2:12" ht="18">
      <c r="B29" s="461"/>
      <c r="C29" s="461"/>
      <c r="D29" s="24" t="s">
        <v>65</v>
      </c>
      <c r="E29" s="24" t="s">
        <v>65</v>
      </c>
      <c r="F29" s="36" t="s">
        <v>67</v>
      </c>
      <c r="G29" s="36" t="s">
        <v>67</v>
      </c>
      <c r="H29" s="36" t="s">
        <v>67</v>
      </c>
      <c r="K29" s="459"/>
      <c r="L29" s="98" t="s">
        <v>115</v>
      </c>
    </row>
    <row r="30" spans="2:12" ht="18">
      <c r="B30" s="461"/>
      <c r="C30" s="461"/>
      <c r="D30" s="24" t="s">
        <v>67</v>
      </c>
      <c r="E30" s="24" t="s">
        <v>67</v>
      </c>
      <c r="F30" s="36" t="s">
        <v>65</v>
      </c>
      <c r="G30" s="36" t="s">
        <v>65</v>
      </c>
      <c r="H30" s="36" t="s">
        <v>65</v>
      </c>
      <c r="K30" s="459"/>
      <c r="L30" s="98" t="s">
        <v>116</v>
      </c>
    </row>
    <row r="31" spans="2:12" ht="36.75" thickBot="1">
      <c r="B31" s="462"/>
      <c r="C31" s="462"/>
      <c r="D31" s="34" t="s">
        <v>69</v>
      </c>
      <c r="E31" s="34" t="s">
        <v>69</v>
      </c>
      <c r="F31" s="37" t="s">
        <v>69</v>
      </c>
      <c r="G31" s="37" t="s">
        <v>69</v>
      </c>
      <c r="H31" s="37" t="s">
        <v>69</v>
      </c>
      <c r="K31" s="459"/>
      <c r="L31" s="98" t="s">
        <v>117</v>
      </c>
    </row>
    <row r="35" ht="13.5" thickBot="1"/>
    <row r="36" spans="2:8" ht="38.25" thickBot="1">
      <c r="B36" s="463" t="s">
        <v>263</v>
      </c>
      <c r="C36" s="464"/>
      <c r="D36" s="464"/>
      <c r="E36" s="464"/>
      <c r="F36" s="464"/>
      <c r="G36" s="464"/>
      <c r="H36" s="465"/>
    </row>
  </sheetData>
  <sheetProtection/>
  <mergeCells count="18">
    <mergeCell ref="D5:H5"/>
    <mergeCell ref="B7:B11"/>
    <mergeCell ref="C7:C11"/>
    <mergeCell ref="K7:K11"/>
    <mergeCell ref="B12:B16"/>
    <mergeCell ref="C12:C16"/>
    <mergeCell ref="K12:K15"/>
    <mergeCell ref="K16:K23"/>
    <mergeCell ref="K24:K31"/>
    <mergeCell ref="B27:B31"/>
    <mergeCell ref="B17:B21"/>
    <mergeCell ref="B4:H4"/>
    <mergeCell ref="B36:H36"/>
    <mergeCell ref="C17:C21"/>
    <mergeCell ref="B22:B26"/>
    <mergeCell ref="C22:C26"/>
    <mergeCell ref="C27:C31"/>
    <mergeCell ref="B5:C6"/>
  </mergeCells>
  <printOptions/>
  <pageMargins left="0.75" right="0.75" top="1" bottom="1"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O78"/>
  <sheetViews>
    <sheetView zoomScale="70" zoomScaleNormal="70" zoomScalePageLayoutView="0" workbookViewId="0" topLeftCell="A9">
      <selection activeCell="V23" sqref="V23:AA27"/>
    </sheetView>
  </sheetViews>
  <sheetFormatPr defaultColWidth="11.421875" defaultRowHeight="12.75"/>
  <cols>
    <col min="1" max="5" width="6.421875" style="108" customWidth="1"/>
    <col min="6" max="7" width="4.8515625" style="108" customWidth="1"/>
    <col min="8" max="8" width="10.421875" style="108" customWidth="1"/>
    <col min="9" max="13" width="3.7109375" style="108" customWidth="1"/>
    <col min="14" max="14" width="15.7109375" style="108" customWidth="1"/>
    <col min="15" max="15" width="11.421875" style="108" customWidth="1"/>
    <col min="16" max="16" width="3.7109375" style="108" customWidth="1"/>
    <col min="17" max="17" width="12.421875" style="108" customWidth="1"/>
    <col min="18" max="20" width="3.7109375" style="108" customWidth="1"/>
    <col min="21" max="21" width="15.8515625" style="108" customWidth="1"/>
    <col min="22" max="22" width="10.7109375" style="108" customWidth="1"/>
    <col min="23" max="23" width="3.7109375" style="108" customWidth="1"/>
    <col min="24" max="24" width="16.00390625" style="108" customWidth="1"/>
    <col min="25" max="25" width="17.28125" style="108" customWidth="1"/>
    <col min="26" max="26" width="11.140625" style="108" customWidth="1"/>
    <col min="27" max="27" width="14.7109375" style="108" customWidth="1"/>
    <col min="28" max="28" width="15.00390625" style="108" customWidth="1"/>
    <col min="29" max="29" width="4.8515625" style="108" customWidth="1"/>
    <col min="30" max="30" width="5.28125" style="108" customWidth="1"/>
    <col min="31" max="32" width="5.140625" style="108" customWidth="1"/>
    <col min="33" max="34" width="4.8515625" style="108" customWidth="1"/>
    <col min="35" max="35" width="10.421875" style="108" bestFit="1" customWidth="1"/>
    <col min="36" max="36" width="11.7109375" style="108" customWidth="1"/>
    <col min="37" max="40" width="4.8515625" style="108" customWidth="1"/>
    <col min="41" max="16384" width="11.421875" style="108" customWidth="1"/>
  </cols>
  <sheetData>
    <row r="1" spans="1:249" ht="15.75">
      <c r="A1" s="512"/>
      <c r="B1" s="513"/>
      <c r="C1" s="513"/>
      <c r="D1" s="514"/>
      <c r="E1" s="521" t="s">
        <v>1</v>
      </c>
      <c r="F1" s="522"/>
      <c r="G1" s="522"/>
      <c r="H1" s="522"/>
      <c r="I1" s="522"/>
      <c r="J1" s="522"/>
      <c r="K1" s="522"/>
      <c r="L1" s="522"/>
      <c r="M1" s="522"/>
      <c r="N1" s="522"/>
      <c r="O1" s="522"/>
      <c r="P1" s="522"/>
      <c r="Q1" s="522"/>
      <c r="R1" s="522"/>
      <c r="S1" s="522"/>
      <c r="T1" s="522"/>
      <c r="U1" s="522"/>
      <c r="V1" s="522"/>
      <c r="W1" s="522"/>
      <c r="X1" s="522"/>
      <c r="Y1" s="522"/>
      <c r="Z1" s="522"/>
      <c r="AA1" s="522"/>
      <c r="AB1" s="523"/>
      <c r="AC1" s="524" t="s">
        <v>345</v>
      </c>
      <c r="AD1" s="522"/>
      <c r="AE1" s="522"/>
      <c r="AF1" s="522"/>
      <c r="AG1" s="525" t="s">
        <v>364</v>
      </c>
      <c r="AH1" s="525"/>
      <c r="AI1" s="526"/>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c r="FK1" s="249"/>
      <c r="FL1" s="249"/>
      <c r="FM1" s="249"/>
      <c r="FN1" s="249"/>
      <c r="FO1" s="249"/>
      <c r="FP1" s="249"/>
      <c r="FQ1" s="249"/>
      <c r="FR1" s="249"/>
      <c r="FS1" s="249"/>
      <c r="FT1" s="249"/>
      <c r="FU1" s="249"/>
      <c r="FV1" s="249"/>
      <c r="FW1" s="249"/>
      <c r="FX1" s="249"/>
      <c r="FY1" s="249"/>
      <c r="FZ1" s="249"/>
      <c r="GA1" s="249"/>
      <c r="GB1" s="249"/>
      <c r="GC1" s="249"/>
      <c r="GD1" s="249"/>
      <c r="GE1" s="249"/>
      <c r="GF1" s="249"/>
      <c r="GG1" s="249"/>
      <c r="GH1" s="249"/>
      <c r="GI1" s="249"/>
      <c r="GJ1" s="249"/>
      <c r="GK1" s="249"/>
      <c r="GL1" s="249"/>
      <c r="GM1" s="249"/>
      <c r="GN1" s="249"/>
      <c r="GO1" s="249"/>
      <c r="GP1" s="249"/>
      <c r="GQ1" s="249"/>
      <c r="GR1" s="249"/>
      <c r="GS1" s="249"/>
      <c r="GT1" s="249"/>
      <c r="GU1" s="249"/>
      <c r="GV1" s="249"/>
      <c r="GW1" s="249"/>
      <c r="GX1" s="249"/>
      <c r="GY1" s="249"/>
      <c r="GZ1" s="249"/>
      <c r="HA1" s="249"/>
      <c r="HB1" s="249"/>
      <c r="HC1" s="249"/>
      <c r="HD1" s="249"/>
      <c r="HE1" s="249"/>
      <c r="HF1" s="249"/>
      <c r="HG1" s="249"/>
      <c r="HH1" s="249"/>
      <c r="HI1" s="249"/>
      <c r="HJ1" s="249"/>
      <c r="HK1" s="249"/>
      <c r="HL1" s="249"/>
      <c r="HM1" s="249"/>
      <c r="HN1" s="249"/>
      <c r="HO1" s="249"/>
      <c r="HP1" s="249"/>
      <c r="HQ1" s="249"/>
      <c r="HR1" s="249"/>
      <c r="HS1" s="249"/>
      <c r="HT1" s="249"/>
      <c r="HU1" s="249"/>
      <c r="HV1" s="249"/>
      <c r="HW1" s="249"/>
      <c r="HX1" s="249"/>
      <c r="HY1" s="249"/>
      <c r="HZ1" s="249"/>
      <c r="IA1" s="249"/>
      <c r="IB1" s="249"/>
      <c r="IC1" s="249"/>
      <c r="ID1" s="249"/>
      <c r="IE1" s="249"/>
      <c r="IF1" s="249"/>
      <c r="IG1" s="249"/>
      <c r="IH1" s="249"/>
      <c r="II1" s="249"/>
      <c r="IJ1" s="249"/>
      <c r="IK1" s="249"/>
      <c r="IL1" s="249"/>
      <c r="IM1" s="249"/>
      <c r="IN1" s="249"/>
      <c r="IO1" s="249"/>
    </row>
    <row r="2" spans="1:249" ht="20.25" customHeight="1">
      <c r="A2" s="515"/>
      <c r="B2" s="516"/>
      <c r="C2" s="516"/>
      <c r="D2" s="517"/>
      <c r="E2" s="527" t="s">
        <v>141</v>
      </c>
      <c r="F2" s="528"/>
      <c r="G2" s="528"/>
      <c r="H2" s="528"/>
      <c r="I2" s="529" t="s">
        <v>347</v>
      </c>
      <c r="J2" s="529"/>
      <c r="K2" s="529"/>
      <c r="L2" s="529"/>
      <c r="M2" s="529"/>
      <c r="N2" s="529"/>
      <c r="O2" s="529"/>
      <c r="P2" s="529"/>
      <c r="Q2" s="529"/>
      <c r="R2" s="529"/>
      <c r="S2" s="529"/>
      <c r="T2" s="529"/>
      <c r="U2" s="529"/>
      <c r="V2" s="529"/>
      <c r="W2" s="529"/>
      <c r="X2" s="529"/>
      <c r="Y2" s="529"/>
      <c r="Z2" s="529"/>
      <c r="AA2" s="529"/>
      <c r="AB2" s="530"/>
      <c r="AC2" s="531" t="s">
        <v>348</v>
      </c>
      <c r="AD2" s="528"/>
      <c r="AE2" s="528"/>
      <c r="AF2" s="528"/>
      <c r="AG2" s="532">
        <v>2</v>
      </c>
      <c r="AH2" s="532"/>
      <c r="AI2" s="533"/>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c r="EI2" s="249"/>
      <c r="EJ2" s="249"/>
      <c r="EK2" s="249"/>
      <c r="EL2" s="249"/>
      <c r="EM2" s="249"/>
      <c r="EN2" s="249"/>
      <c r="EO2" s="249"/>
      <c r="EP2" s="249"/>
      <c r="EQ2" s="249"/>
      <c r="ER2" s="249"/>
      <c r="ES2" s="249"/>
      <c r="ET2" s="249"/>
      <c r="EU2" s="249"/>
      <c r="EV2" s="249"/>
      <c r="EW2" s="249"/>
      <c r="EX2" s="249"/>
      <c r="EY2" s="249"/>
      <c r="EZ2" s="249"/>
      <c r="FA2" s="249"/>
      <c r="FB2" s="249"/>
      <c r="FC2" s="249"/>
      <c r="FD2" s="249"/>
      <c r="FE2" s="249"/>
      <c r="FF2" s="249"/>
      <c r="FG2" s="249"/>
      <c r="FH2" s="249"/>
      <c r="FI2" s="249"/>
      <c r="FJ2" s="249"/>
      <c r="FK2" s="249"/>
      <c r="FL2" s="249"/>
      <c r="FM2" s="249"/>
      <c r="FN2" s="249"/>
      <c r="FO2" s="249"/>
      <c r="FP2" s="249"/>
      <c r="FQ2" s="249"/>
      <c r="FR2" s="249"/>
      <c r="FS2" s="249"/>
      <c r="FT2" s="249"/>
      <c r="FU2" s="249"/>
      <c r="FV2" s="249"/>
      <c r="FW2" s="249"/>
      <c r="FX2" s="249"/>
      <c r="FY2" s="249"/>
      <c r="FZ2" s="249"/>
      <c r="GA2" s="249"/>
      <c r="GB2" s="249"/>
      <c r="GC2" s="249"/>
      <c r="GD2" s="249"/>
      <c r="GE2" s="249"/>
      <c r="GF2" s="249"/>
      <c r="GG2" s="249"/>
      <c r="GH2" s="249"/>
      <c r="GI2" s="249"/>
      <c r="GJ2" s="249"/>
      <c r="GK2" s="249"/>
      <c r="GL2" s="249"/>
      <c r="GM2" s="249"/>
      <c r="GN2" s="249"/>
      <c r="GO2" s="249"/>
      <c r="GP2" s="249"/>
      <c r="GQ2" s="249"/>
      <c r="GR2" s="249"/>
      <c r="GS2" s="249"/>
      <c r="GT2" s="249"/>
      <c r="GU2" s="249"/>
      <c r="GV2" s="249"/>
      <c r="GW2" s="249"/>
      <c r="GX2" s="249"/>
      <c r="GY2" s="249"/>
      <c r="GZ2" s="249"/>
      <c r="HA2" s="249"/>
      <c r="HB2" s="249"/>
      <c r="HC2" s="249"/>
      <c r="HD2" s="249"/>
      <c r="HE2" s="249"/>
      <c r="HF2" s="249"/>
      <c r="HG2" s="249"/>
      <c r="HH2" s="249"/>
      <c r="HI2" s="249"/>
      <c r="HJ2" s="249"/>
      <c r="HK2" s="249"/>
      <c r="HL2" s="249"/>
      <c r="HM2" s="249"/>
      <c r="HN2" s="249"/>
      <c r="HO2" s="249"/>
      <c r="HP2" s="249"/>
      <c r="HQ2" s="249"/>
      <c r="HR2" s="249"/>
      <c r="HS2" s="249"/>
      <c r="HT2" s="249"/>
      <c r="HU2" s="249"/>
      <c r="HV2" s="249"/>
      <c r="HW2" s="249"/>
      <c r="HX2" s="249"/>
      <c r="HY2" s="249"/>
      <c r="HZ2" s="249"/>
      <c r="IA2" s="249"/>
      <c r="IB2" s="249"/>
      <c r="IC2" s="249"/>
      <c r="ID2" s="249"/>
      <c r="IE2" s="249"/>
      <c r="IF2" s="249"/>
      <c r="IG2" s="249"/>
      <c r="IH2" s="249"/>
      <c r="II2" s="249"/>
      <c r="IJ2" s="249"/>
      <c r="IK2" s="249"/>
      <c r="IL2" s="249"/>
      <c r="IM2" s="249"/>
      <c r="IN2" s="249"/>
      <c r="IO2" s="249"/>
    </row>
    <row r="3" spans="1:249" ht="17.25" customHeight="1" thickBot="1">
      <c r="A3" s="518"/>
      <c r="B3" s="519"/>
      <c r="C3" s="519"/>
      <c r="D3" s="520"/>
      <c r="E3" s="499" t="s">
        <v>349</v>
      </c>
      <c r="F3" s="500"/>
      <c r="G3" s="500"/>
      <c r="H3" s="500"/>
      <c r="I3" s="501" t="s">
        <v>365</v>
      </c>
      <c r="J3" s="501"/>
      <c r="K3" s="501"/>
      <c r="L3" s="501"/>
      <c r="M3" s="501"/>
      <c r="N3" s="501"/>
      <c r="O3" s="501"/>
      <c r="P3" s="501"/>
      <c r="Q3" s="501"/>
      <c r="R3" s="501"/>
      <c r="S3" s="501"/>
      <c r="T3" s="501"/>
      <c r="U3" s="501"/>
      <c r="V3" s="501"/>
      <c r="W3" s="501"/>
      <c r="X3" s="501"/>
      <c r="Y3" s="501"/>
      <c r="Z3" s="501"/>
      <c r="AA3" s="501"/>
      <c r="AB3" s="502"/>
      <c r="AC3" s="503" t="s">
        <v>351</v>
      </c>
      <c r="AD3" s="500"/>
      <c r="AE3" s="500"/>
      <c r="AF3" s="500"/>
      <c r="AG3" s="504">
        <v>43123</v>
      </c>
      <c r="AH3" s="505"/>
      <c r="AI3" s="506"/>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c r="GS3" s="249"/>
      <c r="GT3" s="249"/>
      <c r="GU3" s="249"/>
      <c r="GV3" s="249"/>
      <c r="GW3" s="249"/>
      <c r="GX3" s="249"/>
      <c r="GY3" s="249"/>
      <c r="GZ3" s="249"/>
      <c r="HA3" s="249"/>
      <c r="HB3" s="249"/>
      <c r="HC3" s="249"/>
      <c r="HD3" s="249"/>
      <c r="HE3" s="249"/>
      <c r="HF3" s="249"/>
      <c r="HG3" s="249"/>
      <c r="HH3" s="249"/>
      <c r="HI3" s="249"/>
      <c r="HJ3" s="249"/>
      <c r="HK3" s="249"/>
      <c r="HL3" s="249"/>
      <c r="HM3" s="249"/>
      <c r="HN3" s="249"/>
      <c r="HO3" s="249"/>
      <c r="HP3" s="249"/>
      <c r="HQ3" s="249"/>
      <c r="HR3" s="249"/>
      <c r="HS3" s="249"/>
      <c r="HT3" s="249"/>
      <c r="HU3" s="249"/>
      <c r="HV3" s="249"/>
      <c r="HW3" s="249"/>
      <c r="HX3" s="249"/>
      <c r="HY3" s="249"/>
      <c r="HZ3" s="249"/>
      <c r="IA3" s="249"/>
      <c r="IB3" s="249"/>
      <c r="IC3" s="249"/>
      <c r="ID3" s="249"/>
      <c r="IE3" s="249"/>
      <c r="IF3" s="249"/>
      <c r="IG3" s="249"/>
      <c r="IH3" s="249"/>
      <c r="II3" s="249"/>
      <c r="IJ3" s="249"/>
      <c r="IK3" s="249"/>
      <c r="IL3" s="249"/>
      <c r="IM3" s="249"/>
      <c r="IN3" s="249"/>
      <c r="IO3" s="249"/>
    </row>
    <row r="4" spans="1:249" ht="16.5" thickBot="1">
      <c r="A4" s="250"/>
      <c r="B4" s="250"/>
      <c r="C4" s="250"/>
      <c r="D4" s="250"/>
      <c r="E4" s="251"/>
      <c r="F4" s="251"/>
      <c r="G4" s="251"/>
      <c r="H4" s="251"/>
      <c r="I4" s="252"/>
      <c r="J4" s="252"/>
      <c r="K4" s="252"/>
      <c r="L4" s="252"/>
      <c r="M4" s="252"/>
      <c r="N4" s="252"/>
      <c r="O4" s="252"/>
      <c r="P4" s="252"/>
      <c r="Q4" s="252"/>
      <c r="R4" s="252"/>
      <c r="S4" s="252"/>
      <c r="T4" s="252"/>
      <c r="U4" s="252"/>
      <c r="V4" s="252"/>
      <c r="W4" s="252"/>
      <c r="X4" s="252"/>
      <c r="Y4" s="252"/>
      <c r="Z4" s="252"/>
      <c r="AA4" s="252"/>
      <c r="AB4" s="252"/>
      <c r="AC4" s="251"/>
      <c r="AD4" s="251"/>
      <c r="AE4" s="251"/>
      <c r="AF4" s="251"/>
      <c r="AG4" s="253"/>
      <c r="AH4" s="254"/>
      <c r="AI4" s="254"/>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row>
    <row r="5" spans="1:249" ht="18.75">
      <c r="A5" s="507" t="s">
        <v>366</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9"/>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c r="FX5" s="255"/>
      <c r="FY5" s="255"/>
      <c r="FZ5" s="255"/>
      <c r="GA5" s="255"/>
      <c r="GB5" s="255"/>
      <c r="GC5" s="255"/>
      <c r="GD5" s="255"/>
      <c r="GE5" s="255"/>
      <c r="GF5" s="255"/>
      <c r="GG5" s="255"/>
      <c r="GH5" s="255"/>
      <c r="GI5" s="255"/>
      <c r="GJ5" s="255"/>
      <c r="GK5" s="255"/>
      <c r="GL5" s="255"/>
      <c r="GM5" s="255"/>
      <c r="GN5" s="255"/>
      <c r="GO5" s="255"/>
      <c r="GP5" s="255"/>
      <c r="GQ5" s="255"/>
      <c r="GR5" s="255"/>
      <c r="GS5" s="255"/>
      <c r="GT5" s="255"/>
      <c r="GU5" s="255"/>
      <c r="GV5" s="255"/>
      <c r="GW5" s="255"/>
      <c r="GX5" s="255"/>
      <c r="GY5" s="255"/>
      <c r="GZ5" s="255"/>
      <c r="HA5" s="255"/>
      <c r="HB5" s="255"/>
      <c r="HC5" s="255"/>
      <c r="HD5" s="255"/>
      <c r="HE5" s="255"/>
      <c r="HF5" s="255"/>
      <c r="HG5" s="255"/>
      <c r="HH5" s="255"/>
      <c r="HI5" s="255"/>
      <c r="HJ5" s="255"/>
      <c r="HK5" s="255"/>
      <c r="HL5" s="255"/>
      <c r="HM5" s="255"/>
      <c r="HN5" s="255"/>
      <c r="HO5" s="255"/>
      <c r="HP5" s="255"/>
      <c r="HQ5" s="255"/>
      <c r="HR5" s="255"/>
      <c r="HS5" s="255"/>
      <c r="HT5" s="255"/>
      <c r="HU5" s="255"/>
      <c r="HV5" s="255"/>
      <c r="HW5" s="255"/>
      <c r="HX5" s="255"/>
      <c r="HY5" s="255"/>
      <c r="HZ5" s="255"/>
      <c r="IA5" s="255"/>
      <c r="IB5" s="255"/>
      <c r="IC5" s="255"/>
      <c r="ID5" s="255"/>
      <c r="IE5" s="255"/>
      <c r="IF5" s="255"/>
      <c r="IG5" s="255"/>
      <c r="IH5" s="255"/>
      <c r="II5" s="255"/>
      <c r="IJ5" s="255"/>
      <c r="IK5" s="255"/>
      <c r="IL5" s="255"/>
      <c r="IM5" s="255"/>
      <c r="IN5" s="255"/>
      <c r="IO5" s="255"/>
    </row>
    <row r="6" spans="1:249" s="85" customFormat="1" ht="52.5" customHeight="1" thickBot="1">
      <c r="A6" s="636" t="s">
        <v>352</v>
      </c>
      <c r="B6" s="637"/>
      <c r="C6" s="637"/>
      <c r="D6" s="637"/>
      <c r="E6" s="637"/>
      <c r="F6" s="510" t="s">
        <v>344</v>
      </c>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1"/>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5"/>
      <c r="ES6" s="255"/>
      <c r="ET6" s="255"/>
      <c r="EU6" s="255"/>
      <c r="EV6" s="255"/>
      <c r="EW6" s="255"/>
      <c r="EX6" s="255"/>
      <c r="EY6" s="255"/>
      <c r="EZ6" s="255"/>
      <c r="FA6" s="255"/>
      <c r="FB6" s="255"/>
      <c r="FC6" s="255"/>
      <c r="FD6" s="255"/>
      <c r="FE6" s="255"/>
      <c r="FF6" s="255"/>
      <c r="FG6" s="255"/>
      <c r="FH6" s="255"/>
      <c r="FI6" s="255"/>
      <c r="FJ6" s="255"/>
      <c r="FK6" s="255"/>
      <c r="FL6" s="255"/>
      <c r="FM6" s="255"/>
      <c r="FN6" s="255"/>
      <c r="FO6" s="255"/>
      <c r="FP6" s="255"/>
      <c r="FQ6" s="255"/>
      <c r="FR6" s="255"/>
      <c r="FS6" s="255"/>
      <c r="FT6" s="255"/>
      <c r="FU6" s="255"/>
      <c r="FV6" s="255"/>
      <c r="FW6" s="255"/>
      <c r="FX6" s="255"/>
      <c r="FY6" s="255"/>
      <c r="FZ6" s="255"/>
      <c r="GA6" s="255"/>
      <c r="GB6" s="255"/>
      <c r="GC6" s="255"/>
      <c r="GD6" s="255"/>
      <c r="GE6" s="255"/>
      <c r="GF6" s="255"/>
      <c r="GG6" s="255"/>
      <c r="GH6" s="255"/>
      <c r="GI6" s="255"/>
      <c r="GJ6" s="255"/>
      <c r="GK6" s="255"/>
      <c r="GL6" s="255"/>
      <c r="GM6" s="255"/>
      <c r="GN6" s="255"/>
      <c r="GO6" s="255"/>
      <c r="GP6" s="255"/>
      <c r="GQ6" s="255"/>
      <c r="GR6" s="255"/>
      <c r="GS6" s="255"/>
      <c r="GT6" s="255"/>
      <c r="GU6" s="255"/>
      <c r="GV6" s="255"/>
      <c r="GW6" s="255"/>
      <c r="GX6" s="255"/>
      <c r="GY6" s="255"/>
      <c r="GZ6" s="255"/>
      <c r="HA6" s="255"/>
      <c r="HB6" s="255"/>
      <c r="HC6" s="255"/>
      <c r="HD6" s="255"/>
      <c r="HE6" s="255"/>
      <c r="HF6" s="255"/>
      <c r="HG6" s="255"/>
      <c r="HH6" s="255"/>
      <c r="HI6" s="255"/>
      <c r="HJ6" s="255"/>
      <c r="HK6" s="255"/>
      <c r="HL6" s="255"/>
      <c r="HM6" s="255"/>
      <c r="HN6" s="255"/>
      <c r="HO6" s="255"/>
      <c r="HP6" s="255"/>
      <c r="HQ6" s="255"/>
      <c r="HR6" s="255"/>
      <c r="HS6" s="255"/>
      <c r="HT6" s="255"/>
      <c r="HU6" s="255"/>
      <c r="HV6" s="255"/>
      <c r="HW6" s="255"/>
      <c r="HX6" s="255"/>
      <c r="HY6" s="255"/>
      <c r="HZ6" s="255"/>
      <c r="IA6" s="255"/>
      <c r="IB6" s="255"/>
      <c r="IC6" s="255"/>
      <c r="ID6" s="255"/>
      <c r="IE6" s="255"/>
      <c r="IF6" s="255"/>
      <c r="IG6" s="255"/>
      <c r="IH6" s="255"/>
      <c r="II6" s="255"/>
      <c r="IJ6" s="255"/>
      <c r="IK6" s="255"/>
      <c r="IL6" s="255"/>
      <c r="IM6" s="255"/>
      <c r="IN6" s="255"/>
      <c r="IO6" s="255"/>
    </row>
    <row r="7" spans="3:27" ht="15.75">
      <c r="C7" s="109" t="s">
        <v>20</v>
      </c>
      <c r="D7" s="110"/>
      <c r="E7" s="111" t="s">
        <v>21</v>
      </c>
      <c r="Q7" s="110"/>
      <c r="R7" s="638"/>
      <c r="S7" s="638"/>
      <c r="T7" s="638"/>
      <c r="X7" s="110" t="s">
        <v>8</v>
      </c>
      <c r="Y7" s="639" t="e">
        <f>#REF!</f>
        <v>#REF!</v>
      </c>
      <c r="Z7" s="640"/>
      <c r="AA7" s="640"/>
    </row>
    <row r="8" spans="1:5" s="85" customFormat="1" ht="8.25" customHeight="1">
      <c r="A8" s="112"/>
      <c r="B8" s="112"/>
      <c r="C8" s="113"/>
      <c r="D8" s="113"/>
      <c r="E8" s="113"/>
    </row>
    <row r="9" spans="1:41" s="85" customFormat="1" ht="21" customHeight="1">
      <c r="A9" s="627" t="s">
        <v>22</v>
      </c>
      <c r="B9" s="628"/>
      <c r="C9" s="628"/>
      <c r="D9" s="628"/>
      <c r="E9" s="628"/>
      <c r="F9" s="628"/>
      <c r="G9" s="628"/>
      <c r="H9" s="628"/>
      <c r="I9" s="628"/>
      <c r="J9" s="628"/>
      <c r="K9" s="628"/>
      <c r="L9" s="628"/>
      <c r="M9" s="628"/>
      <c r="N9" s="628"/>
      <c r="O9" s="628"/>
      <c r="P9" s="628"/>
      <c r="Q9" s="628"/>
      <c r="R9" s="628"/>
      <c r="S9" s="628"/>
      <c r="T9" s="629"/>
      <c r="V9" s="146" t="s">
        <v>22</v>
      </c>
      <c r="W9" s="147"/>
      <c r="X9" s="147"/>
      <c r="Y9" s="147"/>
      <c r="Z9" s="147"/>
      <c r="AA9" s="147"/>
      <c r="AB9" s="147"/>
      <c r="AC9" s="147"/>
      <c r="AD9" s="147"/>
      <c r="AE9" s="147"/>
      <c r="AF9" s="147"/>
      <c r="AG9" s="147"/>
      <c r="AH9" s="147"/>
      <c r="AI9" s="147"/>
      <c r="AJ9" s="147"/>
      <c r="AK9" s="147"/>
      <c r="AL9" s="147"/>
      <c r="AM9" s="147"/>
      <c r="AN9" s="147"/>
      <c r="AO9" s="148"/>
    </row>
    <row r="10" spans="1:41" s="85" customFormat="1" ht="12.75" customHeight="1">
      <c r="A10" s="630" t="s">
        <v>23</v>
      </c>
      <c r="B10" s="631"/>
      <c r="C10" s="631"/>
      <c r="D10" s="631"/>
      <c r="E10" s="631"/>
      <c r="F10" s="631"/>
      <c r="G10" s="631"/>
      <c r="H10" s="631"/>
      <c r="I10" s="631"/>
      <c r="J10" s="631"/>
      <c r="K10" s="631"/>
      <c r="L10" s="631"/>
      <c r="M10" s="631"/>
      <c r="N10" s="631"/>
      <c r="O10" s="631"/>
      <c r="P10" s="631"/>
      <c r="Q10" s="631"/>
      <c r="R10" s="631"/>
      <c r="S10" s="631"/>
      <c r="T10" s="632"/>
      <c r="V10" s="554" t="s">
        <v>251</v>
      </c>
      <c r="W10" s="555"/>
      <c r="X10" s="555"/>
      <c r="Y10" s="555"/>
      <c r="Z10" s="555"/>
      <c r="AA10" s="555"/>
      <c r="AB10" s="555"/>
      <c r="AC10" s="555"/>
      <c r="AD10" s="555"/>
      <c r="AE10" s="555"/>
      <c r="AF10" s="555"/>
      <c r="AG10" s="555"/>
      <c r="AH10" s="555"/>
      <c r="AI10" s="149"/>
      <c r="AJ10" s="149"/>
      <c r="AK10" s="149"/>
      <c r="AL10" s="149"/>
      <c r="AM10" s="149"/>
      <c r="AN10" s="149"/>
      <c r="AO10" s="150"/>
    </row>
    <row r="11" spans="1:41" s="85" customFormat="1" ht="15.75" customHeight="1">
      <c r="A11" s="633"/>
      <c r="B11" s="634"/>
      <c r="C11" s="634"/>
      <c r="D11" s="634"/>
      <c r="E11" s="634"/>
      <c r="F11" s="634"/>
      <c r="G11" s="634"/>
      <c r="H11" s="634"/>
      <c r="I11" s="634"/>
      <c r="J11" s="634"/>
      <c r="K11" s="634"/>
      <c r="L11" s="634"/>
      <c r="M11" s="634"/>
      <c r="N11" s="634"/>
      <c r="O11" s="634"/>
      <c r="P11" s="634"/>
      <c r="Q11" s="634"/>
      <c r="R11" s="634"/>
      <c r="S11" s="634"/>
      <c r="T11" s="635"/>
      <c r="V11" s="556"/>
      <c r="W11" s="557"/>
      <c r="X11" s="557"/>
      <c r="Y11" s="557"/>
      <c r="Z11" s="557"/>
      <c r="AA11" s="557"/>
      <c r="AB11" s="557"/>
      <c r="AC11" s="557"/>
      <c r="AD11" s="557"/>
      <c r="AE11" s="557"/>
      <c r="AF11" s="557"/>
      <c r="AG11" s="557"/>
      <c r="AH11" s="557"/>
      <c r="AI11" s="151"/>
      <c r="AJ11" s="151"/>
      <c r="AK11" s="151"/>
      <c r="AL11" s="151"/>
      <c r="AM11" s="151"/>
      <c r="AN11" s="151"/>
      <c r="AO11" s="152"/>
    </row>
    <row r="12" spans="1:41" s="85" customFormat="1" ht="16.5" customHeight="1">
      <c r="A12" s="538" t="s">
        <v>24</v>
      </c>
      <c r="B12" s="539"/>
      <c r="C12" s="539"/>
      <c r="D12" s="539"/>
      <c r="E12" s="539"/>
      <c r="F12" s="539"/>
      <c r="G12" s="539"/>
      <c r="H12" s="539"/>
      <c r="I12" s="539"/>
      <c r="J12" s="540"/>
      <c r="K12" s="538" t="s">
        <v>25</v>
      </c>
      <c r="L12" s="539"/>
      <c r="M12" s="539"/>
      <c r="N12" s="539"/>
      <c r="O12" s="539"/>
      <c r="P12" s="539"/>
      <c r="Q12" s="539"/>
      <c r="R12" s="539"/>
      <c r="S12" s="539"/>
      <c r="T12" s="540"/>
      <c r="V12" s="538" t="s">
        <v>246</v>
      </c>
      <c r="W12" s="539"/>
      <c r="X12" s="539"/>
      <c r="Y12" s="539"/>
      <c r="Z12" s="539"/>
      <c r="AA12" s="539"/>
      <c r="AB12" s="539"/>
      <c r="AC12" s="539"/>
      <c r="AD12" s="539"/>
      <c r="AE12" s="540"/>
      <c r="AF12" s="153"/>
      <c r="AG12" s="154"/>
      <c r="AH12" s="154"/>
      <c r="AI12" s="154"/>
      <c r="AJ12" s="154"/>
      <c r="AK12" s="154"/>
      <c r="AL12" s="154"/>
      <c r="AM12" s="154"/>
      <c r="AN12" s="154"/>
      <c r="AO12" s="155"/>
    </row>
    <row r="13" spans="1:41" s="85" customFormat="1" ht="16.5" customHeight="1">
      <c r="A13" s="538" t="s">
        <v>26</v>
      </c>
      <c r="B13" s="539"/>
      <c r="C13" s="539"/>
      <c r="D13" s="539"/>
      <c r="E13" s="539"/>
      <c r="F13" s="539" t="s">
        <v>27</v>
      </c>
      <c r="G13" s="539"/>
      <c r="H13" s="539"/>
      <c r="I13" s="539"/>
      <c r="J13" s="540"/>
      <c r="K13" s="538" t="s">
        <v>26</v>
      </c>
      <c r="L13" s="539"/>
      <c r="M13" s="539"/>
      <c r="N13" s="540"/>
      <c r="O13" s="538" t="s">
        <v>27</v>
      </c>
      <c r="P13" s="539"/>
      <c r="Q13" s="539"/>
      <c r="R13" s="539"/>
      <c r="S13" s="539"/>
      <c r="T13" s="540"/>
      <c r="V13" s="538" t="s">
        <v>26</v>
      </c>
      <c r="W13" s="539"/>
      <c r="X13" s="539"/>
      <c r="Y13" s="539"/>
      <c r="Z13" s="539"/>
      <c r="AA13" s="539" t="s">
        <v>27</v>
      </c>
      <c r="AB13" s="539"/>
      <c r="AC13" s="539"/>
      <c r="AD13" s="539"/>
      <c r="AE13" s="540"/>
      <c r="AF13" s="538" t="s">
        <v>254</v>
      </c>
      <c r="AG13" s="539"/>
      <c r="AH13" s="539"/>
      <c r="AI13" s="540"/>
      <c r="AJ13" s="538" t="s">
        <v>27</v>
      </c>
      <c r="AK13" s="539"/>
      <c r="AL13" s="539"/>
      <c r="AM13" s="539"/>
      <c r="AN13" s="539"/>
      <c r="AO13" s="540"/>
    </row>
    <row r="14" spans="1:41" s="85" customFormat="1" ht="15.75" customHeight="1">
      <c r="A14" s="551">
        <v>1</v>
      </c>
      <c r="B14" s="552"/>
      <c r="C14" s="552"/>
      <c r="D14" s="552"/>
      <c r="E14" s="553"/>
      <c r="F14" s="551" t="s">
        <v>28</v>
      </c>
      <c r="G14" s="552"/>
      <c r="H14" s="552"/>
      <c r="I14" s="552"/>
      <c r="J14" s="553"/>
      <c r="K14" s="538">
        <v>1</v>
      </c>
      <c r="L14" s="539"/>
      <c r="M14" s="539"/>
      <c r="N14" s="540"/>
      <c r="O14" s="551" t="s">
        <v>29</v>
      </c>
      <c r="P14" s="552"/>
      <c r="Q14" s="552"/>
      <c r="R14" s="552"/>
      <c r="S14" s="552"/>
      <c r="T14" s="553"/>
      <c r="V14" s="551">
        <v>1</v>
      </c>
      <c r="W14" s="552"/>
      <c r="X14" s="552"/>
      <c r="Y14" s="552"/>
      <c r="Z14" s="553"/>
      <c r="AA14" s="551" t="s">
        <v>252</v>
      </c>
      <c r="AB14" s="552"/>
      <c r="AC14" s="552"/>
      <c r="AD14" s="552"/>
      <c r="AE14" s="553"/>
      <c r="AF14" s="538" t="s">
        <v>247</v>
      </c>
      <c r="AG14" s="539"/>
      <c r="AH14" s="539"/>
      <c r="AI14" s="540"/>
      <c r="AJ14" s="551" t="s">
        <v>255</v>
      </c>
      <c r="AK14" s="552"/>
      <c r="AL14" s="552"/>
      <c r="AM14" s="552"/>
      <c r="AN14" s="552"/>
      <c r="AO14" s="553"/>
    </row>
    <row r="15" spans="1:41" s="85" customFormat="1" ht="15.75" customHeight="1">
      <c r="A15" s="551">
        <v>2</v>
      </c>
      <c r="B15" s="552"/>
      <c r="C15" s="552"/>
      <c r="D15" s="552"/>
      <c r="E15" s="553"/>
      <c r="F15" s="551" t="s">
        <v>30</v>
      </c>
      <c r="G15" s="552"/>
      <c r="H15" s="552"/>
      <c r="I15" s="552"/>
      <c r="J15" s="553"/>
      <c r="K15" s="538">
        <v>6</v>
      </c>
      <c r="L15" s="539"/>
      <c r="M15" s="539"/>
      <c r="N15" s="540"/>
      <c r="O15" s="551" t="s">
        <v>31</v>
      </c>
      <c r="P15" s="552"/>
      <c r="Q15" s="552"/>
      <c r="R15" s="552"/>
      <c r="S15" s="552"/>
      <c r="T15" s="553"/>
      <c r="V15" s="551">
        <v>2</v>
      </c>
      <c r="W15" s="552"/>
      <c r="X15" s="552"/>
      <c r="Y15" s="552"/>
      <c r="Z15" s="553"/>
      <c r="AA15" s="551" t="s">
        <v>264</v>
      </c>
      <c r="AB15" s="552"/>
      <c r="AC15" s="552"/>
      <c r="AD15" s="552"/>
      <c r="AE15" s="553"/>
      <c r="AF15" s="538" t="s">
        <v>248</v>
      </c>
      <c r="AG15" s="539"/>
      <c r="AH15" s="539"/>
      <c r="AI15" s="540"/>
      <c r="AJ15" s="551" t="s">
        <v>256</v>
      </c>
      <c r="AK15" s="552"/>
      <c r="AL15" s="552"/>
      <c r="AM15" s="552"/>
      <c r="AN15" s="552"/>
      <c r="AO15" s="553"/>
    </row>
    <row r="16" spans="1:41" s="85" customFormat="1" ht="15.75" customHeight="1">
      <c r="A16" s="551">
        <v>3</v>
      </c>
      <c r="B16" s="552"/>
      <c r="C16" s="552"/>
      <c r="D16" s="552"/>
      <c r="E16" s="553"/>
      <c r="F16" s="551" t="s">
        <v>32</v>
      </c>
      <c r="G16" s="552"/>
      <c r="H16" s="552"/>
      <c r="I16" s="552"/>
      <c r="J16" s="553"/>
      <c r="K16" s="538">
        <v>7</v>
      </c>
      <c r="L16" s="539"/>
      <c r="M16" s="539"/>
      <c r="N16" s="540"/>
      <c r="O16" s="551" t="s">
        <v>33</v>
      </c>
      <c r="P16" s="552"/>
      <c r="Q16" s="552"/>
      <c r="R16" s="552"/>
      <c r="S16" s="552"/>
      <c r="T16" s="553"/>
      <c r="V16" s="551">
        <v>3</v>
      </c>
      <c r="W16" s="552"/>
      <c r="X16" s="552"/>
      <c r="Y16" s="552"/>
      <c r="Z16" s="553"/>
      <c r="AA16" s="551" t="s">
        <v>253</v>
      </c>
      <c r="AB16" s="552"/>
      <c r="AC16" s="552"/>
      <c r="AD16" s="552"/>
      <c r="AE16" s="553"/>
      <c r="AF16" s="538" t="s">
        <v>249</v>
      </c>
      <c r="AG16" s="539"/>
      <c r="AH16" s="539"/>
      <c r="AI16" s="540"/>
      <c r="AJ16" s="551" t="s">
        <v>257</v>
      </c>
      <c r="AK16" s="552"/>
      <c r="AL16" s="552"/>
      <c r="AM16" s="552"/>
      <c r="AN16" s="552"/>
      <c r="AO16" s="553"/>
    </row>
    <row r="17" spans="1:41" s="85" customFormat="1" ht="15.75" customHeight="1">
      <c r="A17" s="551">
        <v>4</v>
      </c>
      <c r="B17" s="552"/>
      <c r="C17" s="552"/>
      <c r="D17" s="552"/>
      <c r="E17" s="553"/>
      <c r="F17" s="551" t="s">
        <v>34</v>
      </c>
      <c r="G17" s="552"/>
      <c r="H17" s="552"/>
      <c r="I17" s="552"/>
      <c r="J17" s="553"/>
      <c r="K17" s="538">
        <v>11</v>
      </c>
      <c r="L17" s="539"/>
      <c r="M17" s="539"/>
      <c r="N17" s="540"/>
      <c r="O17" s="551" t="s">
        <v>35</v>
      </c>
      <c r="P17" s="552"/>
      <c r="Q17" s="552"/>
      <c r="R17" s="552"/>
      <c r="S17" s="552"/>
      <c r="T17" s="553"/>
      <c r="V17" s="551"/>
      <c r="W17" s="552"/>
      <c r="X17" s="552"/>
      <c r="Y17" s="552"/>
      <c r="Z17" s="553"/>
      <c r="AA17" s="551"/>
      <c r="AB17" s="552"/>
      <c r="AC17" s="552"/>
      <c r="AD17" s="552"/>
      <c r="AE17" s="553"/>
      <c r="AF17" s="538" t="s">
        <v>250</v>
      </c>
      <c r="AG17" s="539"/>
      <c r="AH17" s="539"/>
      <c r="AI17" s="540"/>
      <c r="AJ17" s="551" t="s">
        <v>258</v>
      </c>
      <c r="AK17" s="552"/>
      <c r="AL17" s="552"/>
      <c r="AM17" s="552"/>
      <c r="AN17" s="552"/>
      <c r="AO17" s="553"/>
    </row>
    <row r="18" spans="1:41" s="85" customFormat="1" ht="15.75" customHeight="1">
      <c r="A18" s="551">
        <v>5</v>
      </c>
      <c r="B18" s="552"/>
      <c r="C18" s="552"/>
      <c r="D18" s="552"/>
      <c r="E18" s="553"/>
      <c r="F18" s="551" t="s">
        <v>36</v>
      </c>
      <c r="G18" s="552"/>
      <c r="H18" s="552"/>
      <c r="I18" s="552"/>
      <c r="J18" s="553"/>
      <c r="K18" s="538">
        <v>13</v>
      </c>
      <c r="L18" s="539"/>
      <c r="M18" s="539"/>
      <c r="N18" s="540"/>
      <c r="O18" s="551" t="s">
        <v>37</v>
      </c>
      <c r="P18" s="552"/>
      <c r="Q18" s="552"/>
      <c r="R18" s="552"/>
      <c r="S18" s="552"/>
      <c r="T18" s="553"/>
      <c r="V18" s="551"/>
      <c r="W18" s="552"/>
      <c r="X18" s="552"/>
      <c r="Y18" s="552"/>
      <c r="Z18" s="553"/>
      <c r="AA18" s="551"/>
      <c r="AB18" s="552"/>
      <c r="AC18" s="552"/>
      <c r="AD18" s="552"/>
      <c r="AE18" s="553"/>
      <c r="AF18" s="538" t="s">
        <v>172</v>
      </c>
      <c r="AG18" s="539"/>
      <c r="AH18" s="539"/>
      <c r="AI18" s="540"/>
      <c r="AJ18" s="551" t="s">
        <v>259</v>
      </c>
      <c r="AK18" s="552"/>
      <c r="AL18" s="552"/>
      <c r="AM18" s="552"/>
      <c r="AN18" s="552"/>
      <c r="AO18" s="553"/>
    </row>
    <row r="19" spans="1:20" s="85" customFormat="1" ht="7.5" customHeight="1" thickBot="1">
      <c r="A19" s="97"/>
      <c r="B19" s="114"/>
      <c r="C19" s="114"/>
      <c r="D19" s="114"/>
      <c r="E19" s="114"/>
      <c r="F19" s="114"/>
      <c r="G19" s="115"/>
      <c r="H19" s="114"/>
      <c r="I19" s="114"/>
      <c r="J19" s="114"/>
      <c r="K19" s="97"/>
      <c r="L19" s="114"/>
      <c r="M19" s="114"/>
      <c r="N19" s="114"/>
      <c r="O19" s="114"/>
      <c r="P19" s="114"/>
      <c r="Q19" s="115"/>
      <c r="R19" s="114"/>
      <c r="S19" s="114"/>
      <c r="T19" s="114"/>
    </row>
    <row r="20" spans="1:35" s="85" customFormat="1" ht="31.5" customHeight="1">
      <c r="A20" s="543" t="s">
        <v>38</v>
      </c>
      <c r="B20" s="617" t="s">
        <v>10</v>
      </c>
      <c r="C20" s="618"/>
      <c r="D20" s="618"/>
      <c r="E20" s="618"/>
      <c r="F20" s="618"/>
      <c r="G20" s="619"/>
      <c r="H20" s="623" t="s">
        <v>39</v>
      </c>
      <c r="I20" s="566" t="s">
        <v>240</v>
      </c>
      <c r="J20" s="566"/>
      <c r="K20" s="566"/>
      <c r="L20" s="566"/>
      <c r="M20" s="566"/>
      <c r="N20" s="603" t="s">
        <v>40</v>
      </c>
      <c r="O20" s="603" t="s">
        <v>41</v>
      </c>
      <c r="P20" s="590" t="s">
        <v>42</v>
      </c>
      <c r="Q20" s="605" t="s">
        <v>43</v>
      </c>
      <c r="U20" s="593" t="s">
        <v>38</v>
      </c>
      <c r="V20" s="596" t="s">
        <v>262</v>
      </c>
      <c r="W20" s="597"/>
      <c r="X20" s="597"/>
      <c r="Y20" s="597"/>
      <c r="Z20" s="597"/>
      <c r="AA20" s="597"/>
      <c r="AB20" s="600" t="s">
        <v>246</v>
      </c>
      <c r="AC20" s="566" t="s">
        <v>240</v>
      </c>
      <c r="AD20" s="566"/>
      <c r="AE20" s="566"/>
      <c r="AF20" s="566"/>
      <c r="AG20" s="566"/>
      <c r="AH20" s="603" t="s">
        <v>40</v>
      </c>
      <c r="AI20" s="590" t="s">
        <v>261</v>
      </c>
    </row>
    <row r="21" spans="1:35" s="85" customFormat="1" ht="31.5" customHeight="1">
      <c r="A21" s="544"/>
      <c r="B21" s="620"/>
      <c r="C21" s="621"/>
      <c r="D21" s="621"/>
      <c r="E21" s="621"/>
      <c r="F21" s="621"/>
      <c r="G21" s="622"/>
      <c r="H21" s="624"/>
      <c r="I21" s="567"/>
      <c r="J21" s="567"/>
      <c r="K21" s="567"/>
      <c r="L21" s="567"/>
      <c r="M21" s="567"/>
      <c r="N21" s="567"/>
      <c r="O21" s="567"/>
      <c r="P21" s="591"/>
      <c r="Q21" s="606"/>
      <c r="U21" s="594"/>
      <c r="V21" s="598"/>
      <c r="W21" s="598"/>
      <c r="X21" s="598"/>
      <c r="Y21" s="598"/>
      <c r="Z21" s="598"/>
      <c r="AA21" s="598"/>
      <c r="AB21" s="601"/>
      <c r="AC21" s="567"/>
      <c r="AD21" s="567"/>
      <c r="AE21" s="567"/>
      <c r="AF21" s="567"/>
      <c r="AG21" s="567"/>
      <c r="AH21" s="567"/>
      <c r="AI21" s="591"/>
    </row>
    <row r="22" spans="1:35" s="85" customFormat="1" ht="31.5" customHeight="1" thickBot="1">
      <c r="A22" s="544"/>
      <c r="B22" s="620"/>
      <c r="C22" s="621"/>
      <c r="D22" s="621"/>
      <c r="E22" s="621"/>
      <c r="F22" s="621"/>
      <c r="G22" s="622"/>
      <c r="H22" s="624"/>
      <c r="I22" s="256">
        <v>1</v>
      </c>
      <c r="J22" s="257">
        <f>I22+1</f>
        <v>2</v>
      </c>
      <c r="K22" s="257">
        <f>J22+1</f>
        <v>3</v>
      </c>
      <c r="L22" s="257">
        <f>K22+1</f>
        <v>4</v>
      </c>
      <c r="M22" s="257">
        <f>L22+1</f>
        <v>5</v>
      </c>
      <c r="N22" s="604"/>
      <c r="O22" s="604"/>
      <c r="P22" s="592"/>
      <c r="Q22" s="606"/>
      <c r="U22" s="595"/>
      <c r="V22" s="599"/>
      <c r="W22" s="599"/>
      <c r="X22" s="599"/>
      <c r="Y22" s="599"/>
      <c r="Z22" s="599"/>
      <c r="AA22" s="599"/>
      <c r="AB22" s="602"/>
      <c r="AC22" s="258">
        <v>1</v>
      </c>
      <c r="AD22" s="258">
        <f>AC22+1</f>
        <v>2</v>
      </c>
      <c r="AE22" s="258">
        <f>AD22+1</f>
        <v>3</v>
      </c>
      <c r="AF22" s="258">
        <f>AE22+1</f>
        <v>4</v>
      </c>
      <c r="AG22" s="258">
        <f>AF22+1</f>
        <v>5</v>
      </c>
      <c r="AH22" s="604"/>
      <c r="AI22" s="592"/>
    </row>
    <row r="23" spans="1:35" s="85" customFormat="1" ht="24.75" customHeight="1">
      <c r="A23" s="625">
        <f>'[1]SEPG-F-007'!B17</f>
        <v>1</v>
      </c>
      <c r="B23" s="608" t="str">
        <f>'SEPG-F-007'!C11</f>
        <v>Estudios previos mal elaborados o con necesidades superficiales.</v>
      </c>
      <c r="C23" s="608"/>
      <c r="D23" s="608"/>
      <c r="E23" s="608"/>
      <c r="F23" s="608"/>
      <c r="G23" s="608"/>
      <c r="H23" s="259" t="s">
        <v>44</v>
      </c>
      <c r="I23" s="172">
        <v>3</v>
      </c>
      <c r="J23" s="172">
        <v>3</v>
      </c>
      <c r="K23" s="172">
        <v>3</v>
      </c>
      <c r="L23" s="172"/>
      <c r="M23" s="118"/>
      <c r="N23" s="260">
        <f aca="true" t="shared" si="0" ref="N23:N30">_xlfn.IFERROR(MAX(_xlfn.MODE.MULT(I23:M23)),"")</f>
        <v>3</v>
      </c>
      <c r="O23" s="261" t="str">
        <f>_xlfn.IFERROR(IF(H23="P",IF(COUNT(J23:M23)&gt;1,VLOOKUP(N23,$A$14:$J$18,6,0),""),IF(COUNT(J23:M23)&gt;1,VLOOKUP(N23,$K$14:$T$18,5,0),"")),"")</f>
        <v>Posible (C)</v>
      </c>
      <c r="P23" s="536">
        <f>_xlfn.IFERROR(N23*N24,"")</f>
        <v>21</v>
      </c>
      <c r="Q23" s="534" t="str">
        <f>_xlfn.IFERROR(VLOOKUP(P23,'[1]DB'!$B$37:$D$61,2,FALSE),"")</f>
        <v>Riesgo Alto (Z-13)</v>
      </c>
      <c r="S23" s="578"/>
      <c r="U23" s="558">
        <v>1</v>
      </c>
      <c r="V23" s="561" t="str">
        <f>'SEPG-F-007'!C16</f>
        <v>Proyecto de comunicación interna de los procesos de selección</v>
      </c>
      <c r="W23" s="536"/>
      <c r="X23" s="536"/>
      <c r="Y23" s="536"/>
      <c r="Z23" s="536"/>
      <c r="AA23" s="562"/>
      <c r="AB23" s="264" t="s">
        <v>247</v>
      </c>
      <c r="AC23" s="164">
        <v>2</v>
      </c>
      <c r="AD23" s="118">
        <v>2</v>
      </c>
      <c r="AE23" s="118">
        <v>2</v>
      </c>
      <c r="AF23" s="118">
        <v>2</v>
      </c>
      <c r="AG23" s="118"/>
      <c r="AH23" s="162">
        <f>_xlfn.IFERROR(MAX(_xlfn.MODE.MULT(AC23:AG23)),"")</f>
        <v>2</v>
      </c>
      <c r="AI23" s="587" t="str">
        <f>IF(AH24=1,"inviable",IF(_xlfn.MODE.MULT(AH23:AH27)=2,"factible","viable"))</f>
        <v>viable</v>
      </c>
    </row>
    <row r="24" spans="1:35" s="85" customFormat="1" ht="24.75" customHeight="1" thickBot="1">
      <c r="A24" s="626"/>
      <c r="B24" s="572"/>
      <c r="C24" s="572"/>
      <c r="D24" s="572"/>
      <c r="E24" s="572"/>
      <c r="F24" s="572"/>
      <c r="G24" s="572"/>
      <c r="H24" s="176" t="s">
        <v>45</v>
      </c>
      <c r="I24" s="173">
        <v>7</v>
      </c>
      <c r="J24" s="173">
        <v>11</v>
      </c>
      <c r="K24" s="173">
        <v>7</v>
      </c>
      <c r="L24" s="173"/>
      <c r="M24" s="123"/>
      <c r="N24" s="262">
        <f t="shared" si="0"/>
        <v>7</v>
      </c>
      <c r="O24" s="263" t="str">
        <f>_xlfn.IFERROR(IF(H24="P",IF(COUNT(I24:M24)&gt;1,VLOOKUP(N24,$A$14:$J$18,6,0),""),IF(COUNT(I24:M24)&gt;1,VLOOKUP(N24,$K$14:$T$18,5,0),"")),"")</f>
        <v>Moderado</v>
      </c>
      <c r="P24" s="537"/>
      <c r="Q24" s="535"/>
      <c r="S24" s="578"/>
      <c r="U24" s="559"/>
      <c r="V24" s="553"/>
      <c r="W24" s="563"/>
      <c r="X24" s="563"/>
      <c r="Y24" s="563"/>
      <c r="Z24" s="563"/>
      <c r="AA24" s="551"/>
      <c r="AB24" s="166" t="s">
        <v>248</v>
      </c>
      <c r="AC24" s="165">
        <v>3</v>
      </c>
      <c r="AD24" s="145">
        <v>3</v>
      </c>
      <c r="AE24" s="145">
        <v>3</v>
      </c>
      <c r="AF24" s="145">
        <v>3</v>
      </c>
      <c r="AG24" s="145"/>
      <c r="AH24" s="163">
        <f>_xlfn.IFERROR(MAX(_xlfn.MODE.MULT(AC24:AG24)),"")</f>
        <v>3</v>
      </c>
      <c r="AI24" s="588"/>
    </row>
    <row r="25" spans="1:35" s="85" customFormat="1" ht="24.75" customHeight="1">
      <c r="A25" s="541">
        <f>'[1]SEPG-F-007'!B18</f>
        <v>2</v>
      </c>
      <c r="B25" s="608" t="str">
        <f>'SEPG-F-007'!C12</f>
        <v>Indebida estructuración de pliegos</v>
      </c>
      <c r="C25" s="608"/>
      <c r="D25" s="608"/>
      <c r="E25" s="608"/>
      <c r="F25" s="608"/>
      <c r="G25" s="608"/>
      <c r="H25" s="259" t="s">
        <v>44</v>
      </c>
      <c r="I25" s="172">
        <v>3</v>
      </c>
      <c r="J25" s="172">
        <v>3</v>
      </c>
      <c r="K25" s="172">
        <v>3</v>
      </c>
      <c r="L25" s="172"/>
      <c r="M25" s="118"/>
      <c r="N25" s="260">
        <f t="shared" si="0"/>
        <v>3</v>
      </c>
      <c r="O25" s="261" t="str">
        <f>_xlfn.IFERROR(IF(H25="P",IF(COUNT(J25:M25)&gt;1,VLOOKUP(N25,$A$14:$J$18,6,0),""),IF(COUNT(J25:M25)&gt;1,VLOOKUP(N25,$K$14:$T$18,5,0),"")),"")</f>
        <v>Posible (C)</v>
      </c>
      <c r="P25" s="536">
        <f>_xlfn.IFERROR(N25*N26,"")</f>
        <v>33</v>
      </c>
      <c r="Q25" s="534" t="str">
        <f>_xlfn.IFERROR(VLOOKUP(P25,'[1]DB'!$B$37:$D$61,2,FALSE),"")</f>
        <v>Riesgo Extremo (Z-19)</v>
      </c>
      <c r="U25" s="559"/>
      <c r="V25" s="553"/>
      <c r="W25" s="563"/>
      <c r="X25" s="563"/>
      <c r="Y25" s="563"/>
      <c r="Z25" s="563"/>
      <c r="AA25" s="551"/>
      <c r="AB25" s="166" t="s">
        <v>249</v>
      </c>
      <c r="AC25" s="165">
        <v>3</v>
      </c>
      <c r="AD25" s="145">
        <v>3</v>
      </c>
      <c r="AE25" s="145">
        <v>3</v>
      </c>
      <c r="AF25" s="145">
        <v>3</v>
      </c>
      <c r="AG25" s="145"/>
      <c r="AH25" s="163">
        <f>_xlfn.IFERROR(MAX(_xlfn.MODE.MULT(AC25:AG25)),"")</f>
        <v>3</v>
      </c>
      <c r="AI25" s="588"/>
    </row>
    <row r="26" spans="1:35" s="85" customFormat="1" ht="24.75" customHeight="1" thickBot="1">
      <c r="A26" s="542"/>
      <c r="B26" s="572"/>
      <c r="C26" s="572"/>
      <c r="D26" s="572"/>
      <c r="E26" s="572"/>
      <c r="F26" s="572"/>
      <c r="G26" s="572"/>
      <c r="H26" s="176" t="s">
        <v>45</v>
      </c>
      <c r="I26" s="173">
        <v>11</v>
      </c>
      <c r="J26" s="173">
        <v>11</v>
      </c>
      <c r="K26" s="173">
        <v>11</v>
      </c>
      <c r="L26" s="173"/>
      <c r="M26" s="123"/>
      <c r="N26" s="262">
        <f t="shared" si="0"/>
        <v>11</v>
      </c>
      <c r="O26" s="263" t="str">
        <f>_xlfn.IFERROR(IF(H26="P",IF(COUNT(I26:M26)&gt;1,VLOOKUP(N26,$A$14:$J$18,6,0),""),IF(COUNT(I26:M26)&gt;1,VLOOKUP(N26,$K$14:$T$18,5,0),"")),"")</f>
        <v>Mayor</v>
      </c>
      <c r="P26" s="537"/>
      <c r="Q26" s="535"/>
      <c r="U26" s="559"/>
      <c r="V26" s="553"/>
      <c r="W26" s="563"/>
      <c r="X26" s="563"/>
      <c r="Y26" s="563"/>
      <c r="Z26" s="563"/>
      <c r="AA26" s="551"/>
      <c r="AB26" s="166" t="s">
        <v>250</v>
      </c>
      <c r="AC26" s="165">
        <v>3</v>
      </c>
      <c r="AD26" s="145">
        <v>3</v>
      </c>
      <c r="AE26" s="145">
        <v>3</v>
      </c>
      <c r="AF26" s="145">
        <v>3</v>
      </c>
      <c r="AG26" s="145"/>
      <c r="AH26" s="163">
        <f>_xlfn.IFERROR(MAX(_xlfn.MODE.MULT(AC26:AG26)),"")</f>
        <v>3</v>
      </c>
      <c r="AI26" s="588"/>
    </row>
    <row r="27" spans="1:35" s="85" customFormat="1" ht="24.75" customHeight="1" thickBot="1">
      <c r="A27" s="541">
        <f>'[1]SEPG-F-007'!B19</f>
        <v>3</v>
      </c>
      <c r="B27" s="608" t="str">
        <f>'SEPG-F-007'!C13</f>
        <v>Evaluaciones deficientes o subjetivas</v>
      </c>
      <c r="C27" s="608"/>
      <c r="D27" s="608"/>
      <c r="E27" s="608"/>
      <c r="F27" s="608"/>
      <c r="G27" s="608"/>
      <c r="H27" s="259" t="s">
        <v>44</v>
      </c>
      <c r="I27" s="118">
        <v>1</v>
      </c>
      <c r="J27" s="118">
        <v>1</v>
      </c>
      <c r="K27" s="118">
        <v>1</v>
      </c>
      <c r="L27" s="118"/>
      <c r="M27" s="118"/>
      <c r="N27" s="260">
        <f t="shared" si="0"/>
        <v>1</v>
      </c>
      <c r="O27" s="261" t="str">
        <f>_xlfn.IFERROR(IF(H27="P",IF(COUNT(J27:M27)&gt;1,VLOOKUP(N27,$A$14:$J$18,6,0),""),IF(COUNT(J27:M27)&gt;1,VLOOKUP(N27,$K$14:$T$18,5,0),"")),"")</f>
        <v>Raro (E)</v>
      </c>
      <c r="P27" s="536">
        <f>_xlfn.IFERROR(N27*N28,"")</f>
        <v>7</v>
      </c>
      <c r="Q27" s="534" t="str">
        <f>_xlfn.IFERROR(VLOOKUP(P27,'[1]DB'!$B$37:$D$61,2,FALSE),"")</f>
        <v>Riesgo Moderado (Z-8)</v>
      </c>
      <c r="U27" s="560"/>
      <c r="V27" s="564"/>
      <c r="W27" s="537"/>
      <c r="X27" s="537"/>
      <c r="Y27" s="537"/>
      <c r="Z27" s="537"/>
      <c r="AA27" s="565"/>
      <c r="AB27" s="121" t="s">
        <v>172</v>
      </c>
      <c r="AC27" s="265">
        <v>3</v>
      </c>
      <c r="AD27" s="123">
        <v>3</v>
      </c>
      <c r="AE27" s="123">
        <v>3</v>
      </c>
      <c r="AF27" s="123">
        <v>3</v>
      </c>
      <c r="AG27" s="266"/>
      <c r="AH27" s="267">
        <f>_xlfn.IFERROR(MAX(_xlfn.MODE.MULT(AC27:AG27)),"")</f>
        <v>3</v>
      </c>
      <c r="AI27" s="589"/>
    </row>
    <row r="28" spans="1:35" s="85" customFormat="1" ht="24.75" customHeight="1" thickBot="1">
      <c r="A28" s="542"/>
      <c r="B28" s="572"/>
      <c r="C28" s="572"/>
      <c r="D28" s="572"/>
      <c r="E28" s="572"/>
      <c r="F28" s="572"/>
      <c r="G28" s="572"/>
      <c r="H28" s="176" t="s">
        <v>45</v>
      </c>
      <c r="I28" s="173">
        <v>7</v>
      </c>
      <c r="J28" s="173">
        <v>7</v>
      </c>
      <c r="K28" s="173">
        <v>7</v>
      </c>
      <c r="L28" s="173"/>
      <c r="M28" s="123"/>
      <c r="N28" s="262">
        <f t="shared" si="0"/>
        <v>7</v>
      </c>
      <c r="O28" s="263" t="str">
        <f>_xlfn.IFERROR(IF(H28="P",IF(COUNT(I28:M28)&gt;1,VLOOKUP(N28,$A$14:$J$18,6,0),""),IF(COUNT(I28:M28)&gt;1,VLOOKUP(N28,$K$14:$T$18,5,0),"")),"")</f>
        <v>Moderado</v>
      </c>
      <c r="P28" s="537"/>
      <c r="Q28" s="535"/>
      <c r="U28" s="558"/>
      <c r="V28" s="574"/>
      <c r="W28" s="575"/>
      <c r="X28" s="575"/>
      <c r="Y28" s="575"/>
      <c r="Z28" s="575"/>
      <c r="AA28" s="576"/>
      <c r="AB28" s="268"/>
      <c r="AC28" s="118"/>
      <c r="AD28" s="118"/>
      <c r="AE28" s="118"/>
      <c r="AF28" s="118"/>
      <c r="AG28" s="118"/>
      <c r="AH28" s="162"/>
      <c r="AI28" s="546"/>
    </row>
    <row r="29" spans="1:35" s="85" customFormat="1" ht="24.75" customHeight="1">
      <c r="A29" s="541">
        <v>4</v>
      </c>
      <c r="B29" s="549" t="e">
        <f>'SEPG-F-007'!#REF!</f>
        <v>#REF!</v>
      </c>
      <c r="C29" s="549"/>
      <c r="D29" s="549"/>
      <c r="E29" s="549"/>
      <c r="F29" s="549"/>
      <c r="G29" s="549"/>
      <c r="H29" s="259" t="s">
        <v>44</v>
      </c>
      <c r="I29" s="118">
        <v>1</v>
      </c>
      <c r="J29" s="118">
        <v>2</v>
      </c>
      <c r="K29" s="118">
        <v>1</v>
      </c>
      <c r="L29" s="118"/>
      <c r="M29" s="118"/>
      <c r="N29" s="260">
        <f t="shared" si="0"/>
        <v>1</v>
      </c>
      <c r="O29" s="261" t="str">
        <f>_xlfn.IFERROR(IF(H29="P",IF(COUNT(J29:M29)&gt;1,VLOOKUP(N29,$A$14:$J$18,6,0),""),IF(COUNT(J29:M29)&gt;1,VLOOKUP(N29,$K$14:$T$18,5,0),"")),"")</f>
        <v>Raro (E)</v>
      </c>
      <c r="P29" s="536">
        <f>_xlfn.IFERROR(N29*N30,"")</f>
        <v>11</v>
      </c>
      <c r="Q29" s="534" t="str">
        <f>_xlfn.IFERROR(VLOOKUP(P29,'[1]DB'!$B$37:$D$61,2,FALSE),"")</f>
        <v>Riesgo Alto (Z-15)</v>
      </c>
      <c r="U29" s="559"/>
      <c r="V29" s="577"/>
      <c r="W29" s="578"/>
      <c r="X29" s="578"/>
      <c r="Y29" s="578"/>
      <c r="Z29" s="578"/>
      <c r="AA29" s="579"/>
      <c r="AB29" s="175"/>
      <c r="AC29" s="145"/>
      <c r="AD29" s="145"/>
      <c r="AE29" s="145"/>
      <c r="AF29" s="145"/>
      <c r="AG29" s="174"/>
      <c r="AH29" s="163"/>
      <c r="AI29" s="547"/>
    </row>
    <row r="30" spans="1:35" s="85" customFormat="1" ht="24.75" customHeight="1" thickBot="1">
      <c r="A30" s="542"/>
      <c r="B30" s="550"/>
      <c r="C30" s="550"/>
      <c r="D30" s="550"/>
      <c r="E30" s="550"/>
      <c r="F30" s="550"/>
      <c r="G30" s="550"/>
      <c r="H30" s="176" t="s">
        <v>45</v>
      </c>
      <c r="I30" s="173">
        <v>11</v>
      </c>
      <c r="J30" s="173">
        <v>11</v>
      </c>
      <c r="K30" s="173">
        <v>11</v>
      </c>
      <c r="L30" s="173"/>
      <c r="M30" s="123"/>
      <c r="N30" s="262">
        <f t="shared" si="0"/>
        <v>11</v>
      </c>
      <c r="O30" s="263" t="str">
        <f>_xlfn.IFERROR(IF(H30="P",IF(COUNT(I30:M30)&gt;1,VLOOKUP(N30,$A$14:$J$18,6,0),""),IF(COUNT(I30:M30)&gt;1,VLOOKUP(N30,$K$14:$T$18,5,0),"")),"")</f>
        <v>Mayor</v>
      </c>
      <c r="P30" s="537"/>
      <c r="Q30" s="535"/>
      <c r="U30" s="559"/>
      <c r="V30" s="577"/>
      <c r="W30" s="578"/>
      <c r="X30" s="578"/>
      <c r="Y30" s="578"/>
      <c r="Z30" s="578"/>
      <c r="AA30" s="579"/>
      <c r="AB30" s="175"/>
      <c r="AC30" s="145"/>
      <c r="AD30" s="145"/>
      <c r="AE30" s="145"/>
      <c r="AF30" s="145"/>
      <c r="AG30" s="174"/>
      <c r="AH30" s="163"/>
      <c r="AI30" s="547"/>
    </row>
    <row r="31" spans="1:35" s="85" customFormat="1" ht="24.75" customHeight="1">
      <c r="A31" s="541"/>
      <c r="B31" s="608"/>
      <c r="C31" s="608"/>
      <c r="D31" s="608"/>
      <c r="E31" s="608"/>
      <c r="F31" s="608"/>
      <c r="G31" s="608"/>
      <c r="H31" s="259"/>
      <c r="I31" s="118"/>
      <c r="J31" s="118"/>
      <c r="K31" s="118"/>
      <c r="L31" s="118"/>
      <c r="M31" s="118"/>
      <c r="N31" s="260"/>
      <c r="O31" s="261"/>
      <c r="P31" s="536"/>
      <c r="Q31" s="534"/>
      <c r="U31" s="559"/>
      <c r="V31" s="577"/>
      <c r="W31" s="578"/>
      <c r="X31" s="578"/>
      <c r="Y31" s="578"/>
      <c r="Z31" s="578"/>
      <c r="AA31" s="579"/>
      <c r="AB31" s="175"/>
      <c r="AC31" s="145"/>
      <c r="AD31" s="145"/>
      <c r="AE31" s="145"/>
      <c r="AF31" s="145"/>
      <c r="AG31" s="174"/>
      <c r="AH31" s="163"/>
      <c r="AI31" s="547"/>
    </row>
    <row r="32" spans="1:35" s="85" customFormat="1" ht="24.75" customHeight="1" thickBot="1">
      <c r="A32" s="542"/>
      <c r="B32" s="572"/>
      <c r="C32" s="572"/>
      <c r="D32" s="572"/>
      <c r="E32" s="572"/>
      <c r="F32" s="572"/>
      <c r="G32" s="572"/>
      <c r="H32" s="176"/>
      <c r="I32" s="173"/>
      <c r="J32" s="173"/>
      <c r="K32" s="173"/>
      <c r="L32" s="173"/>
      <c r="M32" s="123"/>
      <c r="N32" s="262"/>
      <c r="O32" s="263"/>
      <c r="P32" s="537"/>
      <c r="Q32" s="535"/>
      <c r="U32" s="560"/>
      <c r="V32" s="580"/>
      <c r="W32" s="581"/>
      <c r="X32" s="581"/>
      <c r="Y32" s="581"/>
      <c r="Z32" s="581"/>
      <c r="AA32" s="582"/>
      <c r="AB32" s="269"/>
      <c r="AC32" s="123"/>
      <c r="AD32" s="123"/>
      <c r="AE32" s="123"/>
      <c r="AF32" s="123"/>
      <c r="AG32" s="266"/>
      <c r="AH32" s="267"/>
      <c r="AI32" s="548"/>
    </row>
    <row r="33" spans="1:35" s="85" customFormat="1" ht="24.75" customHeight="1">
      <c r="A33" s="541"/>
      <c r="B33" s="549"/>
      <c r="C33" s="549"/>
      <c r="D33" s="549"/>
      <c r="E33" s="549"/>
      <c r="F33" s="549"/>
      <c r="G33" s="549"/>
      <c r="H33" s="259"/>
      <c r="I33" s="118"/>
      <c r="J33" s="172"/>
      <c r="K33" s="172"/>
      <c r="L33" s="172"/>
      <c r="M33" s="118"/>
      <c r="N33" s="260"/>
      <c r="O33" s="261"/>
      <c r="P33" s="536"/>
      <c r="Q33" s="534"/>
      <c r="U33" s="543"/>
      <c r="V33" s="583"/>
      <c r="W33" s="536"/>
      <c r="X33" s="536"/>
      <c r="Y33" s="536"/>
      <c r="Z33" s="536"/>
      <c r="AA33" s="534"/>
      <c r="AB33" s="268"/>
      <c r="AC33" s="118"/>
      <c r="AD33" s="118"/>
      <c r="AE33" s="118"/>
      <c r="AF33" s="118"/>
      <c r="AG33" s="270"/>
      <c r="AH33" s="162">
        <f>_xlfn.IFERROR(MAX(_xlfn.MODE.MULT(AC33:AG33)),"")</f>
      </c>
      <c r="AI33" s="546"/>
    </row>
    <row r="34" spans="1:35" s="85" customFormat="1" ht="24.75" customHeight="1" thickBot="1">
      <c r="A34" s="542"/>
      <c r="B34" s="550"/>
      <c r="C34" s="550"/>
      <c r="D34" s="550"/>
      <c r="E34" s="550"/>
      <c r="F34" s="550"/>
      <c r="G34" s="550"/>
      <c r="H34" s="176"/>
      <c r="I34" s="173"/>
      <c r="J34" s="173"/>
      <c r="K34" s="173"/>
      <c r="L34" s="173"/>
      <c r="M34" s="123"/>
      <c r="N34" s="262"/>
      <c r="O34" s="263"/>
      <c r="P34" s="537"/>
      <c r="Q34" s="535"/>
      <c r="U34" s="544"/>
      <c r="V34" s="584"/>
      <c r="W34" s="563"/>
      <c r="X34" s="563"/>
      <c r="Y34" s="563"/>
      <c r="Z34" s="563"/>
      <c r="AA34" s="585"/>
      <c r="AB34" s="175"/>
      <c r="AC34" s="145"/>
      <c r="AD34" s="145"/>
      <c r="AE34" s="145"/>
      <c r="AF34" s="145"/>
      <c r="AG34" s="174"/>
      <c r="AH34" s="163">
        <f>_xlfn.IFERROR(MAX(_xlfn.MODE.MULT(AC34:AG34)),"")</f>
      </c>
      <c r="AI34" s="547"/>
    </row>
    <row r="35" spans="1:35" s="85" customFormat="1" ht="24.75" customHeight="1">
      <c r="A35" s="541"/>
      <c r="B35" s="549"/>
      <c r="C35" s="549"/>
      <c r="D35" s="549"/>
      <c r="E35" s="549"/>
      <c r="F35" s="549"/>
      <c r="G35" s="549"/>
      <c r="H35" s="259"/>
      <c r="I35" s="118"/>
      <c r="J35" s="118"/>
      <c r="K35" s="118"/>
      <c r="L35" s="118"/>
      <c r="M35" s="118"/>
      <c r="N35" s="260"/>
      <c r="O35" s="261"/>
      <c r="P35" s="536"/>
      <c r="Q35" s="534"/>
      <c r="U35" s="544"/>
      <c r="V35" s="584"/>
      <c r="W35" s="563"/>
      <c r="X35" s="563"/>
      <c r="Y35" s="563"/>
      <c r="Z35" s="563"/>
      <c r="AA35" s="585"/>
      <c r="AB35" s="175"/>
      <c r="AC35" s="145"/>
      <c r="AD35" s="145"/>
      <c r="AE35" s="145"/>
      <c r="AF35" s="145"/>
      <c r="AG35" s="174"/>
      <c r="AH35" s="163">
        <f>_xlfn.IFERROR(MAX(_xlfn.MODE.MULT(AC35:AG35)),"")</f>
      </c>
      <c r="AI35" s="547"/>
    </row>
    <row r="36" spans="1:35" s="85" customFormat="1" ht="24.75" customHeight="1" thickBot="1">
      <c r="A36" s="542"/>
      <c r="B36" s="550"/>
      <c r="C36" s="550"/>
      <c r="D36" s="550"/>
      <c r="E36" s="550"/>
      <c r="F36" s="550"/>
      <c r="G36" s="550"/>
      <c r="H36" s="176"/>
      <c r="I36" s="173"/>
      <c r="J36" s="173"/>
      <c r="K36" s="173"/>
      <c r="L36" s="173"/>
      <c r="M36" s="123"/>
      <c r="N36" s="262"/>
      <c r="O36" s="263"/>
      <c r="P36" s="537"/>
      <c r="Q36" s="535"/>
      <c r="U36" s="545"/>
      <c r="V36" s="586"/>
      <c r="W36" s="537"/>
      <c r="X36" s="537"/>
      <c r="Y36" s="537"/>
      <c r="Z36" s="537"/>
      <c r="AA36" s="535"/>
      <c r="AB36" s="269"/>
      <c r="AC36" s="123"/>
      <c r="AD36" s="123"/>
      <c r="AE36" s="123"/>
      <c r="AF36" s="123"/>
      <c r="AG36" s="266"/>
      <c r="AH36" s="267">
        <f>_xlfn.IFERROR(MAX(_xlfn.MODE.MULT(AC36:AG36)),"")</f>
      </c>
      <c r="AI36" s="548"/>
    </row>
    <row r="37" spans="1:34" s="85" customFormat="1" ht="24.75" customHeight="1">
      <c r="A37" s="541"/>
      <c r="B37" s="608"/>
      <c r="C37" s="608"/>
      <c r="D37" s="608"/>
      <c r="E37" s="608"/>
      <c r="F37" s="608"/>
      <c r="G37" s="608"/>
      <c r="H37" s="259"/>
      <c r="I37" s="118"/>
      <c r="J37" s="118"/>
      <c r="K37" s="118"/>
      <c r="L37" s="118"/>
      <c r="M37" s="118"/>
      <c r="N37" s="260"/>
      <c r="O37" s="261"/>
      <c r="P37" s="536"/>
      <c r="Q37" s="534"/>
      <c r="U37" s="108" t="s">
        <v>265</v>
      </c>
      <c r="V37" s="108"/>
      <c r="W37" s="108"/>
      <c r="X37" s="108"/>
      <c r="Y37" s="108"/>
      <c r="Z37" s="108"/>
      <c r="AA37" s="108"/>
      <c r="AB37" s="108"/>
      <c r="AC37" s="108"/>
      <c r="AD37" s="108"/>
      <c r="AE37" s="108"/>
      <c r="AF37" s="108"/>
      <c r="AG37" s="108"/>
      <c r="AH37" s="108"/>
    </row>
    <row r="38" spans="1:21" s="85" customFormat="1" ht="24.75" customHeight="1" thickBot="1">
      <c r="A38" s="542"/>
      <c r="B38" s="572"/>
      <c r="C38" s="572"/>
      <c r="D38" s="572"/>
      <c r="E38" s="572"/>
      <c r="F38" s="572"/>
      <c r="G38" s="572"/>
      <c r="H38" s="176"/>
      <c r="I38" s="123"/>
      <c r="J38" s="123"/>
      <c r="K38" s="123"/>
      <c r="L38" s="123"/>
      <c r="M38" s="123"/>
      <c r="N38" s="262"/>
      <c r="O38" s="263"/>
      <c r="P38" s="537"/>
      <c r="Q38" s="535"/>
      <c r="U38" s="108" t="s">
        <v>266</v>
      </c>
    </row>
    <row r="39" spans="1:21" s="85" customFormat="1" ht="24.75" customHeight="1" hidden="1">
      <c r="A39" s="616" t="e">
        <f>'[1]SEPG-F-007'!#REF!</f>
        <v>#REF!</v>
      </c>
      <c r="B39" s="568" t="e">
        <f>IF(COUNTA('[1]SEPG-F-007'!#REF!)&gt;0,'[1]SEPG-F-007'!#REF!,"")</f>
        <v>#REF!</v>
      </c>
      <c r="C39" s="569"/>
      <c r="D39" s="569"/>
      <c r="E39" s="569"/>
      <c r="F39" s="569"/>
      <c r="G39" s="570"/>
      <c r="H39" s="143" t="s">
        <v>44</v>
      </c>
      <c r="I39" s="247"/>
      <c r="J39" s="130"/>
      <c r="K39" s="130"/>
      <c r="L39" s="130"/>
      <c r="M39" s="130"/>
      <c r="N39" s="130"/>
      <c r="O39" s="130"/>
      <c r="P39" s="130"/>
      <c r="Q39" s="130"/>
      <c r="R39" s="118"/>
      <c r="S39" s="118"/>
      <c r="T39" s="118"/>
      <c r="U39" s="108" t="s">
        <v>267</v>
      </c>
    </row>
    <row r="40" spans="1:21" s="85" customFormat="1" ht="24.75" customHeight="1" hidden="1">
      <c r="A40" s="560"/>
      <c r="B40" s="571"/>
      <c r="C40" s="572"/>
      <c r="D40" s="572"/>
      <c r="E40" s="572"/>
      <c r="F40" s="572"/>
      <c r="G40" s="573"/>
      <c r="H40" s="121" t="s">
        <v>45</v>
      </c>
      <c r="I40" s="122"/>
      <c r="J40" s="123"/>
      <c r="K40" s="123"/>
      <c r="L40" s="123"/>
      <c r="M40" s="123"/>
      <c r="N40" s="123"/>
      <c r="O40" s="123"/>
      <c r="P40" s="123"/>
      <c r="Q40" s="123"/>
      <c r="R40" s="123"/>
      <c r="S40" s="123"/>
      <c r="T40" s="123"/>
      <c r="U40" s="108" t="s">
        <v>268</v>
      </c>
    </row>
    <row r="41" spans="1:20" s="85" customFormat="1" ht="24.75" customHeight="1" hidden="1">
      <c r="A41" s="558" t="e">
        <f>'[1]SEPG-F-007'!#REF!</f>
        <v>#REF!</v>
      </c>
      <c r="B41" s="607" t="e">
        <f>IF(COUNTA('[1]SEPG-F-007'!#REF!)&gt;0,'[1]SEPG-F-007'!#REF!,"")</f>
        <v>#REF!</v>
      </c>
      <c r="C41" s="608"/>
      <c r="D41" s="608"/>
      <c r="E41" s="608"/>
      <c r="F41" s="608"/>
      <c r="G41" s="609"/>
      <c r="H41" s="116" t="s">
        <v>44</v>
      </c>
      <c r="I41" s="130"/>
      <c r="J41" s="130"/>
      <c r="K41" s="130"/>
      <c r="L41" s="130"/>
      <c r="M41" s="130"/>
      <c r="N41" s="130"/>
      <c r="O41" s="130"/>
      <c r="P41" s="130"/>
      <c r="Q41" s="130"/>
      <c r="R41" s="130"/>
      <c r="S41" s="130"/>
      <c r="T41" s="130"/>
    </row>
    <row r="42" spans="1:20" s="85" customFormat="1" ht="24.75" customHeight="1" hidden="1">
      <c r="A42" s="560"/>
      <c r="B42" s="571"/>
      <c r="C42" s="572"/>
      <c r="D42" s="572"/>
      <c r="E42" s="572"/>
      <c r="F42" s="572"/>
      <c r="G42" s="573"/>
      <c r="H42" s="121" t="s">
        <v>45</v>
      </c>
      <c r="I42" s="127"/>
      <c r="J42" s="127"/>
      <c r="K42" s="127"/>
      <c r="L42" s="127"/>
      <c r="M42" s="127"/>
      <c r="N42" s="127"/>
      <c r="O42" s="127"/>
      <c r="P42" s="127"/>
      <c r="Q42" s="127"/>
      <c r="R42" s="127"/>
      <c r="S42" s="127"/>
      <c r="T42" s="127"/>
    </row>
    <row r="43" spans="1:20" s="85" customFormat="1" ht="24.75" customHeight="1" hidden="1">
      <c r="A43" s="558" t="e">
        <f>'[1]SEPG-F-007'!#REF!</f>
        <v>#REF!</v>
      </c>
      <c r="B43" s="607" t="e">
        <f>IF(COUNTA('[1]SEPG-F-007'!#REF!)&gt;0,'[1]SEPG-F-007'!#REF!,"")</f>
        <v>#REF!</v>
      </c>
      <c r="C43" s="608"/>
      <c r="D43" s="608"/>
      <c r="E43" s="608"/>
      <c r="F43" s="608"/>
      <c r="G43" s="609"/>
      <c r="H43" s="116" t="s">
        <v>44</v>
      </c>
      <c r="I43" s="117"/>
      <c r="J43" s="118"/>
      <c r="K43" s="118"/>
      <c r="L43" s="118"/>
      <c r="M43" s="118"/>
      <c r="N43" s="118"/>
      <c r="O43" s="118"/>
      <c r="P43" s="118"/>
      <c r="Q43" s="118"/>
      <c r="R43" s="118"/>
      <c r="S43" s="118"/>
      <c r="T43" s="118"/>
    </row>
    <row r="44" spans="1:20" s="85" customFormat="1" ht="24.75" customHeight="1" hidden="1">
      <c r="A44" s="560"/>
      <c r="B44" s="571"/>
      <c r="C44" s="572"/>
      <c r="D44" s="572"/>
      <c r="E44" s="572"/>
      <c r="F44" s="572"/>
      <c r="G44" s="573"/>
      <c r="H44" s="121" t="s">
        <v>45</v>
      </c>
      <c r="I44" s="122"/>
      <c r="J44" s="123"/>
      <c r="K44" s="123"/>
      <c r="L44" s="123"/>
      <c r="M44" s="123"/>
      <c r="N44" s="123"/>
      <c r="O44" s="123"/>
      <c r="P44" s="123"/>
      <c r="Q44" s="123"/>
      <c r="R44" s="123"/>
      <c r="S44" s="123"/>
      <c r="T44" s="123"/>
    </row>
    <row r="45" spans="1:20" s="85" customFormat="1" ht="24.75" customHeight="1" hidden="1">
      <c r="A45" s="558" t="e">
        <f>'[1]SEPG-F-007'!#REF!</f>
        <v>#REF!</v>
      </c>
      <c r="B45" s="607" t="e">
        <f>IF(COUNTA('[1]SEPG-F-007'!#REF!)&gt;0,'[1]SEPG-F-007'!#REF!,"")</f>
        <v>#REF!</v>
      </c>
      <c r="C45" s="608"/>
      <c r="D45" s="608"/>
      <c r="E45" s="608"/>
      <c r="F45" s="608"/>
      <c r="G45" s="609"/>
      <c r="H45" s="116" t="s">
        <v>44</v>
      </c>
      <c r="I45" s="131"/>
      <c r="J45" s="132"/>
      <c r="K45" s="132"/>
      <c r="L45" s="132"/>
      <c r="M45" s="132"/>
      <c r="N45" s="132"/>
      <c r="O45" s="132"/>
      <c r="P45" s="132"/>
      <c r="Q45" s="132"/>
      <c r="R45" s="132"/>
      <c r="S45" s="132"/>
      <c r="T45" s="132"/>
    </row>
    <row r="46" spans="1:20" s="85" customFormat="1" ht="24.75" customHeight="1" hidden="1">
      <c r="A46" s="560"/>
      <c r="B46" s="571"/>
      <c r="C46" s="572"/>
      <c r="D46" s="572"/>
      <c r="E46" s="572"/>
      <c r="F46" s="572"/>
      <c r="G46" s="573"/>
      <c r="H46" s="121" t="s">
        <v>45</v>
      </c>
      <c r="I46" s="134"/>
      <c r="J46" s="135"/>
      <c r="K46" s="135"/>
      <c r="L46" s="135"/>
      <c r="M46" s="135"/>
      <c r="N46" s="135"/>
      <c r="O46" s="135"/>
      <c r="P46" s="135"/>
      <c r="Q46" s="135"/>
      <c r="R46" s="135"/>
      <c r="S46" s="135"/>
      <c r="T46" s="135"/>
    </row>
    <row r="47" spans="1:20" s="85" customFormat="1" ht="24.75" customHeight="1" hidden="1">
      <c r="A47" s="558" t="e">
        <f>'[1]SEPG-F-007'!#REF!</f>
        <v>#REF!</v>
      </c>
      <c r="B47" s="607" t="e">
        <f>IF(COUNTA('[1]SEPG-F-007'!#REF!)&gt;0,'[1]SEPG-F-007'!#REF!,"")</f>
        <v>#REF!</v>
      </c>
      <c r="C47" s="608"/>
      <c r="D47" s="608"/>
      <c r="E47" s="608"/>
      <c r="F47" s="608"/>
      <c r="G47" s="609"/>
      <c r="H47" s="116" t="s">
        <v>44</v>
      </c>
      <c r="I47" s="117"/>
      <c r="J47" s="118"/>
      <c r="K47" s="118"/>
      <c r="L47" s="118"/>
      <c r="M47" s="118"/>
      <c r="N47" s="118"/>
      <c r="O47" s="118"/>
      <c r="P47" s="118"/>
      <c r="Q47" s="118"/>
      <c r="R47" s="118"/>
      <c r="S47" s="118"/>
      <c r="T47" s="118"/>
    </row>
    <row r="48" spans="1:20" s="85" customFormat="1" ht="24.75" customHeight="1" hidden="1">
      <c r="A48" s="560"/>
      <c r="B48" s="571"/>
      <c r="C48" s="572"/>
      <c r="D48" s="572"/>
      <c r="E48" s="572"/>
      <c r="F48" s="572"/>
      <c r="G48" s="573"/>
      <c r="H48" s="121" t="s">
        <v>45</v>
      </c>
      <c r="I48" s="122"/>
      <c r="J48" s="123"/>
      <c r="K48" s="123"/>
      <c r="L48" s="123"/>
      <c r="M48" s="123"/>
      <c r="N48" s="123"/>
      <c r="O48" s="123"/>
      <c r="P48" s="123"/>
      <c r="Q48" s="123"/>
      <c r="R48" s="123"/>
      <c r="S48" s="123"/>
      <c r="T48" s="123"/>
    </row>
    <row r="49" spans="1:27" s="85" customFormat="1" ht="24.75" customHeight="1" hidden="1">
      <c r="A49" s="558" t="e">
        <f>'[1]SEPG-F-007'!#REF!</f>
        <v>#REF!</v>
      </c>
      <c r="B49" s="607" t="e">
        <f>IF(COUNTA('[1]SEPG-F-007'!#REF!)&gt;0,'[1]SEPG-F-007'!#REF!,"")</f>
        <v>#REF!</v>
      </c>
      <c r="C49" s="608"/>
      <c r="D49" s="608"/>
      <c r="E49" s="608"/>
      <c r="F49" s="608"/>
      <c r="G49" s="609"/>
      <c r="H49" s="116" t="s">
        <v>44</v>
      </c>
      <c r="I49" s="117"/>
      <c r="J49" s="118"/>
      <c r="K49" s="118"/>
      <c r="L49" s="118"/>
      <c r="M49" s="118"/>
      <c r="N49" s="118"/>
      <c r="O49" s="118"/>
      <c r="P49" s="118"/>
      <c r="Q49" s="118"/>
      <c r="R49" s="118"/>
      <c r="S49" s="118"/>
      <c r="T49" s="118"/>
      <c r="U49" s="118"/>
      <c r="V49" s="118"/>
      <c r="W49" s="128"/>
      <c r="X49" s="119">
        <f aca="true" t="shared" si="1" ref="X49:X70">_xlfn.IFERROR(MAX(_xlfn.MODE.MULT(I39:W39)),"")</f>
      </c>
      <c r="Y49" s="120">
        <f>_xlfn.IFERROR(IF(H39="P",IF(COUNT(J39:W39)&gt;1,VLOOKUP(X49,$A$14:$J$18,6,0),""),IF(COUNT(J39:W39)&gt;1,VLOOKUP(X49,$K$14:$T$18,5,0),"")),"")</f>
      </c>
      <c r="Z49" s="575">
        <f>_xlfn.IFERROR(X49*X50,"")</f>
      </c>
      <c r="AA49" s="614">
        <f>_xlfn.IFERROR(VLOOKUP(Z49,'[1]DB'!$B$37:$D$61,2,FALSE),"")</f>
      </c>
    </row>
    <row r="50" spans="1:27" s="85" customFormat="1" ht="24.75" customHeight="1" hidden="1">
      <c r="A50" s="560"/>
      <c r="B50" s="571"/>
      <c r="C50" s="572"/>
      <c r="D50" s="572"/>
      <c r="E50" s="572"/>
      <c r="F50" s="572"/>
      <c r="G50" s="573"/>
      <c r="H50" s="121" t="s">
        <v>45</v>
      </c>
      <c r="I50" s="122"/>
      <c r="J50" s="123"/>
      <c r="K50" s="123"/>
      <c r="L50" s="123"/>
      <c r="M50" s="123"/>
      <c r="N50" s="123"/>
      <c r="O50" s="123"/>
      <c r="P50" s="123"/>
      <c r="Q50" s="123"/>
      <c r="R50" s="123"/>
      <c r="S50" s="123"/>
      <c r="T50" s="123"/>
      <c r="U50" s="123"/>
      <c r="V50" s="123"/>
      <c r="W50" s="129"/>
      <c r="X50" s="124">
        <f t="shared" si="1"/>
      </c>
      <c r="Y50" s="125">
        <f>_xlfn.IFERROR(IF(H40="P",IF(COUNT(I40:W40)&gt;1,VLOOKUP(X50,$A$14:$J$18,6,0),""),IF(COUNT(I40:W40)&gt;1,VLOOKUP(X50,$K$14:$T$18,5,0),"")),"")</f>
      </c>
      <c r="Z50" s="581"/>
      <c r="AA50" s="615"/>
    </row>
    <row r="51" spans="1:27" s="85" customFormat="1" ht="24.75" customHeight="1" hidden="1">
      <c r="A51" s="558" t="e">
        <f>'[1]SEPG-F-007'!#REF!</f>
        <v>#REF!</v>
      </c>
      <c r="B51" s="607" t="e">
        <f>IF(COUNTA('[1]SEPG-F-007'!#REF!)&gt;0,'[1]SEPG-F-007'!#REF!,"")</f>
        <v>#REF!</v>
      </c>
      <c r="C51" s="608"/>
      <c r="D51" s="608"/>
      <c r="E51" s="608"/>
      <c r="F51" s="608"/>
      <c r="G51" s="609"/>
      <c r="H51" s="116" t="s">
        <v>44</v>
      </c>
      <c r="I51" s="139"/>
      <c r="J51" s="137"/>
      <c r="K51" s="137"/>
      <c r="L51" s="137"/>
      <c r="M51" s="137"/>
      <c r="N51" s="137"/>
      <c r="O51" s="137"/>
      <c r="P51" s="137"/>
      <c r="Q51" s="137"/>
      <c r="R51" s="137"/>
      <c r="S51" s="137"/>
      <c r="T51" s="137"/>
      <c r="U51" s="130"/>
      <c r="V51" s="130"/>
      <c r="W51" s="130"/>
      <c r="X51" s="119">
        <f t="shared" si="1"/>
      </c>
      <c r="Y51" s="120">
        <f>_xlfn.IFERROR(IF(H41="P",IF(COUNT(J41:W41)&gt;1,VLOOKUP(X51,$A$14:$J$18,6,0),""),IF(COUNT(J41:W41)&gt;1,VLOOKUP(X51,$K$14:$T$18,5,0),"")),"")</f>
      </c>
      <c r="Z51" s="575">
        <f>_xlfn.IFERROR(X51*X52,"")</f>
      </c>
      <c r="AA51" s="614">
        <f>_xlfn.IFERROR(VLOOKUP(Z51,'[1]DB'!$B$37:$D$61,2,FALSE),"")</f>
      </c>
    </row>
    <row r="52" spans="1:27" s="85" customFormat="1" ht="24.75" customHeight="1" hidden="1">
      <c r="A52" s="560"/>
      <c r="B52" s="571"/>
      <c r="C52" s="572"/>
      <c r="D52" s="572"/>
      <c r="E52" s="572"/>
      <c r="F52" s="572"/>
      <c r="G52" s="573"/>
      <c r="H52" s="121" t="s">
        <v>45</v>
      </c>
      <c r="I52" s="134"/>
      <c r="J52" s="135"/>
      <c r="K52" s="135"/>
      <c r="L52" s="135"/>
      <c r="M52" s="135"/>
      <c r="N52" s="135"/>
      <c r="O52" s="135"/>
      <c r="P52" s="135"/>
      <c r="Q52" s="135"/>
      <c r="R52" s="135"/>
      <c r="S52" s="135"/>
      <c r="T52" s="135"/>
      <c r="U52" s="127"/>
      <c r="V52" s="127"/>
      <c r="W52" s="127"/>
      <c r="X52" s="124">
        <f t="shared" si="1"/>
      </c>
      <c r="Y52" s="125">
        <f>_xlfn.IFERROR(IF(H42="P",IF(COUNT(I42:W42)&gt;1,VLOOKUP(X52,$A$14:$J$18,6,0),""),IF(COUNT(I42:W42)&gt;1,VLOOKUP(X52,$K$14:$T$18,5,0),"")),"")</f>
      </c>
      <c r="Z52" s="581"/>
      <c r="AA52" s="615"/>
    </row>
    <row r="53" spans="1:27" s="85" customFormat="1" ht="24.75" customHeight="1" hidden="1">
      <c r="A53" s="558" t="e">
        <f>'[1]SEPG-F-007'!#REF!</f>
        <v>#REF!</v>
      </c>
      <c r="B53" s="607" t="e">
        <f>IF(COUNTA('[1]SEPG-F-007'!#REF!)&gt;0,'[1]SEPG-F-007'!#REF!,"")</f>
        <v>#REF!</v>
      </c>
      <c r="C53" s="608"/>
      <c r="D53" s="608"/>
      <c r="E53" s="608"/>
      <c r="F53" s="608"/>
      <c r="G53" s="609"/>
      <c r="H53" s="116" t="s">
        <v>44</v>
      </c>
      <c r="I53" s="139"/>
      <c r="J53" s="137"/>
      <c r="K53" s="137"/>
      <c r="L53" s="137"/>
      <c r="M53" s="137"/>
      <c r="N53" s="137"/>
      <c r="O53" s="137"/>
      <c r="P53" s="137"/>
      <c r="Q53" s="137"/>
      <c r="R53" s="137"/>
      <c r="S53" s="137"/>
      <c r="T53" s="137"/>
      <c r="U53" s="118"/>
      <c r="V53" s="118"/>
      <c r="W53" s="128"/>
      <c r="X53" s="119">
        <f t="shared" si="1"/>
      </c>
      <c r="Y53" s="120">
        <f>_xlfn.IFERROR(IF(H43="P",IF(COUNT(J43:W43)&gt;1,VLOOKUP(X53,$A$14:$J$18,6,0),""),IF(COUNT(J43:W43)&gt;1,VLOOKUP(X53,$K$14:$T$18,5,0),"")),"")</f>
      </c>
      <c r="Z53" s="575">
        <f>_xlfn.IFERROR(X53*X54,"")</f>
      </c>
      <c r="AA53" s="614">
        <f>_xlfn.IFERROR(VLOOKUP(Z53,'[1]DB'!$B$37:$D$61,2,FALSE),"")</f>
      </c>
    </row>
    <row r="54" spans="1:27" s="85" customFormat="1" ht="24.75" customHeight="1" hidden="1">
      <c r="A54" s="610"/>
      <c r="B54" s="611"/>
      <c r="C54" s="612"/>
      <c r="D54" s="612"/>
      <c r="E54" s="612"/>
      <c r="F54" s="612"/>
      <c r="G54" s="613"/>
      <c r="H54" s="126" t="s">
        <v>45</v>
      </c>
      <c r="I54" s="140"/>
      <c r="J54" s="141"/>
      <c r="K54" s="141"/>
      <c r="L54" s="141"/>
      <c r="M54" s="141"/>
      <c r="N54" s="141"/>
      <c r="O54" s="141"/>
      <c r="P54" s="141"/>
      <c r="Q54" s="141"/>
      <c r="R54" s="141"/>
      <c r="S54" s="141"/>
      <c r="T54" s="141"/>
      <c r="U54" s="123"/>
      <c r="V54" s="123"/>
      <c r="W54" s="129"/>
      <c r="X54" s="124">
        <f t="shared" si="1"/>
      </c>
      <c r="Y54" s="125">
        <f>_xlfn.IFERROR(IF(H44="P",IF(COUNT(I44:W44)&gt;1,VLOOKUP(X54,$A$14:$J$18,6,0),""),IF(COUNT(I44:W44)&gt;1,VLOOKUP(X54,$K$14:$T$18,5,0),"")),"")</f>
      </c>
      <c r="Z54" s="581"/>
      <c r="AA54" s="615"/>
    </row>
    <row r="55" spans="1:27" s="85" customFormat="1" ht="24.75" customHeight="1" hidden="1">
      <c r="A55" s="558" t="e">
        <f>'[1]SEPG-F-007'!#REF!</f>
        <v>#REF!</v>
      </c>
      <c r="B55" s="607" t="e">
        <f>IF(COUNTA('[1]SEPG-F-007'!#REF!)&gt;0,'[1]SEPG-F-007'!#REF!,"")</f>
        <v>#REF!</v>
      </c>
      <c r="C55" s="608"/>
      <c r="D55" s="608"/>
      <c r="E55" s="608"/>
      <c r="F55" s="608"/>
      <c r="G55" s="609"/>
      <c r="H55" s="116" t="s">
        <v>44</v>
      </c>
      <c r="I55" s="139"/>
      <c r="J55" s="137"/>
      <c r="K55" s="137"/>
      <c r="L55" s="137"/>
      <c r="M55" s="137"/>
      <c r="N55" s="137"/>
      <c r="O55" s="137"/>
      <c r="P55" s="137"/>
      <c r="Q55" s="137"/>
      <c r="R55" s="137"/>
      <c r="S55" s="137"/>
      <c r="T55" s="137"/>
      <c r="U55" s="132"/>
      <c r="V55" s="132"/>
      <c r="W55" s="133"/>
      <c r="X55" s="119">
        <f t="shared" si="1"/>
      </c>
      <c r="Y55" s="120">
        <f>_xlfn.IFERROR(IF(H45="P",IF(COUNT(J45:W45)&gt;1,VLOOKUP(X55,$A$14:$J$18,6,0),""),IF(COUNT(J45:W45)&gt;1,VLOOKUP(X55,$K$14:$T$18,5,0),"")),"")</f>
      </c>
      <c r="Z55" s="575">
        <f>_xlfn.IFERROR(X55*X56,"")</f>
      </c>
      <c r="AA55" s="614">
        <f>_xlfn.IFERROR(VLOOKUP(Z55,'[1]DB'!$B$37:$D$61,2,FALSE),"")</f>
      </c>
    </row>
    <row r="56" spans="1:27" s="85" customFormat="1" ht="24.75" customHeight="1" hidden="1">
      <c r="A56" s="560"/>
      <c r="B56" s="571"/>
      <c r="C56" s="572"/>
      <c r="D56" s="572"/>
      <c r="E56" s="572"/>
      <c r="F56" s="572"/>
      <c r="G56" s="573"/>
      <c r="H56" s="121" t="s">
        <v>45</v>
      </c>
      <c r="I56" s="134"/>
      <c r="J56" s="135"/>
      <c r="K56" s="135"/>
      <c r="L56" s="135"/>
      <c r="M56" s="135"/>
      <c r="N56" s="135"/>
      <c r="O56" s="135"/>
      <c r="P56" s="135"/>
      <c r="Q56" s="135"/>
      <c r="R56" s="135"/>
      <c r="S56" s="135"/>
      <c r="T56" s="135"/>
      <c r="U56" s="135"/>
      <c r="V56" s="135"/>
      <c r="W56" s="136"/>
      <c r="X56" s="124">
        <f t="shared" si="1"/>
      </c>
      <c r="Y56" s="125">
        <f>_xlfn.IFERROR(IF(H46="P",IF(COUNT(I46:W46)&gt;1,VLOOKUP(X56,$A$14:$J$18,6,0),""),IF(COUNT(I46:W46)&gt;1,VLOOKUP(X56,$K$14:$T$18,5,0),"")),"")</f>
      </c>
      <c r="Z56" s="581"/>
      <c r="AA56" s="615"/>
    </row>
    <row r="57" spans="1:27" s="85" customFormat="1" ht="24.75" customHeight="1" hidden="1">
      <c r="A57" s="558" t="e">
        <f>'[1]SEPG-F-007'!#REF!</f>
        <v>#REF!</v>
      </c>
      <c r="B57" s="607" t="e">
        <f>IF(COUNTA('[1]SEPG-F-007'!#REF!)&gt;0,'[1]SEPG-F-007'!#REF!,"")</f>
        <v>#REF!</v>
      </c>
      <c r="C57" s="608"/>
      <c r="D57" s="608"/>
      <c r="E57" s="608"/>
      <c r="F57" s="608"/>
      <c r="G57" s="609"/>
      <c r="H57" s="116" t="s">
        <v>44</v>
      </c>
      <c r="I57" s="139"/>
      <c r="J57" s="137"/>
      <c r="K57" s="137"/>
      <c r="L57" s="137"/>
      <c r="M57" s="137"/>
      <c r="N57" s="137"/>
      <c r="O57" s="137"/>
      <c r="P57" s="137"/>
      <c r="Q57" s="137"/>
      <c r="R57" s="137"/>
      <c r="S57" s="137"/>
      <c r="T57" s="137"/>
      <c r="U57" s="118"/>
      <c r="V57" s="137"/>
      <c r="W57" s="138"/>
      <c r="X57" s="119">
        <f t="shared" si="1"/>
      </c>
      <c r="Y57" s="120">
        <f>_xlfn.IFERROR(IF(H47="P",IF(COUNT(J47:W47)&gt;1,VLOOKUP(X57,$A$14:$J$18,6,0),""),IF(COUNT(J47:W47)&gt;1,VLOOKUP(X57,$K$14:$T$18,5,0),"")),"")</f>
      </c>
      <c r="Z57" s="575">
        <f>_xlfn.IFERROR(X57*X58,"")</f>
      </c>
      <c r="AA57" s="614">
        <f>_xlfn.IFERROR(VLOOKUP(Z57,'[1]DB'!$B$37:$D$61,2,FALSE),"")</f>
      </c>
    </row>
    <row r="58" spans="1:27" s="85" customFormat="1" ht="24.75" customHeight="1" hidden="1">
      <c r="A58" s="560"/>
      <c r="B58" s="571"/>
      <c r="C58" s="572"/>
      <c r="D58" s="572"/>
      <c r="E58" s="572"/>
      <c r="F58" s="572"/>
      <c r="G58" s="573"/>
      <c r="H58" s="121" t="s">
        <v>45</v>
      </c>
      <c r="I58" s="134"/>
      <c r="J58" s="135"/>
      <c r="K58" s="135"/>
      <c r="L58" s="135"/>
      <c r="M58" s="135"/>
      <c r="N58" s="135"/>
      <c r="O58" s="135"/>
      <c r="P58" s="135"/>
      <c r="Q58" s="135"/>
      <c r="R58" s="135"/>
      <c r="S58" s="135"/>
      <c r="T58" s="135"/>
      <c r="U58" s="123"/>
      <c r="V58" s="135"/>
      <c r="W58" s="136"/>
      <c r="X58" s="124">
        <f t="shared" si="1"/>
      </c>
      <c r="Y58" s="125">
        <f>_xlfn.IFERROR(IF(H48="P",IF(COUNT(I48:W48)&gt;1,VLOOKUP(X58,$A$14:$J$18,6,0),""),IF(COUNT(I48:W48)&gt;1,VLOOKUP(X58,$K$14:$T$18,5,0),"")),"")</f>
      </c>
      <c r="Z58" s="581"/>
      <c r="AA58" s="615"/>
    </row>
    <row r="59" spans="1:27" s="85" customFormat="1" ht="24.75" customHeight="1" hidden="1">
      <c r="A59" s="558" t="e">
        <f>'[1]SEPG-F-007'!#REF!</f>
        <v>#REF!</v>
      </c>
      <c r="B59" s="607" t="e">
        <f>IF(COUNTA('[1]SEPG-F-007'!#REF!)&gt;0,'[1]SEPG-F-007'!#REF!,"")</f>
        <v>#REF!</v>
      </c>
      <c r="C59" s="608"/>
      <c r="D59" s="608"/>
      <c r="E59" s="608"/>
      <c r="F59" s="608"/>
      <c r="G59" s="609"/>
      <c r="H59" s="116" t="s">
        <v>44</v>
      </c>
      <c r="I59" s="139"/>
      <c r="J59" s="137"/>
      <c r="K59" s="137"/>
      <c r="L59" s="137"/>
      <c r="M59" s="137"/>
      <c r="N59" s="137"/>
      <c r="O59" s="137"/>
      <c r="P59" s="137"/>
      <c r="Q59" s="137"/>
      <c r="R59" s="137"/>
      <c r="S59" s="137"/>
      <c r="T59" s="137"/>
      <c r="U59" s="118"/>
      <c r="V59" s="137"/>
      <c r="W59" s="138"/>
      <c r="X59" s="119">
        <f t="shared" si="1"/>
      </c>
      <c r="Y59" s="120">
        <f>_xlfn.IFERROR(IF(H49="P",IF(COUNT(J49:W49)&gt;1,VLOOKUP(X59,$A$14:$J$18,6,0),""),IF(COUNT(J49:W49)&gt;1,VLOOKUP(X59,$K$14:$T$18,5,0),"")),"")</f>
      </c>
      <c r="Z59" s="575">
        <f>_xlfn.IFERROR(X59*X60,"")</f>
      </c>
      <c r="AA59" s="614">
        <f>_xlfn.IFERROR(VLOOKUP(Z59,'[1]DB'!$B$37:$D$61,2,FALSE),"")</f>
      </c>
    </row>
    <row r="60" spans="1:27" s="85" customFormat="1" ht="24.75" customHeight="1" hidden="1">
      <c r="A60" s="560"/>
      <c r="B60" s="571"/>
      <c r="C60" s="572"/>
      <c r="D60" s="572"/>
      <c r="E60" s="572"/>
      <c r="F60" s="572"/>
      <c r="G60" s="573"/>
      <c r="H60" s="121" t="s">
        <v>45</v>
      </c>
      <c r="I60" s="134"/>
      <c r="J60" s="135"/>
      <c r="K60" s="135"/>
      <c r="L60" s="135"/>
      <c r="M60" s="135"/>
      <c r="N60" s="135"/>
      <c r="O60" s="135"/>
      <c r="P60" s="135"/>
      <c r="Q60" s="135"/>
      <c r="R60" s="135"/>
      <c r="S60" s="135"/>
      <c r="T60" s="135"/>
      <c r="U60" s="123"/>
      <c r="V60" s="135"/>
      <c r="W60" s="136"/>
      <c r="X60" s="124">
        <f t="shared" si="1"/>
      </c>
      <c r="Y60" s="125">
        <f>_xlfn.IFERROR(IF(H50="P",IF(COUNT(I50:W50)&gt;1,VLOOKUP(X60,$A$14:$J$18,6,0),""),IF(COUNT(I50:W50)&gt;1,VLOOKUP(X60,$K$14:$T$18,5,0),"")),"")</f>
      </c>
      <c r="Z60" s="581"/>
      <c r="AA60" s="615"/>
    </row>
    <row r="61" spans="1:27" s="85" customFormat="1" ht="24.75" customHeight="1" hidden="1">
      <c r="A61" s="558" t="e">
        <f>'[1]SEPG-F-007'!#REF!</f>
        <v>#REF!</v>
      </c>
      <c r="B61" s="607" t="e">
        <f>IF(COUNTA('[1]SEPG-F-007'!#REF!)&gt;0,'[1]SEPG-F-007'!#REF!,"")</f>
        <v>#REF!</v>
      </c>
      <c r="C61" s="608"/>
      <c r="D61" s="608"/>
      <c r="E61" s="608"/>
      <c r="F61" s="608"/>
      <c r="G61" s="609"/>
      <c r="H61" s="116" t="s">
        <v>44</v>
      </c>
      <c r="I61" s="139"/>
      <c r="J61" s="137"/>
      <c r="K61" s="137"/>
      <c r="L61" s="137"/>
      <c r="M61" s="137"/>
      <c r="N61" s="137"/>
      <c r="O61" s="137"/>
      <c r="P61" s="137"/>
      <c r="Q61" s="137"/>
      <c r="R61" s="137"/>
      <c r="S61" s="137"/>
      <c r="T61" s="137"/>
      <c r="U61" s="137"/>
      <c r="V61" s="137"/>
      <c r="W61" s="138"/>
      <c r="X61" s="119">
        <f t="shared" si="1"/>
      </c>
      <c r="Y61" s="120">
        <f>_xlfn.IFERROR(IF(H51="P",IF(COUNT(J51:W51)&gt;1,VLOOKUP(X61,$A$14:$J$18,6,0),""),IF(COUNT(J51:W51)&gt;1,VLOOKUP(X61,$K$14:$T$18,5,0),"")),"")</f>
      </c>
      <c r="Z61" s="575">
        <f>_xlfn.IFERROR(X61*X62,"")</f>
      </c>
      <c r="AA61" s="614">
        <f>_xlfn.IFERROR(VLOOKUP(Z61,'[1]DB'!$B$37:$D$61,2,FALSE),"")</f>
      </c>
    </row>
    <row r="62" spans="1:27" s="85" customFormat="1" ht="24.75" customHeight="1" hidden="1">
      <c r="A62" s="560"/>
      <c r="B62" s="571"/>
      <c r="C62" s="572"/>
      <c r="D62" s="572"/>
      <c r="E62" s="572"/>
      <c r="F62" s="572"/>
      <c r="G62" s="573"/>
      <c r="H62" s="121" t="s">
        <v>45</v>
      </c>
      <c r="I62" s="134"/>
      <c r="J62" s="135"/>
      <c r="K62" s="135"/>
      <c r="L62" s="135"/>
      <c r="M62" s="135"/>
      <c r="N62" s="135"/>
      <c r="O62" s="135"/>
      <c r="P62" s="135"/>
      <c r="Q62" s="135"/>
      <c r="R62" s="135"/>
      <c r="S62" s="135"/>
      <c r="T62" s="135"/>
      <c r="U62" s="135"/>
      <c r="V62" s="135"/>
      <c r="W62" s="136"/>
      <c r="X62" s="124">
        <f t="shared" si="1"/>
      </c>
      <c r="Y62" s="125">
        <f>_xlfn.IFERROR(IF(H52="P",IF(COUNT(I52:W52)&gt;1,VLOOKUP(X62,$A$14:$J$18,6,0),""),IF(COUNT(I52:W52)&gt;1,VLOOKUP(X62,$K$14:$T$18,5,0),"")),"")</f>
      </c>
      <c r="Z62" s="581"/>
      <c r="AA62" s="615"/>
    </row>
    <row r="63" spans="1:27" s="85" customFormat="1" ht="24.75" customHeight="1" hidden="1">
      <c r="A63" s="558" t="e">
        <f>'[1]SEPG-F-007'!#REF!</f>
        <v>#REF!</v>
      </c>
      <c r="B63" s="607" t="e">
        <f>IF(COUNTA('[1]SEPG-F-007'!#REF!)&gt;0,'[1]SEPG-F-007'!#REF!,"")</f>
        <v>#REF!</v>
      </c>
      <c r="C63" s="608"/>
      <c r="D63" s="608"/>
      <c r="E63" s="608"/>
      <c r="F63" s="608"/>
      <c r="G63" s="609"/>
      <c r="H63" s="116" t="s">
        <v>44</v>
      </c>
      <c r="I63" s="139"/>
      <c r="J63" s="137"/>
      <c r="K63" s="137"/>
      <c r="L63" s="137"/>
      <c r="M63" s="137"/>
      <c r="N63" s="137"/>
      <c r="O63" s="137"/>
      <c r="P63" s="137"/>
      <c r="Q63" s="137"/>
      <c r="R63" s="137"/>
      <c r="S63" s="137"/>
      <c r="T63" s="137"/>
      <c r="U63" s="137"/>
      <c r="V63" s="137"/>
      <c r="W63" s="138"/>
      <c r="X63" s="119">
        <f t="shared" si="1"/>
      </c>
      <c r="Y63" s="120">
        <f>_xlfn.IFERROR(IF(H53="P",IF(COUNT(J53:W53)&gt;1,VLOOKUP(X63,$A$14:$J$18,6,0),""),IF(COUNT(J53:W53)&gt;1,VLOOKUP(X63,$K$14:$T$18,5,0),"")),"")</f>
      </c>
      <c r="Z63" s="575">
        <f>_xlfn.IFERROR(X63*X64,"")</f>
      </c>
      <c r="AA63" s="614">
        <f>_xlfn.IFERROR(VLOOKUP(Z63,'[1]DB'!$B$37:$D$61,2,FALSE),"")</f>
      </c>
    </row>
    <row r="64" spans="1:27" s="85" customFormat="1" ht="24.75" customHeight="1" hidden="1">
      <c r="A64" s="560"/>
      <c r="B64" s="571"/>
      <c r="C64" s="572"/>
      <c r="D64" s="572"/>
      <c r="E64" s="572"/>
      <c r="F64" s="572"/>
      <c r="G64" s="573"/>
      <c r="H64" s="121" t="s">
        <v>45</v>
      </c>
      <c r="I64" s="134"/>
      <c r="J64" s="135"/>
      <c r="K64" s="135"/>
      <c r="L64" s="135"/>
      <c r="M64" s="135"/>
      <c r="N64" s="135"/>
      <c r="O64" s="135"/>
      <c r="P64" s="135"/>
      <c r="Q64" s="135"/>
      <c r="R64" s="135"/>
      <c r="S64" s="135"/>
      <c r="T64" s="135"/>
      <c r="U64" s="141"/>
      <c r="V64" s="141"/>
      <c r="W64" s="142"/>
      <c r="X64" s="124">
        <f t="shared" si="1"/>
      </c>
      <c r="Y64" s="125">
        <f>_xlfn.IFERROR(IF(H54="P",IF(COUNT(I54:W54)&gt;1,VLOOKUP(X64,$A$14:$J$18,6,0),""),IF(COUNT(I54:W54)&gt;1,VLOOKUP(X64,$K$14:$T$18,5,0),"")),"")</f>
      </c>
      <c r="Z64" s="581"/>
      <c r="AA64" s="615"/>
    </row>
    <row r="65" spans="1:27" s="85" customFormat="1" ht="24.75" customHeight="1" hidden="1">
      <c r="A65" s="558" t="e">
        <f>'[1]SEPG-F-007'!#REF!</f>
        <v>#REF!</v>
      </c>
      <c r="B65" s="607" t="e">
        <f>IF(COUNTA('[1]SEPG-F-007'!#REF!)&gt;0,'[1]SEPG-F-007'!#REF!,"")</f>
        <v>#REF!</v>
      </c>
      <c r="C65" s="608"/>
      <c r="D65" s="608"/>
      <c r="E65" s="608"/>
      <c r="F65" s="608"/>
      <c r="G65" s="609"/>
      <c r="H65" s="116" t="s">
        <v>44</v>
      </c>
      <c r="I65" s="139"/>
      <c r="J65" s="137"/>
      <c r="K65" s="137"/>
      <c r="L65" s="137"/>
      <c r="M65" s="137"/>
      <c r="N65" s="137"/>
      <c r="O65" s="137"/>
      <c r="P65" s="137"/>
      <c r="Q65" s="137"/>
      <c r="R65" s="137"/>
      <c r="S65" s="137"/>
      <c r="T65" s="137"/>
      <c r="U65" s="137"/>
      <c r="V65" s="137"/>
      <c r="W65" s="138"/>
      <c r="X65" s="119">
        <f t="shared" si="1"/>
      </c>
      <c r="Y65" s="120">
        <f>_xlfn.IFERROR(IF(H55="P",IF(COUNT(J55:W55)&gt;1,VLOOKUP(X65,$A$14:$J$18,6,0),""),IF(COUNT(J55:W55)&gt;1,VLOOKUP(X65,$K$14:$T$18,5,0),"")),"")</f>
      </c>
      <c r="Z65" s="575">
        <f>_xlfn.IFERROR(X65*X66,"")</f>
      </c>
      <c r="AA65" s="614">
        <f>_xlfn.IFERROR(VLOOKUP(Z65,'[1]DB'!$B$37:$D$61,2,FALSE),"")</f>
      </c>
    </row>
    <row r="66" spans="1:27" s="85" customFormat="1" ht="24.75" customHeight="1" hidden="1">
      <c r="A66" s="560"/>
      <c r="B66" s="571"/>
      <c r="C66" s="572"/>
      <c r="D66" s="572"/>
      <c r="E66" s="572"/>
      <c r="F66" s="572"/>
      <c r="G66" s="573"/>
      <c r="H66" s="121" t="s">
        <v>45</v>
      </c>
      <c r="I66" s="134"/>
      <c r="J66" s="135"/>
      <c r="K66" s="135"/>
      <c r="L66" s="135"/>
      <c r="M66" s="135"/>
      <c r="N66" s="135"/>
      <c r="O66" s="135"/>
      <c r="P66" s="135"/>
      <c r="Q66" s="135"/>
      <c r="R66" s="135"/>
      <c r="S66" s="135"/>
      <c r="T66" s="135"/>
      <c r="U66" s="135"/>
      <c r="V66" s="135"/>
      <c r="W66" s="136"/>
      <c r="X66" s="124">
        <f t="shared" si="1"/>
      </c>
      <c r="Y66" s="125">
        <f>_xlfn.IFERROR(IF(H56="P",IF(COUNT(I56:W56)&gt;1,VLOOKUP(X66,$A$14:$J$18,6,0),""),IF(COUNT(I56:W56)&gt;1,VLOOKUP(X66,$K$14:$T$18,5,0),"")),"")</f>
      </c>
      <c r="Z66" s="581"/>
      <c r="AA66" s="615"/>
    </row>
    <row r="67" spans="1:27" s="85" customFormat="1" ht="24.75" customHeight="1" hidden="1">
      <c r="A67" s="558" t="e">
        <f>'[1]SEPG-F-007'!#REF!</f>
        <v>#REF!</v>
      </c>
      <c r="B67" s="607" t="e">
        <f>IF(COUNTA('[1]SEPG-F-007'!#REF!)&gt;0,'[1]SEPG-F-007'!#REF!,"")</f>
        <v>#REF!</v>
      </c>
      <c r="C67" s="608"/>
      <c r="D67" s="608"/>
      <c r="E67" s="608"/>
      <c r="F67" s="608"/>
      <c r="G67" s="609"/>
      <c r="H67" s="116" t="s">
        <v>44</v>
      </c>
      <c r="I67" s="139"/>
      <c r="J67" s="137"/>
      <c r="K67" s="137"/>
      <c r="L67" s="137"/>
      <c r="M67" s="137"/>
      <c r="N67" s="137"/>
      <c r="O67" s="137"/>
      <c r="P67" s="137"/>
      <c r="Q67" s="137"/>
      <c r="R67" s="137"/>
      <c r="S67" s="137"/>
      <c r="T67" s="137"/>
      <c r="U67" s="137"/>
      <c r="V67" s="137"/>
      <c r="W67" s="138"/>
      <c r="X67" s="119">
        <f t="shared" si="1"/>
      </c>
      <c r="Y67" s="120">
        <f>_xlfn.IFERROR(IF(H57="P",IF(COUNT(J57:W57)&gt;1,VLOOKUP(X67,$A$14:$J$18,6,0),""),IF(COUNT(J57:W57)&gt;1,VLOOKUP(X67,$K$14:$T$18,5,0),"")),"")</f>
      </c>
      <c r="Z67" s="575">
        <f>_xlfn.IFERROR(X67*X68,"")</f>
      </c>
      <c r="AA67" s="614">
        <f>_xlfn.IFERROR(VLOOKUP(Z67,'[1]DB'!$B$37:$D$61,2,FALSE),"")</f>
      </c>
    </row>
    <row r="68" spans="1:27" s="85" customFormat="1" ht="24.75" customHeight="1" hidden="1">
      <c r="A68" s="560"/>
      <c r="B68" s="571"/>
      <c r="C68" s="572"/>
      <c r="D68" s="572"/>
      <c r="E68" s="572"/>
      <c r="F68" s="572"/>
      <c r="G68" s="573"/>
      <c r="H68" s="121" t="s">
        <v>45</v>
      </c>
      <c r="I68" s="134"/>
      <c r="J68" s="135"/>
      <c r="K68" s="135"/>
      <c r="L68" s="135"/>
      <c r="M68" s="135"/>
      <c r="N68" s="135"/>
      <c r="O68" s="135"/>
      <c r="P68" s="135"/>
      <c r="Q68" s="135"/>
      <c r="R68" s="135"/>
      <c r="S68" s="135"/>
      <c r="T68" s="135"/>
      <c r="U68" s="135"/>
      <c r="V68" s="135"/>
      <c r="W68" s="136"/>
      <c r="X68" s="124">
        <f t="shared" si="1"/>
      </c>
      <c r="Y68" s="125">
        <f>_xlfn.IFERROR(IF(H58="P",IF(COUNT(I58:W58)&gt;1,VLOOKUP(X68,$A$14:$J$18,6,0),""),IF(COUNT(I58:W58)&gt;1,VLOOKUP(X68,$K$14:$T$18,5,0),"")),"")</f>
      </c>
      <c r="Z68" s="581"/>
      <c r="AA68" s="615"/>
    </row>
    <row r="69" spans="1:27" s="85" customFormat="1" ht="24.75" customHeight="1" hidden="1">
      <c r="A69" s="616" t="e">
        <f>'[1]SEPG-F-007'!#REF!</f>
        <v>#REF!</v>
      </c>
      <c r="B69" s="568" t="e">
        <f>IF(COUNTA('[1]SEPG-F-007'!#REF!)&gt;0,'[1]SEPG-F-007'!#REF!,"")</f>
        <v>#REF!</v>
      </c>
      <c r="C69" s="569"/>
      <c r="D69" s="569"/>
      <c r="E69" s="569"/>
      <c r="F69" s="569"/>
      <c r="G69" s="570"/>
      <c r="H69" s="143" t="s">
        <v>44</v>
      </c>
      <c r="I69" s="131"/>
      <c r="J69" s="132"/>
      <c r="K69" s="132"/>
      <c r="L69" s="132"/>
      <c r="M69" s="132"/>
      <c r="N69" s="132"/>
      <c r="O69" s="132"/>
      <c r="P69" s="132"/>
      <c r="Q69" s="132"/>
      <c r="R69" s="132"/>
      <c r="S69" s="132"/>
      <c r="T69" s="132"/>
      <c r="U69" s="137"/>
      <c r="V69" s="137"/>
      <c r="W69" s="138"/>
      <c r="X69" s="119">
        <f t="shared" si="1"/>
      </c>
      <c r="Y69" s="120">
        <f>_xlfn.IFERROR(IF(H59="P",IF(COUNT(J59:W59)&gt;1,VLOOKUP(X69,$A$14:$J$18,6,0),""),IF(COUNT(J59:W59)&gt;1,VLOOKUP(X69,$K$14:$T$18,5,0),"")),"")</f>
      </c>
      <c r="Z69" s="575">
        <f>_xlfn.IFERROR(X69*X70,"")</f>
      </c>
      <c r="AA69" s="614">
        <f>_xlfn.IFERROR(VLOOKUP(Z69,'[1]DB'!$B$37:$D$61,2,FALSE),"")</f>
      </c>
    </row>
    <row r="70" spans="1:27" s="85" customFormat="1" ht="24.75" customHeight="1" hidden="1">
      <c r="A70" s="560"/>
      <c r="B70" s="571"/>
      <c r="C70" s="572"/>
      <c r="D70" s="572"/>
      <c r="E70" s="572"/>
      <c r="F70" s="572"/>
      <c r="G70" s="573"/>
      <c r="H70" s="121" t="s">
        <v>45</v>
      </c>
      <c r="I70" s="134"/>
      <c r="J70" s="135"/>
      <c r="K70" s="135"/>
      <c r="L70" s="135"/>
      <c r="M70" s="135"/>
      <c r="N70" s="135"/>
      <c r="O70" s="135"/>
      <c r="P70" s="135"/>
      <c r="Q70" s="135"/>
      <c r="R70" s="135"/>
      <c r="S70" s="135"/>
      <c r="T70" s="135"/>
      <c r="U70" s="135"/>
      <c r="V70" s="135"/>
      <c r="W70" s="136"/>
      <c r="X70" s="124">
        <f t="shared" si="1"/>
      </c>
      <c r="Y70" s="125">
        <f>_xlfn.IFERROR(IF(H60="P",IF(COUNT(I60:W60)&gt;1,VLOOKUP(X70,$A$14:$J$18,6,0),""),IF(COUNT(I60:W60)&gt;1,VLOOKUP(X70,$K$14:$T$18,5,0),"")),"")</f>
      </c>
      <c r="Z70" s="581"/>
      <c r="AA70" s="615"/>
    </row>
    <row r="71" ht="13.5" thickBot="1"/>
    <row r="72" spans="1:41" s="144" customFormat="1" ht="48.75" customHeight="1">
      <c r="A72" s="495" t="s">
        <v>367</v>
      </c>
      <c r="B72" s="496"/>
      <c r="C72" s="496"/>
      <c r="D72" s="496"/>
      <c r="E72" s="496"/>
      <c r="F72" s="496"/>
      <c r="G72" s="496"/>
      <c r="H72" s="496"/>
      <c r="I72" s="496"/>
      <c r="J72" s="496"/>
      <c r="K72" s="496"/>
      <c r="L72" s="496"/>
      <c r="M72" s="496"/>
      <c r="N72" s="496"/>
      <c r="O72" s="496" t="s">
        <v>6</v>
      </c>
      <c r="P72" s="496"/>
      <c r="Q72" s="496"/>
      <c r="R72" s="496"/>
      <c r="S72" s="496"/>
      <c r="T72" s="496"/>
      <c r="U72" s="496"/>
      <c r="V72" s="496"/>
      <c r="W72" s="496"/>
      <c r="X72" s="496"/>
      <c r="Y72" s="496" t="s">
        <v>358</v>
      </c>
      <c r="Z72" s="496"/>
      <c r="AA72" s="496"/>
      <c r="AB72" s="496"/>
      <c r="AC72" s="496"/>
      <c r="AD72" s="496"/>
      <c r="AE72" s="496"/>
      <c r="AF72" s="496"/>
      <c r="AG72" s="496"/>
      <c r="AH72" s="496"/>
      <c r="AI72" s="497"/>
      <c r="AJ72" s="108"/>
      <c r="AK72" s="108"/>
      <c r="AL72" s="108"/>
      <c r="AM72" s="108"/>
      <c r="AN72" s="108"/>
      <c r="AO72" s="108"/>
    </row>
    <row r="73" spans="1:35" ht="22.5" customHeight="1" thickBot="1">
      <c r="A73" s="498" t="s">
        <v>41</v>
      </c>
      <c r="B73" s="485"/>
      <c r="C73" s="485"/>
      <c r="D73" s="485"/>
      <c r="E73" s="485"/>
      <c r="F73" s="485"/>
      <c r="G73" s="485"/>
      <c r="H73" s="485" t="s">
        <v>144</v>
      </c>
      <c r="I73" s="485"/>
      <c r="J73" s="485"/>
      <c r="K73" s="485"/>
      <c r="L73" s="485"/>
      <c r="M73" s="485"/>
      <c r="N73" s="271" t="s">
        <v>351</v>
      </c>
      <c r="O73" s="485" t="s">
        <v>41</v>
      </c>
      <c r="P73" s="485"/>
      <c r="Q73" s="485"/>
      <c r="R73" s="485"/>
      <c r="S73" s="485"/>
      <c r="T73" s="485"/>
      <c r="U73" s="485" t="s">
        <v>144</v>
      </c>
      <c r="V73" s="485"/>
      <c r="W73" s="485" t="s">
        <v>351</v>
      </c>
      <c r="X73" s="485"/>
      <c r="Y73" s="485" t="s">
        <v>41</v>
      </c>
      <c r="Z73" s="485"/>
      <c r="AA73" s="485"/>
      <c r="AB73" s="485" t="s">
        <v>144</v>
      </c>
      <c r="AC73" s="485"/>
      <c r="AD73" s="485"/>
      <c r="AE73" s="485"/>
      <c r="AF73" s="485" t="s">
        <v>351</v>
      </c>
      <c r="AG73" s="485"/>
      <c r="AH73" s="485"/>
      <c r="AI73" s="486"/>
    </row>
    <row r="74" spans="1:35" ht="33" customHeight="1" thickTop="1">
      <c r="A74" s="487" t="s">
        <v>432</v>
      </c>
      <c r="B74" s="488"/>
      <c r="C74" s="488"/>
      <c r="D74" s="488"/>
      <c r="E74" s="488"/>
      <c r="F74" s="488"/>
      <c r="G74" s="489"/>
      <c r="H74" s="490" t="s">
        <v>433</v>
      </c>
      <c r="I74" s="488"/>
      <c r="J74" s="488"/>
      <c r="K74" s="488"/>
      <c r="L74" s="488"/>
      <c r="M74" s="489"/>
      <c r="N74" s="272"/>
      <c r="O74" s="491" t="s">
        <v>434</v>
      </c>
      <c r="P74" s="491"/>
      <c r="Q74" s="491"/>
      <c r="R74" s="491"/>
      <c r="S74" s="491"/>
      <c r="T74" s="491"/>
      <c r="U74" s="492" t="s">
        <v>435</v>
      </c>
      <c r="V74" s="492"/>
      <c r="W74" s="493"/>
      <c r="X74" s="491"/>
      <c r="Y74" s="491" t="s">
        <v>436</v>
      </c>
      <c r="Z74" s="491"/>
      <c r="AA74" s="491"/>
      <c r="AB74" s="492" t="s">
        <v>437</v>
      </c>
      <c r="AC74" s="492"/>
      <c r="AD74" s="492"/>
      <c r="AE74" s="492"/>
      <c r="AF74" s="493"/>
      <c r="AG74" s="491"/>
      <c r="AH74" s="491"/>
      <c r="AI74" s="494"/>
    </row>
    <row r="75" spans="1:35" ht="22.5" customHeight="1">
      <c r="A75" s="483"/>
      <c r="B75" s="478"/>
      <c r="C75" s="478"/>
      <c r="D75" s="478"/>
      <c r="E75" s="478"/>
      <c r="F75" s="478"/>
      <c r="G75" s="478"/>
      <c r="H75" s="478"/>
      <c r="I75" s="478"/>
      <c r="J75" s="478"/>
      <c r="K75" s="478"/>
      <c r="L75" s="478"/>
      <c r="M75" s="478"/>
      <c r="N75" s="273"/>
      <c r="O75" s="478"/>
      <c r="P75" s="478"/>
      <c r="Q75" s="478"/>
      <c r="R75" s="478"/>
      <c r="S75" s="478"/>
      <c r="T75" s="478"/>
      <c r="U75" s="478"/>
      <c r="V75" s="478"/>
      <c r="W75" s="484"/>
      <c r="X75" s="478"/>
      <c r="Y75" s="478"/>
      <c r="Z75" s="478"/>
      <c r="AA75" s="478"/>
      <c r="AB75" s="478"/>
      <c r="AC75" s="478"/>
      <c r="AD75" s="478"/>
      <c r="AE75" s="478"/>
      <c r="AF75" s="484"/>
      <c r="AG75" s="478"/>
      <c r="AH75" s="478"/>
      <c r="AI75" s="479"/>
    </row>
    <row r="76" spans="1:35" ht="26.25" customHeight="1">
      <c r="A76" s="483"/>
      <c r="B76" s="478"/>
      <c r="C76" s="478"/>
      <c r="D76" s="478"/>
      <c r="E76" s="478"/>
      <c r="F76" s="478"/>
      <c r="G76" s="478"/>
      <c r="H76" s="478"/>
      <c r="I76" s="478"/>
      <c r="J76" s="478"/>
      <c r="K76" s="478"/>
      <c r="L76" s="478"/>
      <c r="M76" s="478"/>
      <c r="N76" s="273"/>
      <c r="O76" s="478"/>
      <c r="P76" s="478"/>
      <c r="Q76" s="478"/>
      <c r="R76" s="478"/>
      <c r="S76" s="478"/>
      <c r="T76" s="478"/>
      <c r="U76" s="478"/>
      <c r="V76" s="478"/>
      <c r="W76" s="484"/>
      <c r="X76" s="478"/>
      <c r="Y76" s="478"/>
      <c r="Z76" s="478"/>
      <c r="AA76" s="478"/>
      <c r="AB76" s="478"/>
      <c r="AC76" s="478"/>
      <c r="AD76" s="478"/>
      <c r="AE76" s="478"/>
      <c r="AF76" s="478"/>
      <c r="AG76" s="478"/>
      <c r="AH76" s="478"/>
      <c r="AI76" s="479"/>
    </row>
    <row r="77" spans="1:35" ht="23.25" customHeight="1">
      <c r="A77" s="483"/>
      <c r="B77" s="478"/>
      <c r="C77" s="478"/>
      <c r="D77" s="478"/>
      <c r="E77" s="478"/>
      <c r="F77" s="478"/>
      <c r="G77" s="478"/>
      <c r="H77" s="478"/>
      <c r="I77" s="478"/>
      <c r="J77" s="478"/>
      <c r="K77" s="478"/>
      <c r="L77" s="478"/>
      <c r="M77" s="478"/>
      <c r="N77" s="273"/>
      <c r="O77" s="478"/>
      <c r="P77" s="478"/>
      <c r="Q77" s="478"/>
      <c r="R77" s="478"/>
      <c r="S77" s="478"/>
      <c r="T77" s="478"/>
      <c r="U77" s="478"/>
      <c r="V77" s="478"/>
      <c r="W77" s="484"/>
      <c r="X77" s="478"/>
      <c r="Y77" s="478"/>
      <c r="Z77" s="478"/>
      <c r="AA77" s="478"/>
      <c r="AB77" s="478"/>
      <c r="AC77" s="478"/>
      <c r="AD77" s="478"/>
      <c r="AE77" s="478"/>
      <c r="AF77" s="478"/>
      <c r="AG77" s="478"/>
      <c r="AH77" s="478"/>
      <c r="AI77" s="479"/>
    </row>
    <row r="78" spans="1:35" ht="13.5" thickBot="1">
      <c r="A78" s="480"/>
      <c r="B78" s="481"/>
      <c r="C78" s="481"/>
      <c r="D78" s="481"/>
      <c r="E78" s="481"/>
      <c r="F78" s="481"/>
      <c r="G78" s="481"/>
      <c r="H78" s="481"/>
      <c r="I78" s="481"/>
      <c r="J78" s="481"/>
      <c r="K78" s="481"/>
      <c r="L78" s="481"/>
      <c r="M78" s="481"/>
      <c r="N78" s="274"/>
      <c r="O78" s="481"/>
      <c r="P78" s="481"/>
      <c r="Q78" s="481"/>
      <c r="R78" s="481"/>
      <c r="S78" s="481"/>
      <c r="T78" s="481"/>
      <c r="U78" s="481"/>
      <c r="V78" s="481"/>
      <c r="W78" s="481"/>
      <c r="X78" s="481"/>
      <c r="Y78" s="481"/>
      <c r="Z78" s="481"/>
      <c r="AA78" s="481"/>
      <c r="AB78" s="481"/>
      <c r="AC78" s="481"/>
      <c r="AD78" s="481"/>
      <c r="AE78" s="481"/>
      <c r="AF78" s="481"/>
      <c r="AG78" s="481"/>
      <c r="AH78" s="481"/>
      <c r="AI78" s="482"/>
    </row>
  </sheetData>
  <sheetProtection/>
  <mergeCells count="232">
    <mergeCell ref="A9:T9"/>
    <mergeCell ref="A10:T11"/>
    <mergeCell ref="A6:E6"/>
    <mergeCell ref="R7:T7"/>
    <mergeCell ref="Y7:AA7"/>
    <mergeCell ref="A15:E15"/>
    <mergeCell ref="F15:J15"/>
    <mergeCell ref="K15:N15"/>
    <mergeCell ref="O13:T13"/>
    <mergeCell ref="V14:Z14"/>
    <mergeCell ref="A16:E16"/>
    <mergeCell ref="F16:J16"/>
    <mergeCell ref="K16:N16"/>
    <mergeCell ref="A13:E13"/>
    <mergeCell ref="F13:J13"/>
    <mergeCell ref="K13:N13"/>
    <mergeCell ref="A14:E14"/>
    <mergeCell ref="F14:J14"/>
    <mergeCell ref="K14:N14"/>
    <mergeCell ref="A17:E17"/>
    <mergeCell ref="F17:J17"/>
    <mergeCell ref="K17:N17"/>
    <mergeCell ref="A18:E18"/>
    <mergeCell ref="F18:J18"/>
    <mergeCell ref="I20:M21"/>
    <mergeCell ref="K18:N18"/>
    <mergeCell ref="Q37:Q38"/>
    <mergeCell ref="A39:A40"/>
    <mergeCell ref="B39:G40"/>
    <mergeCell ref="Q27:Q28"/>
    <mergeCell ref="A23:A24"/>
    <mergeCell ref="B23:G24"/>
    <mergeCell ref="A27:A28"/>
    <mergeCell ref="B27:G28"/>
    <mergeCell ref="P27:P28"/>
    <mergeCell ref="A37:A38"/>
    <mergeCell ref="B37:G38"/>
    <mergeCell ref="P37:P38"/>
    <mergeCell ref="A20:A22"/>
    <mergeCell ref="B20:G22"/>
    <mergeCell ref="H20:H22"/>
    <mergeCell ref="N20:N22"/>
    <mergeCell ref="A31:A32"/>
    <mergeCell ref="B35:G36"/>
    <mergeCell ref="B31:G32"/>
    <mergeCell ref="P31:P32"/>
    <mergeCell ref="A41:A42"/>
    <mergeCell ref="B41:G42"/>
    <mergeCell ref="A29:A30"/>
    <mergeCell ref="Z49:Z50"/>
    <mergeCell ref="AA49:AA50"/>
    <mergeCell ref="S23:S24"/>
    <mergeCell ref="A25:A26"/>
    <mergeCell ref="B25:G26"/>
    <mergeCell ref="P25:P26"/>
    <mergeCell ref="Q25:Q26"/>
    <mergeCell ref="Z51:Z52"/>
    <mergeCell ref="AA51:AA52"/>
    <mergeCell ref="A43:A44"/>
    <mergeCell ref="B43:G44"/>
    <mergeCell ref="Z53:Z54"/>
    <mergeCell ref="AA53:AA54"/>
    <mergeCell ref="A47:A48"/>
    <mergeCell ref="B47:G48"/>
    <mergeCell ref="A45:A46"/>
    <mergeCell ref="B45:G46"/>
    <mergeCell ref="Z63:Z64"/>
    <mergeCell ref="AA63:AA64"/>
    <mergeCell ref="A55:A56"/>
    <mergeCell ref="B55:G56"/>
    <mergeCell ref="Z55:Z56"/>
    <mergeCell ref="AA55:AA56"/>
    <mergeCell ref="Z57:Z58"/>
    <mergeCell ref="AA57:AA58"/>
    <mergeCell ref="AA65:AA66"/>
    <mergeCell ref="A69:A70"/>
    <mergeCell ref="A49:A50"/>
    <mergeCell ref="B49:G50"/>
    <mergeCell ref="Z59:Z60"/>
    <mergeCell ref="AA59:AA60"/>
    <mergeCell ref="A51:A52"/>
    <mergeCell ref="B51:G52"/>
    <mergeCell ref="Z61:Z62"/>
    <mergeCell ref="AA61:AA62"/>
    <mergeCell ref="Z67:Z68"/>
    <mergeCell ref="AA67:AA68"/>
    <mergeCell ref="A59:A60"/>
    <mergeCell ref="B59:G60"/>
    <mergeCell ref="AA69:AA70"/>
    <mergeCell ref="A61:A62"/>
    <mergeCell ref="B61:G62"/>
    <mergeCell ref="A63:A64"/>
    <mergeCell ref="B63:G64"/>
    <mergeCell ref="Z65:Z66"/>
    <mergeCell ref="A65:A66"/>
    <mergeCell ref="B65:G66"/>
    <mergeCell ref="A67:A68"/>
    <mergeCell ref="A57:A58"/>
    <mergeCell ref="B57:G58"/>
    <mergeCell ref="A53:A54"/>
    <mergeCell ref="B53:G54"/>
    <mergeCell ref="B67:G68"/>
    <mergeCell ref="P33:P34"/>
    <mergeCell ref="O16:T16"/>
    <mergeCell ref="O17:T17"/>
    <mergeCell ref="P20:P22"/>
    <mergeCell ref="Q20:Q22"/>
    <mergeCell ref="P29:P30"/>
    <mergeCell ref="Q31:Q32"/>
    <mergeCell ref="Q33:Q34"/>
    <mergeCell ref="O20:O22"/>
    <mergeCell ref="Z69:Z70"/>
    <mergeCell ref="AI23:AI27"/>
    <mergeCell ref="AJ18:AO18"/>
    <mergeCell ref="AI20:AI22"/>
    <mergeCell ref="U20:U22"/>
    <mergeCell ref="V20:AA22"/>
    <mergeCell ref="AB20:AB22"/>
    <mergeCell ref="AF18:AI18"/>
    <mergeCell ref="AH20:AH22"/>
    <mergeCell ref="AI28:AI32"/>
    <mergeCell ref="B69:G70"/>
    <mergeCell ref="B29:G30"/>
    <mergeCell ref="AA15:AE15"/>
    <mergeCell ref="V16:Z16"/>
    <mergeCell ref="AA16:AE16"/>
    <mergeCell ref="O15:T15"/>
    <mergeCell ref="O18:T18"/>
    <mergeCell ref="V28:AA32"/>
    <mergeCell ref="V33:AA36"/>
    <mergeCell ref="U28:U32"/>
    <mergeCell ref="AA13:AE13"/>
    <mergeCell ref="AA14:AE14"/>
    <mergeCell ref="O14:T14"/>
    <mergeCell ref="U23:U27"/>
    <mergeCell ref="V23:AA27"/>
    <mergeCell ref="AA17:AE17"/>
    <mergeCell ref="V18:Z18"/>
    <mergeCell ref="AA18:AE18"/>
    <mergeCell ref="V15:Z15"/>
    <mergeCell ref="AC20:AG21"/>
    <mergeCell ref="AJ16:AO16"/>
    <mergeCell ref="AF16:AI16"/>
    <mergeCell ref="AJ15:AO15"/>
    <mergeCell ref="AF15:AI15"/>
    <mergeCell ref="A12:J12"/>
    <mergeCell ref="V10:AH11"/>
    <mergeCell ref="AJ14:AO14"/>
    <mergeCell ref="AF14:AI14"/>
    <mergeCell ref="AJ13:AO13"/>
    <mergeCell ref="AF13:AI13"/>
    <mergeCell ref="A33:A34"/>
    <mergeCell ref="U33:U36"/>
    <mergeCell ref="AI33:AI36"/>
    <mergeCell ref="B33:G34"/>
    <mergeCell ref="A35:A36"/>
    <mergeCell ref="AJ17:AO17"/>
    <mergeCell ref="AF17:AI17"/>
    <mergeCell ref="V17:Z17"/>
    <mergeCell ref="P23:P24"/>
    <mergeCell ref="Q23:Q24"/>
    <mergeCell ref="E2:H2"/>
    <mergeCell ref="I2:AB2"/>
    <mergeCell ref="AC2:AF2"/>
    <mergeCell ref="AG2:AI2"/>
    <mergeCell ref="Q29:Q30"/>
    <mergeCell ref="Q35:Q36"/>
    <mergeCell ref="P35:P36"/>
    <mergeCell ref="V12:AE12"/>
    <mergeCell ref="K12:T12"/>
    <mergeCell ref="V13:Z13"/>
    <mergeCell ref="E3:H3"/>
    <mergeCell ref="I3:AB3"/>
    <mergeCell ref="AC3:AF3"/>
    <mergeCell ref="AG3:AI3"/>
    <mergeCell ref="A5:AI5"/>
    <mergeCell ref="F6:AI6"/>
    <mergeCell ref="A1:D3"/>
    <mergeCell ref="E1:AB1"/>
    <mergeCell ref="AC1:AF1"/>
    <mergeCell ref="AG1:AI1"/>
    <mergeCell ref="A72:N72"/>
    <mergeCell ref="O72:X72"/>
    <mergeCell ref="Y72:AI72"/>
    <mergeCell ref="A73:G73"/>
    <mergeCell ref="H73:M73"/>
    <mergeCell ref="O73:T73"/>
    <mergeCell ref="U73:V73"/>
    <mergeCell ref="W73:X73"/>
    <mergeCell ref="Y73:AA73"/>
    <mergeCell ref="AB73:AE73"/>
    <mergeCell ref="AF73:AI73"/>
    <mergeCell ref="A74:G74"/>
    <mergeCell ref="H74:M74"/>
    <mergeCell ref="O74:T74"/>
    <mergeCell ref="U74:V74"/>
    <mergeCell ref="W74:X74"/>
    <mergeCell ref="Y74:AA74"/>
    <mergeCell ref="AB74:AE74"/>
    <mergeCell ref="AF74:AI74"/>
    <mergeCell ref="A75:G75"/>
    <mergeCell ref="H75:M75"/>
    <mergeCell ref="O75:T75"/>
    <mergeCell ref="U75:V75"/>
    <mergeCell ref="W75:X75"/>
    <mergeCell ref="Y75:AA75"/>
    <mergeCell ref="AB75:AE75"/>
    <mergeCell ref="AF75:AI75"/>
    <mergeCell ref="A76:G76"/>
    <mergeCell ref="H76:M76"/>
    <mergeCell ref="O76:T76"/>
    <mergeCell ref="U76:V76"/>
    <mergeCell ref="W76:X76"/>
    <mergeCell ref="Y76:AA76"/>
    <mergeCell ref="AB76:AE76"/>
    <mergeCell ref="AF76:AI76"/>
    <mergeCell ref="A77:G77"/>
    <mergeCell ref="H77:M77"/>
    <mergeCell ref="O77:T77"/>
    <mergeCell ref="U77:V77"/>
    <mergeCell ref="W77:X77"/>
    <mergeCell ref="Y77:AA77"/>
    <mergeCell ref="AB77:AE77"/>
    <mergeCell ref="AF77:AI77"/>
    <mergeCell ref="A78:G78"/>
    <mergeCell ref="H78:M78"/>
    <mergeCell ref="O78:T78"/>
    <mergeCell ref="U78:V78"/>
    <mergeCell ref="W78:X78"/>
    <mergeCell ref="Y78:AA78"/>
    <mergeCell ref="AB78:AE78"/>
    <mergeCell ref="AF78:AI78"/>
  </mergeCells>
  <conditionalFormatting sqref="S23:S24">
    <cfRule type="containsText" priority="161" dxfId="2" operator="containsText" stopIfTrue="1" text="riesgo extrema">
      <formula>NOT(ISERROR(SEARCH("riesgo extrema",S23)))</formula>
    </cfRule>
    <cfRule type="containsText" priority="162" dxfId="2" operator="containsText" stopIfTrue="1" text="riesgo extrema">
      <formula>NOT(ISERROR(SEARCH("riesgo extrema",S23)))</formula>
    </cfRule>
    <cfRule type="containsText" priority="163" dxfId="0" operator="containsText" stopIfTrue="1" text="riesgo moderada">
      <formula>NOT(ISERROR(SEARCH("riesgo moderada",S23)))</formula>
    </cfRule>
    <cfRule type="containsText" priority="164" dxfId="1" operator="containsText" stopIfTrue="1" text="Riesgo alta">
      <formula>NOT(ISERROR(SEARCH("Riesgo alta",S23)))</formula>
    </cfRule>
    <cfRule type="containsText" priority="165" dxfId="7" operator="containsText" stopIfTrue="1" text="Riesgo baja">
      <formula>NOT(ISERROR(SEARCH("Riesgo baja",S23)))</formula>
    </cfRule>
  </conditionalFormatting>
  <conditionalFormatting sqref="AA49 AA51 AA53 AA55 AA57 AA59 AA61 AA63 AA65 AA67 AA69">
    <cfRule type="containsText" priority="155" dxfId="1" operator="containsText" stopIfTrue="1" text="Riesgo Alto">
      <formula>NOT(ISERROR(SEARCH("Riesgo Alto",AA49)))</formula>
    </cfRule>
    <cfRule type="containsText" priority="156" dxfId="0" operator="containsText" stopIfTrue="1" text="Riesgo Moderado">
      <formula>NOT(ISERROR(SEARCH("Riesgo Moderado",AA49)))</formula>
    </cfRule>
    <cfRule type="containsText" priority="157" dxfId="7" operator="containsText" stopIfTrue="1" text="Riesgo Bajo">
      <formula>NOT(ISERROR(SEARCH("Riesgo Bajo",AA49)))</formula>
    </cfRule>
    <cfRule type="containsText" priority="158" dxfId="1" operator="containsText" stopIfTrue="1" text="Riesgo Alto">
      <formula>NOT(ISERROR(SEARCH("Riesgo Alto",AA49)))</formula>
    </cfRule>
    <cfRule type="containsText" priority="159" dxfId="177" operator="containsText" stopIfTrue="1" text="Riesgo Extremo">
      <formula>NOT(ISERROR(SEARCH("Riesgo Extremo",AA49)))</formula>
    </cfRule>
  </conditionalFormatting>
  <conditionalFormatting sqref="AA49 AA51 AA53 AA55 AA57 AA59 AA61 AA63 AA65 AA67 AA69">
    <cfRule type="containsText" priority="154" dxfId="6" operator="containsText" stopIfTrue="1" text="Riesgo Extremo">
      <formula>NOT(ISERROR(SEARCH("Riesgo Extremo",AA49)))</formula>
    </cfRule>
  </conditionalFormatting>
  <conditionalFormatting sqref="Q33">
    <cfRule type="containsText" priority="101" dxfId="1" operator="containsText" stopIfTrue="1" text="Riesgo Alto">
      <formula>NOT(ISERROR(SEARCH("Riesgo Alto",Q33)))</formula>
    </cfRule>
    <cfRule type="containsText" priority="102" dxfId="0" operator="containsText" stopIfTrue="1" text="Riesgo Moderado">
      <formula>NOT(ISERROR(SEARCH("Riesgo Moderado",Q33)))</formula>
    </cfRule>
    <cfRule type="containsText" priority="103" dxfId="7" operator="containsText" stopIfTrue="1" text="Riesgo Bajo">
      <formula>NOT(ISERROR(SEARCH("Riesgo Bajo",Q33)))</formula>
    </cfRule>
    <cfRule type="containsText" priority="104" dxfId="1" operator="containsText" stopIfTrue="1" text="Riesgo Alto">
      <formula>NOT(ISERROR(SEARCH("Riesgo Alto",Q33)))</formula>
    </cfRule>
    <cfRule type="containsText" priority="105" dxfId="177" operator="containsText" stopIfTrue="1" text="Riesgo Extremo">
      <formula>NOT(ISERROR(SEARCH("Riesgo Extremo",Q33)))</formula>
    </cfRule>
  </conditionalFormatting>
  <conditionalFormatting sqref="Q33">
    <cfRule type="containsText" priority="100" dxfId="6" operator="containsText" stopIfTrue="1" text="Riesgo Extremo">
      <formula>NOT(ISERROR(SEARCH("Riesgo Extremo",Q33)))</formula>
    </cfRule>
  </conditionalFormatting>
  <conditionalFormatting sqref="Q31">
    <cfRule type="containsText" priority="107" dxfId="1" operator="containsText" stopIfTrue="1" text="Riesgo Alto">
      <formula>NOT(ISERROR(SEARCH("Riesgo Alto",Q31)))</formula>
    </cfRule>
    <cfRule type="containsText" priority="108" dxfId="0" operator="containsText" stopIfTrue="1" text="Riesgo Moderado">
      <formula>NOT(ISERROR(SEARCH("Riesgo Moderado",Q31)))</formula>
    </cfRule>
    <cfRule type="containsText" priority="109" dxfId="7" operator="containsText" stopIfTrue="1" text="Riesgo Bajo">
      <formula>NOT(ISERROR(SEARCH("Riesgo Bajo",Q31)))</formula>
    </cfRule>
    <cfRule type="containsText" priority="110" dxfId="1" operator="containsText" stopIfTrue="1" text="Riesgo Alto">
      <formula>NOT(ISERROR(SEARCH("Riesgo Alto",Q31)))</formula>
    </cfRule>
    <cfRule type="containsText" priority="111" dxfId="177" operator="containsText" stopIfTrue="1" text="Riesgo Extremo">
      <formula>NOT(ISERROR(SEARCH("Riesgo Extremo",Q31)))</formula>
    </cfRule>
  </conditionalFormatting>
  <conditionalFormatting sqref="Q31">
    <cfRule type="containsText" priority="106" dxfId="6" operator="containsText" stopIfTrue="1" text="Riesgo Extremo">
      <formula>NOT(ISERROR(SEARCH("Riesgo Extremo",Q31)))</formula>
    </cfRule>
  </conditionalFormatting>
  <conditionalFormatting sqref="Q35">
    <cfRule type="containsText" priority="95" dxfId="1" operator="containsText" stopIfTrue="1" text="Riesgo Alto">
      <formula>NOT(ISERROR(SEARCH("Riesgo Alto",Q35)))</formula>
    </cfRule>
    <cfRule type="containsText" priority="96" dxfId="0" operator="containsText" stopIfTrue="1" text="Riesgo Moderado">
      <formula>NOT(ISERROR(SEARCH("Riesgo Moderado",Q35)))</formula>
    </cfRule>
    <cfRule type="containsText" priority="97" dxfId="7" operator="containsText" stopIfTrue="1" text="Riesgo Bajo">
      <formula>NOT(ISERROR(SEARCH("Riesgo Bajo",Q35)))</formula>
    </cfRule>
    <cfRule type="containsText" priority="98" dxfId="1" operator="containsText" stopIfTrue="1" text="Riesgo Alto">
      <formula>NOT(ISERROR(SEARCH("Riesgo Alto",Q35)))</formula>
    </cfRule>
    <cfRule type="containsText" priority="99" dxfId="177" operator="containsText" stopIfTrue="1" text="Riesgo Extremo">
      <formula>NOT(ISERROR(SEARCH("Riesgo Extremo",Q35)))</formula>
    </cfRule>
  </conditionalFormatting>
  <conditionalFormatting sqref="Q35">
    <cfRule type="containsText" priority="94" dxfId="6" operator="containsText" stopIfTrue="1" text="Riesgo Extremo">
      <formula>NOT(ISERROR(SEARCH("Riesgo Extremo",Q35)))</formula>
    </cfRule>
  </conditionalFormatting>
  <conditionalFormatting sqref="Q37">
    <cfRule type="containsText" priority="71" dxfId="1" operator="containsText" stopIfTrue="1" text="Riesgo Alto">
      <formula>NOT(ISERROR(SEARCH("Riesgo Alto",Q37)))</formula>
    </cfRule>
    <cfRule type="containsText" priority="72" dxfId="0" operator="containsText" stopIfTrue="1" text="Riesgo Moderado">
      <formula>NOT(ISERROR(SEARCH("Riesgo Moderado",Q37)))</formula>
    </cfRule>
    <cfRule type="containsText" priority="73" dxfId="7" operator="containsText" stopIfTrue="1" text="Riesgo Bajo">
      <formula>NOT(ISERROR(SEARCH("Riesgo Bajo",Q37)))</formula>
    </cfRule>
    <cfRule type="containsText" priority="74" dxfId="1" operator="containsText" stopIfTrue="1" text="Riesgo Alto">
      <formula>NOT(ISERROR(SEARCH("Riesgo Alto",Q37)))</formula>
    </cfRule>
    <cfRule type="containsText" priority="75" dxfId="177" operator="containsText" stopIfTrue="1" text="Riesgo Extremo">
      <formula>NOT(ISERROR(SEARCH("Riesgo Extremo",Q37)))</formula>
    </cfRule>
  </conditionalFormatting>
  <conditionalFormatting sqref="Q37">
    <cfRule type="containsText" priority="70" dxfId="6" operator="containsText" stopIfTrue="1" text="Riesgo Extremo">
      <formula>NOT(ISERROR(SEARCH("Riesgo Extremo",Q37)))</formula>
    </cfRule>
  </conditionalFormatting>
  <conditionalFormatting sqref="AI28:AI33">
    <cfRule type="cellIs" priority="55" dxfId="7" operator="equal">
      <formula>"viable"</formula>
    </cfRule>
    <cfRule type="cellIs" priority="56" dxfId="0" operator="equal">
      <formula>"factible"</formula>
    </cfRule>
    <cfRule type="cellIs" priority="57" dxfId="1" operator="equal">
      <formula>"inviable"</formula>
    </cfRule>
  </conditionalFormatting>
  <conditionalFormatting sqref="Q29">
    <cfRule type="containsText" priority="13" dxfId="6" operator="containsText" stopIfTrue="1" text="Riesgo Extremo">
      <formula>NOT(ISERROR(SEARCH("Riesgo Extremo",Q29)))</formula>
    </cfRule>
  </conditionalFormatting>
  <conditionalFormatting sqref="Q23">
    <cfRule type="containsText" priority="32" dxfId="1" operator="containsText" stopIfTrue="1" text="Riesgo Alto">
      <formula>NOT(ISERROR(SEARCH("Riesgo Alto",Q23)))</formula>
    </cfRule>
    <cfRule type="containsText" priority="33" dxfId="0" operator="containsText" stopIfTrue="1" text="Riesgo Moderado">
      <formula>NOT(ISERROR(SEARCH("Riesgo Moderado",Q23)))</formula>
    </cfRule>
    <cfRule type="containsText" priority="34" dxfId="7" operator="containsText" stopIfTrue="1" text="Riesgo Bajo">
      <formula>NOT(ISERROR(SEARCH("Riesgo Bajo",Q23)))</formula>
    </cfRule>
    <cfRule type="containsText" priority="35" dxfId="1" operator="containsText" stopIfTrue="1" text="Riesgo Alto">
      <formula>NOT(ISERROR(SEARCH("Riesgo Alto",Q23)))</formula>
    </cfRule>
    <cfRule type="containsText" priority="36" dxfId="177" operator="containsText" stopIfTrue="1" text="Riesgo Extremo">
      <formula>NOT(ISERROR(SEARCH("Riesgo Extremo",Q23)))</formula>
    </cfRule>
  </conditionalFormatting>
  <conditionalFormatting sqref="Q23">
    <cfRule type="containsText" priority="31" dxfId="6" operator="containsText" stopIfTrue="1" text="Riesgo Extremo">
      <formula>NOT(ISERROR(SEARCH("Riesgo Extremo",Q23)))</formula>
    </cfRule>
  </conditionalFormatting>
  <conditionalFormatting sqref="Q25">
    <cfRule type="containsText" priority="26" dxfId="1" operator="containsText" stopIfTrue="1" text="Riesgo Alto">
      <formula>NOT(ISERROR(SEARCH("Riesgo Alto",Q25)))</formula>
    </cfRule>
    <cfRule type="containsText" priority="27" dxfId="0" operator="containsText" stopIfTrue="1" text="Riesgo Moderado">
      <formula>NOT(ISERROR(SEARCH("Riesgo Moderado",Q25)))</formula>
    </cfRule>
    <cfRule type="containsText" priority="28" dxfId="7" operator="containsText" stopIfTrue="1" text="Riesgo Bajo">
      <formula>NOT(ISERROR(SEARCH("Riesgo Bajo",Q25)))</formula>
    </cfRule>
    <cfRule type="containsText" priority="29" dxfId="1" operator="containsText" stopIfTrue="1" text="Riesgo Alto">
      <formula>NOT(ISERROR(SEARCH("Riesgo Alto",Q25)))</formula>
    </cfRule>
    <cfRule type="containsText" priority="30" dxfId="177" operator="containsText" stopIfTrue="1" text="Riesgo Extremo">
      <formula>NOT(ISERROR(SEARCH("Riesgo Extremo",Q25)))</formula>
    </cfRule>
  </conditionalFormatting>
  <conditionalFormatting sqref="Q25">
    <cfRule type="containsText" priority="25" dxfId="6" operator="containsText" stopIfTrue="1" text="Riesgo Extremo">
      <formula>NOT(ISERROR(SEARCH("Riesgo Extremo",Q25)))</formula>
    </cfRule>
  </conditionalFormatting>
  <conditionalFormatting sqref="Q27">
    <cfRule type="containsText" priority="20" dxfId="1" operator="containsText" stopIfTrue="1" text="Riesgo Alto">
      <formula>NOT(ISERROR(SEARCH("Riesgo Alto",Q27)))</formula>
    </cfRule>
    <cfRule type="containsText" priority="21" dxfId="0" operator="containsText" stopIfTrue="1" text="Riesgo Moderado">
      <formula>NOT(ISERROR(SEARCH("Riesgo Moderado",Q27)))</formula>
    </cfRule>
    <cfRule type="containsText" priority="22" dxfId="7" operator="containsText" stopIfTrue="1" text="Riesgo Bajo">
      <formula>NOT(ISERROR(SEARCH("Riesgo Bajo",Q27)))</formula>
    </cfRule>
    <cfRule type="containsText" priority="23" dxfId="1" operator="containsText" stopIfTrue="1" text="Riesgo Alto">
      <formula>NOT(ISERROR(SEARCH("Riesgo Alto",Q27)))</formula>
    </cfRule>
    <cfRule type="containsText" priority="24" dxfId="177" operator="containsText" stopIfTrue="1" text="Riesgo Extremo">
      <formula>NOT(ISERROR(SEARCH("Riesgo Extremo",Q27)))</formula>
    </cfRule>
  </conditionalFormatting>
  <conditionalFormatting sqref="Q27">
    <cfRule type="containsText" priority="19" dxfId="6" operator="containsText" stopIfTrue="1" text="Riesgo Extremo">
      <formula>NOT(ISERROR(SEARCH("Riesgo Extremo",Q27)))</formula>
    </cfRule>
  </conditionalFormatting>
  <conditionalFormatting sqref="Q29">
    <cfRule type="containsText" priority="14" dxfId="1" operator="containsText" stopIfTrue="1" text="Riesgo Alto">
      <formula>NOT(ISERROR(SEARCH("Riesgo Alto",Q29)))</formula>
    </cfRule>
    <cfRule type="containsText" priority="15" dxfId="0" operator="containsText" stopIfTrue="1" text="Riesgo Moderado">
      <formula>NOT(ISERROR(SEARCH("Riesgo Moderado",Q29)))</formula>
    </cfRule>
    <cfRule type="containsText" priority="16" dxfId="7" operator="containsText" stopIfTrue="1" text="Riesgo Bajo">
      <formula>NOT(ISERROR(SEARCH("Riesgo Bajo",Q29)))</formula>
    </cfRule>
    <cfRule type="containsText" priority="17" dxfId="1" operator="containsText" stopIfTrue="1" text="Riesgo Alto">
      <formula>NOT(ISERROR(SEARCH("Riesgo Alto",Q29)))</formula>
    </cfRule>
    <cfRule type="containsText" priority="18" dxfId="177" operator="containsText" stopIfTrue="1" text="Riesgo Extremo">
      <formula>NOT(ISERROR(SEARCH("Riesgo Extremo",Q29)))</formula>
    </cfRule>
  </conditionalFormatting>
  <conditionalFormatting sqref="P22">
    <cfRule type="containsText" priority="8" dxfId="1" operator="containsText" stopIfTrue="1" text="Riesgo Alto">
      <formula>NOT(ISERROR(SEARCH("Riesgo Alto",P22)))</formula>
    </cfRule>
    <cfRule type="containsText" priority="9" dxfId="0" operator="containsText" stopIfTrue="1" text="Riesgo Moderado">
      <formula>NOT(ISERROR(SEARCH("Riesgo Moderado",P22)))</formula>
    </cfRule>
    <cfRule type="containsText" priority="10" dxfId="7" operator="containsText" stopIfTrue="1" text="Riesgo Bajo">
      <formula>NOT(ISERROR(SEARCH("Riesgo Bajo",P22)))</formula>
    </cfRule>
    <cfRule type="containsText" priority="11" dxfId="1" operator="containsText" stopIfTrue="1" text="Riesgo Alto">
      <formula>NOT(ISERROR(SEARCH("Riesgo Alto",P22)))</formula>
    </cfRule>
    <cfRule type="containsText" priority="12" dxfId="177" operator="containsText" stopIfTrue="1" text="Riesgo Extremo">
      <formula>NOT(ISERROR(SEARCH("Riesgo Extremo",P22)))</formula>
    </cfRule>
  </conditionalFormatting>
  <conditionalFormatting sqref="P22">
    <cfRule type="containsText" priority="7" dxfId="6" operator="containsText" stopIfTrue="1" text="Riesgo Extremo">
      <formula>NOT(ISERROR(SEARCH("Riesgo Extremo",P22)))</formula>
    </cfRule>
  </conditionalFormatting>
  <conditionalFormatting sqref="AI22">
    <cfRule type="cellIs" priority="4" dxfId="7" operator="equal">
      <formula>"viable"</formula>
    </cfRule>
    <cfRule type="cellIs" priority="5" dxfId="0" operator="equal">
      <formula>"factible"</formula>
    </cfRule>
    <cfRule type="cellIs" priority="6" dxfId="1" operator="equal">
      <formula>"inviable"</formula>
    </cfRule>
  </conditionalFormatting>
  <conditionalFormatting sqref="AI23:AI27">
    <cfRule type="cellIs" priority="1" dxfId="7" operator="equal">
      <formula>"viable"</formula>
    </cfRule>
    <cfRule type="cellIs" priority="2" dxfId="0" operator="equal">
      <formula>"factible"</formula>
    </cfRule>
    <cfRule type="cellIs" priority="3" dxfId="1" operator="equal">
      <formula>"inviable"</formula>
    </cfRule>
  </conditionalFormatting>
  <dataValidations count="5">
    <dataValidation type="list" allowBlank="1" showInputMessage="1" showErrorMessage="1" sqref="M24 M28 M32 M34 M36 I38:M38 M26 I66:W66 I40:T40 I42:T42 I44:T44 I46:T46 I48:T48 I50:W50 I52:W52 I54:W54 I56:W56 I68:W68 I58:W58 I70:W70 I60:W60 I62:W62 I64:W64 M30">
      <formula1>$K$14:$K$18</formula1>
    </dataValidation>
    <dataValidation type="list" allowBlank="1" showInputMessage="1" showErrorMessage="1" sqref="M23 I27:M27 I31:M31 I35:M35 I37:M37 AC28:AE36 M25 I39:T39 I41:T41 I43:T43 I45:T45 I47:T47 I49:W49 I51:W51 I53:W53 I55:W55 I57:W57 I67:W67 I59:W59 I61:W61 I63:W63 I65:W65 I69:W69 AF28:AG28 AF29:AF36 M33 I33 I29:M29">
      <formula1>$A$14:$A$18</formula1>
    </dataValidation>
    <dataValidation type="list" allowBlank="1" showInputMessage="1" showErrorMessage="1" sqref="I28:L28 I32:L32 I34:L34 I36:L36 I26:L26 I24:L24 I30:L30">
      <formula1>$K$16:$K$20</formula1>
    </dataValidation>
    <dataValidation type="list" allowBlank="1" showInputMessage="1" showErrorMessage="1" sqref="I23:L23 I25:L25 J33:L33">
      <formula1>$A$16:$A$20</formula1>
    </dataValidation>
    <dataValidation type="list" allowBlank="1" showInputMessage="1" showErrorMessage="1" sqref="AC22:AG23 AF27 AF26:AG26 AD24:AG25 AC24:AC27 AD26:AE27">
      <formula1>$A$12:$A$16</formula1>
    </dataValidation>
  </dataValidations>
  <printOptions/>
  <pageMargins left="0.75" right="0.75" top="1" bottom="1" header="0.3" footer="0.3"/>
  <pageSetup orientation="portrait"/>
  <drawing r:id="rId3"/>
  <legacyDrawing r:id="rId2"/>
</worksheet>
</file>

<file path=xl/worksheets/sheet5.xml><?xml version="1.0" encoding="utf-8"?>
<worksheet xmlns="http://schemas.openxmlformats.org/spreadsheetml/2006/main" xmlns:r="http://schemas.openxmlformats.org/officeDocument/2006/relationships">
  <sheetPr codeName="Hoja5"/>
  <dimension ref="A2:IT76"/>
  <sheetViews>
    <sheetView showGridLines="0" zoomScale="40" zoomScaleNormal="40" zoomScalePageLayoutView="0" workbookViewId="0" topLeftCell="N25">
      <selection activeCell="AA22" sqref="AA22:AA23"/>
    </sheetView>
  </sheetViews>
  <sheetFormatPr defaultColWidth="11.421875" defaultRowHeight="12.75"/>
  <cols>
    <col min="1" max="1" width="9.140625" style="157" customWidth="1"/>
    <col min="2" max="2" width="31.8515625" style="157" customWidth="1"/>
    <col min="3" max="4" width="11.28125" style="157" customWidth="1"/>
    <col min="5" max="5" width="22.8515625" style="157" customWidth="1"/>
    <col min="6" max="6" width="15.7109375" style="157" customWidth="1"/>
    <col min="7" max="7" width="34.421875" style="157" customWidth="1"/>
    <col min="8" max="8" width="9.140625" style="157" customWidth="1"/>
    <col min="9" max="9" width="16.421875" style="157" customWidth="1"/>
    <col min="10" max="13" width="22.421875" style="157" customWidth="1"/>
    <col min="14" max="14" width="35.140625" style="157" customWidth="1"/>
    <col min="15" max="15" width="19.140625" style="158" customWidth="1"/>
    <col min="16" max="17" width="14.00390625" style="158" customWidth="1"/>
    <col min="18" max="18" width="21.00390625" style="157" hidden="1" customWidth="1"/>
    <col min="19" max="19" width="23.00390625" style="157" customWidth="1"/>
    <col min="20" max="21" width="10.28125" style="157" customWidth="1"/>
    <col min="22" max="22" width="23.28125" style="157" customWidth="1"/>
    <col min="23" max="24" width="0" style="157" hidden="1" customWidth="1"/>
    <col min="25" max="25" width="32.8515625" style="157" customWidth="1"/>
    <col min="26" max="26" width="24.140625" style="157" customWidth="1"/>
    <col min="27" max="27" width="17.28125" style="157" customWidth="1"/>
    <col min="28" max="28" width="42.140625" style="157" customWidth="1"/>
    <col min="29" max="29" width="11.421875" style="157" customWidth="1"/>
    <col min="30" max="30" width="12.421875" style="157" bestFit="1" customWidth="1"/>
    <col min="31" max="31" width="14.00390625" style="157" bestFit="1" customWidth="1"/>
    <col min="32" max="32" width="23.140625" style="157" customWidth="1"/>
    <col min="33" max="33" width="38.28125" style="157" customWidth="1"/>
    <col min="34" max="34" width="11.421875" style="157" customWidth="1"/>
    <col min="35" max="35" width="17.140625" style="157" customWidth="1"/>
    <col min="36" max="16384" width="11.421875" style="157" customWidth="1"/>
  </cols>
  <sheetData>
    <row r="1" ht="1.5" customHeight="1"/>
    <row r="2" spans="1:18" ht="1.5" customHeight="1">
      <c r="A2" s="88"/>
      <c r="B2" s="88"/>
      <c r="C2" s="88"/>
      <c r="D2" s="88"/>
      <c r="E2" s="88"/>
      <c r="F2" s="88"/>
      <c r="G2" s="88"/>
      <c r="H2" s="88"/>
      <c r="I2" s="88"/>
      <c r="J2" s="88"/>
      <c r="K2" s="88"/>
      <c r="L2" s="88"/>
      <c r="M2" s="88"/>
      <c r="N2" s="88"/>
      <c r="O2" s="91"/>
      <c r="P2" s="91"/>
      <c r="Q2" s="91"/>
      <c r="R2" s="88"/>
    </row>
    <row r="3" spans="1:18" ht="1.5" customHeight="1">
      <c r="A3" s="88"/>
      <c r="B3" s="88"/>
      <c r="C3" s="88"/>
      <c r="D3" s="88"/>
      <c r="E3" s="88"/>
      <c r="F3" s="88"/>
      <c r="G3" s="88"/>
      <c r="H3" s="88"/>
      <c r="I3" s="88"/>
      <c r="J3" s="88"/>
      <c r="K3" s="88"/>
      <c r="L3" s="88"/>
      <c r="M3" s="88"/>
      <c r="N3" s="88"/>
      <c r="O3" s="91"/>
      <c r="P3" s="91"/>
      <c r="Q3" s="91"/>
      <c r="R3" s="88"/>
    </row>
    <row r="4" spans="1:18" ht="1.5" customHeight="1" thickBot="1">
      <c r="A4" s="88"/>
      <c r="B4" s="88"/>
      <c r="C4" s="88"/>
      <c r="D4" s="88"/>
      <c r="E4" s="88"/>
      <c r="F4" s="88"/>
      <c r="G4" s="88"/>
      <c r="H4" s="88"/>
      <c r="I4" s="88"/>
      <c r="J4" s="88"/>
      <c r="K4" s="88"/>
      <c r="L4" s="88"/>
      <c r="M4" s="88"/>
      <c r="N4" s="88"/>
      <c r="O4" s="91"/>
      <c r="P4" s="91"/>
      <c r="Q4" s="91"/>
      <c r="R4" s="88"/>
    </row>
    <row r="5" spans="1:254" ht="25.5" customHeight="1">
      <c r="A5" s="759"/>
      <c r="B5" s="760"/>
      <c r="C5" s="765" t="s">
        <v>1</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6" t="s">
        <v>345</v>
      </c>
      <c r="AF5" s="767"/>
      <c r="AG5" s="768" t="s">
        <v>369</v>
      </c>
      <c r="AH5" s="768"/>
      <c r="AI5" s="768"/>
      <c r="AJ5" s="768"/>
      <c r="AK5" s="769"/>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23.25" customHeight="1">
      <c r="A6" s="761"/>
      <c r="B6" s="762"/>
      <c r="C6" s="770" t="s">
        <v>141</v>
      </c>
      <c r="D6" s="770"/>
      <c r="E6" s="770"/>
      <c r="F6" s="770"/>
      <c r="G6" s="770" t="s">
        <v>347</v>
      </c>
      <c r="H6" s="770"/>
      <c r="I6" s="770"/>
      <c r="J6" s="770"/>
      <c r="K6" s="770"/>
      <c r="L6" s="770"/>
      <c r="M6" s="770"/>
      <c r="N6" s="770"/>
      <c r="O6" s="770"/>
      <c r="P6" s="770"/>
      <c r="Q6" s="770"/>
      <c r="R6" s="770"/>
      <c r="S6" s="770"/>
      <c r="T6" s="770"/>
      <c r="U6" s="770"/>
      <c r="V6" s="770"/>
      <c r="W6" s="770"/>
      <c r="X6" s="770"/>
      <c r="Y6" s="770"/>
      <c r="Z6" s="770"/>
      <c r="AA6" s="770"/>
      <c r="AB6" s="770"/>
      <c r="AC6" s="770"/>
      <c r="AD6" s="770"/>
      <c r="AE6" s="771" t="s">
        <v>348</v>
      </c>
      <c r="AF6" s="772"/>
      <c r="AG6" s="773">
        <v>2</v>
      </c>
      <c r="AH6" s="773"/>
      <c r="AI6" s="773"/>
      <c r="AJ6" s="773"/>
      <c r="AK6" s="774"/>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1:254" ht="49.5" customHeight="1" thickBot="1">
      <c r="A7" s="763"/>
      <c r="B7" s="764"/>
      <c r="C7" s="737" t="s">
        <v>349</v>
      </c>
      <c r="D7" s="737"/>
      <c r="E7" s="737"/>
      <c r="F7" s="737"/>
      <c r="G7" s="737" t="s">
        <v>370</v>
      </c>
      <c r="H7" s="737"/>
      <c r="I7" s="737"/>
      <c r="J7" s="737"/>
      <c r="K7" s="737"/>
      <c r="L7" s="737"/>
      <c r="M7" s="737"/>
      <c r="N7" s="737"/>
      <c r="O7" s="737"/>
      <c r="P7" s="737"/>
      <c r="Q7" s="737"/>
      <c r="R7" s="737"/>
      <c r="S7" s="737"/>
      <c r="T7" s="737"/>
      <c r="U7" s="737"/>
      <c r="V7" s="737"/>
      <c r="W7" s="737"/>
      <c r="X7" s="737"/>
      <c r="Y7" s="737"/>
      <c r="Z7" s="737"/>
      <c r="AA7" s="737"/>
      <c r="AB7" s="737"/>
      <c r="AC7" s="737"/>
      <c r="AD7" s="737"/>
      <c r="AE7" s="783" t="s">
        <v>351</v>
      </c>
      <c r="AF7" s="784"/>
      <c r="AG7" s="785">
        <v>43123</v>
      </c>
      <c r="AH7" s="785"/>
      <c r="AI7" s="785"/>
      <c r="AJ7" s="785"/>
      <c r="AK7" s="786"/>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ht="23.25" customHeight="1" thickBot="1">
      <c r="A8" s="722"/>
      <c r="B8" s="722"/>
      <c r="C8" s="159"/>
      <c r="D8" s="159"/>
      <c r="E8" s="160"/>
      <c r="F8" s="160"/>
      <c r="G8" s="160"/>
      <c r="H8" s="160"/>
      <c r="I8" s="160"/>
      <c r="J8" s="160"/>
      <c r="K8" s="160"/>
      <c r="L8" s="160"/>
      <c r="M8" s="156"/>
      <c r="N8" s="156"/>
      <c r="O8" s="156"/>
      <c r="P8" s="156"/>
      <c r="Q8" s="156"/>
      <c r="R8" s="161"/>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6"/>
    </row>
    <row r="9" spans="1:254" ht="23.25" customHeight="1" thickBot="1">
      <c r="A9" s="276" t="s">
        <v>371</v>
      </c>
      <c r="B9" s="723">
        <v>43168</v>
      </c>
      <c r="C9" s="724"/>
      <c r="D9" s="725" t="s">
        <v>376</v>
      </c>
      <c r="E9" s="726"/>
      <c r="F9" s="726"/>
      <c r="G9" s="726"/>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7"/>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58.5" customHeight="1" thickBot="1">
      <c r="A10" s="728" t="s">
        <v>372</v>
      </c>
      <c r="B10" s="729"/>
      <c r="C10" s="730"/>
      <c r="D10" s="731" t="s">
        <v>344</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3"/>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18.75" thickBot="1">
      <c r="A11" s="159"/>
      <c r="B11" s="159"/>
      <c r="C11" s="159"/>
      <c r="D11" s="159"/>
      <c r="E11" s="160"/>
      <c r="F11" s="160"/>
      <c r="G11" s="160" t="s">
        <v>292</v>
      </c>
      <c r="H11" s="160"/>
      <c r="I11" s="160"/>
      <c r="J11" s="160"/>
      <c r="K11" s="160"/>
      <c r="L11" s="160"/>
      <c r="M11" s="156"/>
      <c r="N11" s="156"/>
      <c r="O11" s="156"/>
      <c r="P11" s="156"/>
      <c r="Q11" s="156"/>
      <c r="R11" s="161"/>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row>
    <row r="12" spans="1:254" ht="33" customHeight="1" thickBot="1">
      <c r="A12" s="734" t="s">
        <v>373</v>
      </c>
      <c r="B12" s="735"/>
      <c r="C12" s="735"/>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37.5" customHeight="1" thickBot="1">
      <c r="A13" s="743" t="s">
        <v>374</v>
      </c>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5"/>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c r="IQ13" s="156"/>
      <c r="IR13" s="156"/>
      <c r="IS13" s="156"/>
      <c r="IT13" s="156"/>
    </row>
    <row r="14" spans="1:22" ht="33" customHeight="1" thickBot="1">
      <c r="A14" s="855" t="s">
        <v>118</v>
      </c>
      <c r="B14" s="856"/>
      <c r="C14" s="856"/>
      <c r="D14" s="856"/>
      <c r="E14" s="856"/>
      <c r="F14" s="856"/>
      <c r="G14" s="856"/>
      <c r="H14" s="856"/>
      <c r="I14" s="856"/>
      <c r="J14" s="856"/>
      <c r="K14" s="857"/>
      <c r="L14" s="200"/>
      <c r="M14" s="200"/>
      <c r="N14" s="200"/>
      <c r="O14" s="200"/>
      <c r="P14" s="200"/>
      <c r="Q14" s="200"/>
      <c r="R14" s="200"/>
      <c r="S14" s="200"/>
      <c r="T14" s="200"/>
      <c r="U14" s="200"/>
      <c r="V14" s="200"/>
    </row>
    <row r="15" spans="1:22" ht="18.75" customHeight="1" thickBot="1">
      <c r="A15" s="833"/>
      <c r="B15" s="833"/>
      <c r="C15" s="833"/>
      <c r="D15" s="833"/>
      <c r="E15" s="833"/>
      <c r="F15" s="833"/>
      <c r="G15" s="833"/>
      <c r="H15" s="833"/>
      <c r="I15" s="833"/>
      <c r="J15" s="833"/>
      <c r="K15" s="833"/>
      <c r="L15" s="86"/>
      <c r="M15" s="86"/>
      <c r="N15" s="86"/>
      <c r="O15" s="86"/>
      <c r="P15" s="86"/>
      <c r="Q15" s="86"/>
      <c r="R15" s="86"/>
      <c r="S15" s="86"/>
      <c r="T15" s="86"/>
      <c r="U15" s="86"/>
      <c r="V15" s="86"/>
    </row>
    <row r="16" spans="1:22" ht="18.75" customHeight="1">
      <c r="A16" s="277"/>
      <c r="B16" s="278"/>
      <c r="C16" s="278"/>
      <c r="D16" s="278"/>
      <c r="E16" s="278"/>
      <c r="F16" s="278"/>
      <c r="G16" s="278"/>
      <c r="H16" s="278"/>
      <c r="I16" s="278"/>
      <c r="J16" s="278"/>
      <c r="K16" s="279"/>
      <c r="L16" s="86"/>
      <c r="M16" s="86"/>
      <c r="N16" s="86"/>
      <c r="O16" s="86"/>
      <c r="P16" s="86"/>
      <c r="Q16" s="86"/>
      <c r="R16" s="86"/>
      <c r="S16" s="86"/>
      <c r="T16" s="86"/>
      <c r="U16" s="86"/>
      <c r="V16" s="86"/>
    </row>
    <row r="17" spans="1:22" ht="108" customHeight="1">
      <c r="A17" s="746" t="s">
        <v>375</v>
      </c>
      <c r="B17" s="747"/>
      <c r="C17" s="747"/>
      <c r="D17" s="747"/>
      <c r="E17" s="747"/>
      <c r="F17" s="747"/>
      <c r="G17" s="747"/>
      <c r="H17" s="747"/>
      <c r="I17" s="747"/>
      <c r="J17" s="747"/>
      <c r="K17" s="748"/>
      <c r="L17" s="201"/>
      <c r="M17" s="201"/>
      <c r="N17" s="201"/>
      <c r="O17" s="201"/>
      <c r="P17" s="201"/>
      <c r="Q17" s="201"/>
      <c r="R17" s="201"/>
      <c r="S17" s="201"/>
      <c r="T17" s="201"/>
      <c r="U17" s="201"/>
      <c r="V17" s="201"/>
    </row>
    <row r="18" spans="1:18" ht="152.25" customHeight="1" thickBot="1">
      <c r="A18" s="749"/>
      <c r="B18" s="750"/>
      <c r="C18" s="750"/>
      <c r="D18" s="750"/>
      <c r="E18" s="750"/>
      <c r="F18" s="750"/>
      <c r="G18" s="750"/>
      <c r="H18" s="750"/>
      <c r="I18" s="750"/>
      <c r="J18" s="750"/>
      <c r="K18" s="751"/>
      <c r="L18" s="199"/>
      <c r="M18" s="199"/>
      <c r="N18" s="199"/>
      <c r="O18" s="199"/>
      <c r="P18" s="199"/>
      <c r="Q18" s="199"/>
      <c r="R18" s="199"/>
    </row>
    <row r="19" spans="1:37" ht="30" customHeight="1">
      <c r="A19" s="752" t="s">
        <v>119</v>
      </c>
      <c r="B19" s="753"/>
      <c r="C19" s="661"/>
      <c r="D19" s="661"/>
      <c r="E19" s="661"/>
      <c r="F19" s="661"/>
      <c r="G19" s="659" t="s">
        <v>120</v>
      </c>
      <c r="H19" s="659"/>
      <c r="I19" s="659"/>
      <c r="J19" s="659"/>
      <c r="K19" s="659"/>
      <c r="L19" s="659"/>
      <c r="M19" s="659"/>
      <c r="N19" s="659" t="s">
        <v>121</v>
      </c>
      <c r="O19" s="659"/>
      <c r="P19" s="661" t="s">
        <v>122</v>
      </c>
      <c r="Q19" s="661"/>
      <c r="R19" s="661"/>
      <c r="S19" s="661"/>
      <c r="T19" s="662" t="s">
        <v>123</v>
      </c>
      <c r="U19" s="662"/>
      <c r="V19" s="662"/>
      <c r="W19" s="662"/>
      <c r="X19" s="284"/>
      <c r="Y19" s="663" t="s">
        <v>136</v>
      </c>
      <c r="Z19" s="664"/>
      <c r="AA19" s="664"/>
      <c r="AB19" s="664"/>
      <c r="AC19" s="664"/>
      <c r="AD19" s="664"/>
      <c r="AE19" s="664"/>
      <c r="AF19" s="664"/>
      <c r="AG19" s="664"/>
      <c r="AH19" s="664"/>
      <c r="AI19" s="664"/>
      <c r="AJ19" s="664"/>
      <c r="AK19" s="665"/>
    </row>
    <row r="20" spans="1:37" ht="30" customHeight="1">
      <c r="A20" s="754"/>
      <c r="B20" s="755"/>
      <c r="C20" s="756"/>
      <c r="D20" s="756"/>
      <c r="E20" s="756"/>
      <c r="F20" s="756"/>
      <c r="G20" s="660"/>
      <c r="H20" s="660"/>
      <c r="I20" s="660"/>
      <c r="J20" s="660"/>
      <c r="K20" s="660"/>
      <c r="L20" s="660"/>
      <c r="M20" s="660"/>
      <c r="N20" s="660"/>
      <c r="O20" s="660"/>
      <c r="P20" s="667" t="s">
        <v>124</v>
      </c>
      <c r="Q20" s="667" t="s">
        <v>387</v>
      </c>
      <c r="R20" s="756" t="s">
        <v>125</v>
      </c>
      <c r="S20" s="667" t="s">
        <v>46</v>
      </c>
      <c r="T20" s="666" t="s">
        <v>47</v>
      </c>
      <c r="U20" s="666" t="s">
        <v>388</v>
      </c>
      <c r="V20" s="666" t="s">
        <v>126</v>
      </c>
      <c r="W20" s="666" t="s">
        <v>126</v>
      </c>
      <c r="X20" s="285"/>
      <c r="Y20" s="668" t="s">
        <v>389</v>
      </c>
      <c r="Z20" s="285" t="s">
        <v>138</v>
      </c>
      <c r="AA20" s="792" t="s">
        <v>138</v>
      </c>
      <c r="AB20" s="793"/>
      <c r="AC20" s="794"/>
      <c r="AD20" s="792" t="s">
        <v>139</v>
      </c>
      <c r="AE20" s="794"/>
      <c r="AF20" s="669" t="s">
        <v>291</v>
      </c>
      <c r="AG20" s="669" t="s">
        <v>269</v>
      </c>
      <c r="AH20" s="796" t="s">
        <v>270</v>
      </c>
      <c r="AI20" s="797"/>
      <c r="AJ20" s="796" t="s">
        <v>272</v>
      </c>
      <c r="AK20" s="858"/>
    </row>
    <row r="21" spans="1:37" ht="117.75" customHeight="1" thickBot="1">
      <c r="A21" s="286" t="s">
        <v>9</v>
      </c>
      <c r="B21" s="287" t="s">
        <v>10</v>
      </c>
      <c r="C21" s="288" t="s">
        <v>46</v>
      </c>
      <c r="D21" s="288" t="s">
        <v>47</v>
      </c>
      <c r="E21" s="288" t="s">
        <v>127</v>
      </c>
      <c r="F21" s="288" t="s">
        <v>128</v>
      </c>
      <c r="G21" s="288" t="s">
        <v>129</v>
      </c>
      <c r="H21" s="289" t="s">
        <v>44</v>
      </c>
      <c r="I21" s="288" t="s">
        <v>45</v>
      </c>
      <c r="J21" s="290" t="s">
        <v>130</v>
      </c>
      <c r="K21" s="290" t="s">
        <v>131</v>
      </c>
      <c r="L21" s="290" t="s">
        <v>132</v>
      </c>
      <c r="M21" s="290" t="s">
        <v>133</v>
      </c>
      <c r="N21" s="290" t="s">
        <v>134</v>
      </c>
      <c r="O21" s="290" t="s">
        <v>390</v>
      </c>
      <c r="P21" s="852"/>
      <c r="Q21" s="852"/>
      <c r="R21" s="853"/>
      <c r="S21" s="852"/>
      <c r="T21" s="667"/>
      <c r="U21" s="667"/>
      <c r="V21" s="667"/>
      <c r="W21" s="667"/>
      <c r="X21" s="291" t="s">
        <v>143</v>
      </c>
      <c r="Y21" s="669"/>
      <c r="Z21" s="291" t="s">
        <v>137</v>
      </c>
      <c r="AA21" s="291" t="s">
        <v>41</v>
      </c>
      <c r="AB21" s="291" t="s">
        <v>144</v>
      </c>
      <c r="AC21" s="291" t="s">
        <v>145</v>
      </c>
      <c r="AD21" s="291" t="s">
        <v>146</v>
      </c>
      <c r="AE21" s="291" t="s">
        <v>147</v>
      </c>
      <c r="AF21" s="758"/>
      <c r="AG21" s="758"/>
      <c r="AH21" s="713"/>
      <c r="AI21" s="715"/>
      <c r="AJ21" s="713"/>
      <c r="AK21" s="859"/>
    </row>
    <row r="22" spans="1:37" ht="126" customHeight="1">
      <c r="A22" s="838">
        <v>1</v>
      </c>
      <c r="B22" s="836" t="str">
        <f>'SEPG-F-007'!C11</f>
        <v>Estudios previos mal elaborados o con necesidades superficiales.</v>
      </c>
      <c r="C22" s="202">
        <f>'SEPG-F-012'!N23</f>
        <v>3</v>
      </c>
      <c r="D22" s="202">
        <f>'SEPG-F-012'!N24</f>
        <v>7</v>
      </c>
      <c r="E22" s="293">
        <f>'SEPG-F-012'!P23</f>
        <v>21</v>
      </c>
      <c r="F22" s="840">
        <v>1</v>
      </c>
      <c r="G22" s="297" t="s">
        <v>391</v>
      </c>
      <c r="H22" s="292" t="s">
        <v>180</v>
      </c>
      <c r="I22" s="298" t="s">
        <v>180</v>
      </c>
      <c r="J22" s="716">
        <v>15</v>
      </c>
      <c r="K22" s="818">
        <v>15</v>
      </c>
      <c r="L22" s="818">
        <v>30</v>
      </c>
      <c r="M22" s="818">
        <v>15</v>
      </c>
      <c r="N22" s="818">
        <v>25</v>
      </c>
      <c r="O22" s="820">
        <f>IF(L22=0,0,IF(SUM(J22:N22)=0,"",SUM(J22:N22)))</f>
        <v>100</v>
      </c>
      <c r="P22" s="834">
        <f>_xlfn.IFERROR(IF(_xlfn.AVERAGEIF(H22:H23,"X",$O22:$O23)&lt;=50,0,IF(_xlfn.AVERAGEIF(H22:H23,"X",$O22:$O23)&lt;=75,-1,-2)),"")</f>
        <v>-2</v>
      </c>
      <c r="Q22" s="834">
        <f>_xlfn.IFERROR(IF(_xlfn.AVERAGEIF(I22:I23,"X",$O22:$O23)&lt;=50,0,IF(_xlfn.AVERAGEIF(I22:I23,"X",$O22:$O23)&lt;=75,-1,-2)),"")</f>
        <v>-2</v>
      </c>
      <c r="R22" s="299" t="str">
        <f>IF(COUNTA(H22:I22)=2,"Seleccione una opcion P o I",IF(ISNUMBER(O22),LOOKUP(O22,'DB'!$F$74:$G$76,'DB'!$H$74:$H$76),""))</f>
        <v>Seleccione una opcion P o I</v>
      </c>
      <c r="S22" s="827">
        <f>_xlfn.IFERROR(IF(C22+MIN(P22:P23)&lt;1,1,C22+MIN(P22:P23)),"")</f>
        <v>1</v>
      </c>
      <c r="T22" s="827">
        <f ca="1">_xlfn.IFERROR(IF(Q22&lt;&gt;0,IF(MATCH(D22,'SEPG-F-012'!K14:K18,)+Q22&lt;1,1,OFFSET('SEPG-F-012'!K14:K18,MATCH(D22,'SEPG-F-012'!K14:K18,)+Q22,0,1,1)),D22),D22)</f>
        <v>6</v>
      </c>
      <c r="U22" s="827">
        <f>_xlfn.IFERROR(+T22*S22,)</f>
        <v>6</v>
      </c>
      <c r="V22" s="798" t="str">
        <f>_xlfn.IFERROR(VLOOKUP(U22,'DB'!$B$37:$D$61,2,FALSE),"")</f>
        <v>Riesgo Bajo (Z-4)</v>
      </c>
      <c r="W22" s="300" t="str">
        <f>IF(COUNTA(#REF!)=1,R22,0)</f>
        <v>Seleccione una opcion P o I</v>
      </c>
      <c r="X22" s="300" t="str">
        <f>IF(COUNTA(I22)=1,R22,0)</f>
        <v>Seleccione una opcion P o I</v>
      </c>
      <c r="Y22" s="716" t="s">
        <v>149</v>
      </c>
      <c r="Z22" s="741" t="s">
        <v>306</v>
      </c>
      <c r="AA22" s="741" t="s">
        <v>447</v>
      </c>
      <c r="AB22" s="716" t="s">
        <v>448</v>
      </c>
      <c r="AC22" s="716" t="s">
        <v>304</v>
      </c>
      <c r="AD22" s="738" t="s">
        <v>296</v>
      </c>
      <c r="AE22" s="738" t="s">
        <v>305</v>
      </c>
      <c r="AF22" s="644" t="s">
        <v>438</v>
      </c>
      <c r="AG22" s="716" t="s">
        <v>449</v>
      </c>
      <c r="AH22" s="775">
        <v>0.05</v>
      </c>
      <c r="AI22" s="716"/>
      <c r="AJ22" s="787"/>
      <c r="AK22" s="788"/>
    </row>
    <row r="23" spans="1:37" ht="126" customHeight="1" thickBot="1">
      <c r="A23" s="839"/>
      <c r="B23" s="837"/>
      <c r="C23" s="198" t="str">
        <f>'SEPG-F-012'!O23</f>
        <v>Posible (C)</v>
      </c>
      <c r="D23" s="198" t="str">
        <f>'SEPG-F-012'!O24</f>
        <v>Moderado</v>
      </c>
      <c r="E23" s="301" t="str">
        <f>'SEPG-F-012'!Q23</f>
        <v>Riesgo Alto (Z-13)</v>
      </c>
      <c r="F23" s="841"/>
      <c r="G23" s="302" t="s">
        <v>300</v>
      </c>
      <c r="H23" s="303" t="s">
        <v>180</v>
      </c>
      <c r="I23" s="303"/>
      <c r="J23" s="717"/>
      <c r="K23" s="819"/>
      <c r="L23" s="819"/>
      <c r="M23" s="819"/>
      <c r="N23" s="819"/>
      <c r="O23" s="821"/>
      <c r="P23" s="835"/>
      <c r="Q23" s="835"/>
      <c r="R23" s="304">
        <f>IF(COUNTA(H23:I23)=2,"Seleccione una opcion P o I",IF(ISNUMBER(O23),LOOKUP(O23,'DB'!$F$74:$G$76,'DB'!$H$74:$H$76),""))</f>
      </c>
      <c r="S23" s="828"/>
      <c r="T23" s="828"/>
      <c r="U23" s="828"/>
      <c r="V23" s="799"/>
      <c r="W23" s="305">
        <f aca="true" t="shared" si="0" ref="W23:W64">IF(COUNTA(H23)=1,R23,0)</f>
      </c>
      <c r="X23" s="305">
        <f aca="true" t="shared" si="1" ref="X23:X64">IF(COUNTA(I23)=1,R23,0)</f>
        <v>0</v>
      </c>
      <c r="Y23" s="717"/>
      <c r="Z23" s="742"/>
      <c r="AA23" s="742"/>
      <c r="AB23" s="717"/>
      <c r="AC23" s="717"/>
      <c r="AD23" s="739"/>
      <c r="AE23" s="739"/>
      <c r="AF23" s="646"/>
      <c r="AG23" s="717"/>
      <c r="AH23" s="717"/>
      <c r="AI23" s="717"/>
      <c r="AJ23" s="789"/>
      <c r="AK23" s="790"/>
    </row>
    <row r="24" spans="1:37" ht="126" customHeight="1">
      <c r="A24" s="838">
        <v>2</v>
      </c>
      <c r="B24" s="836" t="str">
        <f>'SEPG-F-007'!C12</f>
        <v>Indebida estructuración de pliegos</v>
      </c>
      <c r="C24" s="202">
        <f>'SEPG-F-012'!N25</f>
        <v>3</v>
      </c>
      <c r="D24" s="202">
        <f>'SEPG-F-012'!N26</f>
        <v>11</v>
      </c>
      <c r="E24" s="293">
        <f>'SEPG-F-012'!P25</f>
        <v>33</v>
      </c>
      <c r="F24" s="840">
        <v>1</v>
      </c>
      <c r="G24" s="309" t="s">
        <v>392</v>
      </c>
      <c r="H24" s="298" t="s">
        <v>180</v>
      </c>
      <c r="I24" s="298" t="s">
        <v>180</v>
      </c>
      <c r="J24" s="641">
        <v>15</v>
      </c>
      <c r="K24" s="801">
        <v>15</v>
      </c>
      <c r="L24" s="801">
        <v>30</v>
      </c>
      <c r="M24" s="801">
        <v>15</v>
      </c>
      <c r="N24" s="801">
        <v>25</v>
      </c>
      <c r="O24" s="822">
        <f aca="true" t="shared" si="2" ref="O24:O64">IF(L24=0,0,IF(SUM(J24:N24)=0,"",SUM(J24:N24)))</f>
        <v>100</v>
      </c>
      <c r="P24" s="820">
        <f>_xlfn.IFERROR(IF(_xlfn.AVERAGEIF(H24:H25,"X",$O24:$O25)&lt;=50,0,IF(_xlfn.AVERAGEIF(H24:H25,"X",$O24:$O25)&lt;=75,-1,-2)),"")</f>
        <v>-2</v>
      </c>
      <c r="Q24" s="820">
        <f>_xlfn.IFERROR(IF(_xlfn.AVERAGEIF(I24:I25,"X",$O24:$O25)&lt;=50,0,IF(_xlfn.AVERAGEIF(I24:I25,"X",$O24:$O25)&lt;=75,-1,-2)),"")</f>
        <v>-2</v>
      </c>
      <c r="R24" s="299" t="str">
        <f>IF(COUNTA(H24:I24)=2,"Seleccione una opcion P o I",IF(ISNUMBER(O24),LOOKUP(O24,'DB'!$F$74:$G$76,'DB'!$H$74:$H$76),""))</f>
        <v>Seleccione una opcion P o I</v>
      </c>
      <c r="S24" s="798">
        <f>_xlfn.IFERROR(IF(C24+MIN(P24:P25)&lt;1,1,C24+MIN(P24:P25)),"")</f>
        <v>1</v>
      </c>
      <c r="T24" s="798">
        <f ca="1">_xlfn.IFERROR(IF(Q24&lt;&gt;0,IF(MATCH(D24,'SEPG-F-012'!K14:K18,)+Q24&lt;1,1,OFFSET('SEPG-F-012'!K14:K18,MATCH(D24,'SEPG-F-012'!K14:K18,)+Q24,0,1,1)),D24),D24)</f>
        <v>7</v>
      </c>
      <c r="U24" s="827">
        <f>_xlfn.IFERROR(+T24*S24,)</f>
        <v>7</v>
      </c>
      <c r="V24" s="798" t="str">
        <f>_xlfn.IFERROR(VLOOKUP(U24,'DB'!$B$37:$D$61,2,FALSE),"")</f>
        <v>Riesgo Moderado (Z-8)</v>
      </c>
      <c r="W24" s="300" t="str">
        <f t="shared" si="0"/>
        <v>Seleccione una opcion P o I</v>
      </c>
      <c r="X24" s="300" t="str">
        <f t="shared" si="1"/>
        <v>Seleccione una opcion P o I</v>
      </c>
      <c r="Y24" s="716" t="s">
        <v>149</v>
      </c>
      <c r="Z24" s="641" t="s">
        <v>306</v>
      </c>
      <c r="AA24" s="741" t="s">
        <v>447</v>
      </c>
      <c r="AB24" s="716" t="s">
        <v>448</v>
      </c>
      <c r="AC24" s="641" t="s">
        <v>304</v>
      </c>
      <c r="AD24" s="644" t="s">
        <v>296</v>
      </c>
      <c r="AE24" s="644" t="s">
        <v>305</v>
      </c>
      <c r="AF24" s="644" t="s">
        <v>438</v>
      </c>
      <c r="AG24" s="641" t="s">
        <v>450</v>
      </c>
      <c r="AH24" s="776">
        <v>0.05</v>
      </c>
      <c r="AI24" s="777"/>
      <c r="AJ24" s="310"/>
      <c r="AK24" s="312"/>
    </row>
    <row r="25" spans="1:37" ht="126" customHeight="1" thickBot="1">
      <c r="A25" s="839"/>
      <c r="B25" s="837"/>
      <c r="C25" s="198" t="str">
        <f>'SEPG-F-012'!O25</f>
        <v>Posible (C)</v>
      </c>
      <c r="D25" s="198" t="str">
        <f>'SEPG-F-012'!O26</f>
        <v>Mayor</v>
      </c>
      <c r="E25" s="301" t="str">
        <f>'SEPG-F-012'!Q25</f>
        <v>Riesgo Extremo (Z-19)</v>
      </c>
      <c r="F25" s="841"/>
      <c r="G25" s="302" t="s">
        <v>393</v>
      </c>
      <c r="H25" s="303" t="s">
        <v>180</v>
      </c>
      <c r="I25" s="303"/>
      <c r="J25" s="643"/>
      <c r="K25" s="803"/>
      <c r="L25" s="803"/>
      <c r="M25" s="803"/>
      <c r="N25" s="803"/>
      <c r="O25" s="824"/>
      <c r="P25" s="821"/>
      <c r="Q25" s="821"/>
      <c r="R25" s="304">
        <f>IF(COUNTA(H25:I25)=2,"Seleccione una opcion P o I",IF(ISNUMBER(O25),LOOKUP(O25,'DB'!$F$74:$G$76,'DB'!$H$74:$H$76),""))</f>
      </c>
      <c r="S25" s="799"/>
      <c r="T25" s="799"/>
      <c r="U25" s="828"/>
      <c r="V25" s="799"/>
      <c r="W25" s="305">
        <f t="shared" si="0"/>
      </c>
      <c r="X25" s="305">
        <f t="shared" si="1"/>
        <v>0</v>
      </c>
      <c r="Y25" s="717"/>
      <c r="Z25" s="643"/>
      <c r="AA25" s="742"/>
      <c r="AB25" s="717"/>
      <c r="AC25" s="643"/>
      <c r="AD25" s="646"/>
      <c r="AE25" s="646"/>
      <c r="AF25" s="646"/>
      <c r="AG25" s="643"/>
      <c r="AH25" s="778"/>
      <c r="AI25" s="779"/>
      <c r="AJ25" s="311"/>
      <c r="AK25" s="313"/>
    </row>
    <row r="26" spans="1:37" ht="112.5" customHeight="1">
      <c r="A26" s="838">
        <v>3</v>
      </c>
      <c r="B26" s="836" t="str">
        <f>'SEPG-F-007'!C13</f>
        <v>Evaluaciones deficientes o subjetivas</v>
      </c>
      <c r="C26" s="202">
        <f>'SEPG-F-012'!N27</f>
        <v>1</v>
      </c>
      <c r="D26" s="202">
        <f>'SEPG-F-012'!N28</f>
        <v>7</v>
      </c>
      <c r="E26" s="293">
        <f>'SEPG-F-012'!P27</f>
        <v>7</v>
      </c>
      <c r="F26" s="850">
        <v>1</v>
      </c>
      <c r="G26" s="309" t="s">
        <v>301</v>
      </c>
      <c r="H26" s="298" t="s">
        <v>180</v>
      </c>
      <c r="I26" s="298" t="s">
        <v>180</v>
      </c>
      <c r="J26" s="641">
        <v>15</v>
      </c>
      <c r="K26" s="801">
        <v>15</v>
      </c>
      <c r="L26" s="801">
        <v>30</v>
      </c>
      <c r="M26" s="801">
        <v>15</v>
      </c>
      <c r="N26" s="801">
        <v>25</v>
      </c>
      <c r="O26" s="822">
        <f t="shared" si="2"/>
        <v>100</v>
      </c>
      <c r="P26" s="820">
        <f>_xlfn.IFERROR(IF(_xlfn.AVERAGEIF(H26:H28,"X",$O26:$O28)&lt;=50,0,IF(_xlfn.AVERAGEIF(H26:H28,"X",$O26:$O28)&lt;=75,-1,-2)),"")</f>
        <v>-2</v>
      </c>
      <c r="Q26" s="820">
        <f>_xlfn.IFERROR(IF(_xlfn.AVERAGEIF(I26:I28,"X",$O26:$O28)&lt;=50,0,IF(_xlfn.AVERAGEIF(I26:I28,"X",$O26:$O28)&lt;=75,-1,-2)),"")</f>
        <v>-2</v>
      </c>
      <c r="R26" s="299" t="str">
        <f>IF(COUNTA(H26:I26)=2,"Seleccione una opcion P o I",IF(ISNUMBER(O26),LOOKUP(O26,'DB'!$F$74:$G$76,'DB'!$H$74:$H$76),""))</f>
        <v>Seleccione una opcion P o I</v>
      </c>
      <c r="S26" s="798">
        <f>_xlfn.IFERROR(IF(C26+MIN(P26:P28)&lt;1,1,C26+MIN(P26:P28)),"")</f>
        <v>1</v>
      </c>
      <c r="T26" s="798">
        <f ca="1">_xlfn.IFERROR(IF(Q26&lt;&gt;0,IF(MATCH(D26,'SEPG-F-012'!K14:K18,)+Q26&lt;1,1,OFFSET('SEPG-F-012'!K14:K18,MATCH(D26,'SEPG-F-012'!K14:K18,)+Q26,0,1,1)),D26),D26)</f>
        <v>6</v>
      </c>
      <c r="U26" s="827">
        <f>_xlfn.IFERROR(+T26*S26,)</f>
        <v>6</v>
      </c>
      <c r="V26" s="798" t="str">
        <f>_xlfn.IFERROR(VLOOKUP(U26,'DB'!$B$37:$D$61,2,FALSE),"")</f>
        <v>Riesgo Bajo (Z-4)</v>
      </c>
      <c r="W26" s="300" t="str">
        <f t="shared" si="0"/>
        <v>Seleccione una opcion P o I</v>
      </c>
      <c r="X26" s="300" t="str">
        <f t="shared" si="1"/>
        <v>Seleccione una opcion P o I</v>
      </c>
      <c r="Y26" s="716" t="s">
        <v>149</v>
      </c>
      <c r="Z26" s="641" t="s">
        <v>452</v>
      </c>
      <c r="AA26" s="641" t="s">
        <v>451</v>
      </c>
      <c r="AB26" s="641" t="s">
        <v>453</v>
      </c>
      <c r="AC26" s="641" t="s">
        <v>304</v>
      </c>
      <c r="AD26" s="314"/>
      <c r="AE26" s="314"/>
      <c r="AF26" s="644" t="s">
        <v>457</v>
      </c>
      <c r="AG26" s="647" t="s">
        <v>454</v>
      </c>
      <c r="AH26" s="780">
        <v>0</v>
      </c>
      <c r="AI26" s="777"/>
      <c r="AJ26" s="653"/>
      <c r="AK26" s="654"/>
    </row>
    <row r="27" spans="1:37" ht="112.5" customHeight="1">
      <c r="A27" s="842"/>
      <c r="B27" s="830"/>
      <c r="C27" s="740" t="str">
        <f>'SEPG-F-012'!O27</f>
        <v>Raro (E)</v>
      </c>
      <c r="D27" s="740" t="str">
        <f>'SEPG-F-012'!O28</f>
        <v>Moderado</v>
      </c>
      <c r="E27" s="826" t="str">
        <f>'SEPG-F-012'!Q27</f>
        <v>Riesgo Moderado (Z-8)</v>
      </c>
      <c r="F27" s="825"/>
      <c r="G27" s="192" t="s">
        <v>302</v>
      </c>
      <c r="H27" s="180"/>
      <c r="I27" s="180" t="s">
        <v>180</v>
      </c>
      <c r="J27" s="642"/>
      <c r="K27" s="802"/>
      <c r="L27" s="802"/>
      <c r="M27" s="802"/>
      <c r="N27" s="802"/>
      <c r="O27" s="823"/>
      <c r="P27" s="800"/>
      <c r="Q27" s="800"/>
      <c r="R27" s="182">
        <f>IF(COUNTA(H27:I27)=2,"Seleccione una opcion P o I",IF(ISNUMBER(O27),LOOKUP(O27,'DB'!$F$74:$G$76,'DB'!$H$74:$H$76),""))</f>
      </c>
      <c r="S27" s="791"/>
      <c r="T27" s="791"/>
      <c r="U27" s="740"/>
      <c r="V27" s="791"/>
      <c r="W27" s="184">
        <f t="shared" si="0"/>
        <v>0</v>
      </c>
      <c r="X27" s="184">
        <f t="shared" si="1"/>
      </c>
      <c r="Y27" s="757"/>
      <c r="Z27" s="642"/>
      <c r="AA27" s="642"/>
      <c r="AB27" s="642"/>
      <c r="AC27" s="642"/>
      <c r="AD27" s="306" t="s">
        <v>296</v>
      </c>
      <c r="AE27" s="306" t="s">
        <v>305</v>
      </c>
      <c r="AF27" s="645"/>
      <c r="AG27" s="648"/>
      <c r="AH27" s="781"/>
      <c r="AI27" s="782"/>
      <c r="AJ27" s="655"/>
      <c r="AK27" s="656"/>
    </row>
    <row r="28" spans="1:37" ht="112.5" customHeight="1" thickBot="1">
      <c r="A28" s="839"/>
      <c r="B28" s="837"/>
      <c r="C28" s="828"/>
      <c r="D28" s="828"/>
      <c r="E28" s="843"/>
      <c r="F28" s="851"/>
      <c r="G28" s="302" t="s">
        <v>303</v>
      </c>
      <c r="H28" s="303" t="s">
        <v>180</v>
      </c>
      <c r="I28" s="303"/>
      <c r="J28" s="643"/>
      <c r="K28" s="803"/>
      <c r="L28" s="803"/>
      <c r="M28" s="803"/>
      <c r="N28" s="803"/>
      <c r="O28" s="824"/>
      <c r="P28" s="821"/>
      <c r="Q28" s="821"/>
      <c r="R28" s="304"/>
      <c r="S28" s="799"/>
      <c r="T28" s="799"/>
      <c r="U28" s="828"/>
      <c r="V28" s="799"/>
      <c r="W28" s="305"/>
      <c r="X28" s="305"/>
      <c r="Y28" s="717"/>
      <c r="Z28" s="643"/>
      <c r="AA28" s="643"/>
      <c r="AB28" s="643"/>
      <c r="AC28" s="643"/>
      <c r="AD28" s="315"/>
      <c r="AE28" s="315"/>
      <c r="AF28" s="646"/>
      <c r="AG28" s="649"/>
      <c r="AH28" s="778"/>
      <c r="AI28" s="779"/>
      <c r="AJ28" s="657"/>
      <c r="AK28" s="658"/>
    </row>
    <row r="29" spans="1:37" ht="36" customHeight="1" hidden="1">
      <c r="A29" s="831" t="e">
        <f>'SEPG-F-007'!#REF!</f>
        <v>#REF!</v>
      </c>
      <c r="B29" s="844" t="e">
        <f>'SEPG-F-007'!#REF!</f>
        <v>#REF!</v>
      </c>
      <c r="C29" s="193" t="e">
        <f>+#REF!</f>
        <v>#REF!</v>
      </c>
      <c r="D29" s="193" t="e">
        <f>+#REF!</f>
        <v>#REF!</v>
      </c>
      <c r="E29" s="294" t="e">
        <f>#REF!</f>
        <v>#REF!</v>
      </c>
      <c r="F29" s="854">
        <v>1</v>
      </c>
      <c r="G29" s="197"/>
      <c r="H29" s="191"/>
      <c r="I29" s="191"/>
      <c r="J29" s="189"/>
      <c r="K29" s="191"/>
      <c r="L29" s="191"/>
      <c r="M29" s="191"/>
      <c r="N29" s="191"/>
      <c r="O29" s="195">
        <f t="shared" si="2"/>
        <v>0</v>
      </c>
      <c r="P29" s="832">
        <f>_xlfn.IFERROR(IF(_xlfn.AVERAGEIF(H29:H31,"X",$O29:$O31)&lt;=50,0,IF(_xlfn.AVERAGEIF(H29:H31,"X",$O29:$O31)&lt;=75,-1,-2)),"")</f>
      </c>
      <c r="Q29" s="832">
        <f>_xlfn.IFERROR(IF(_xlfn.AVERAGEIF(I29:I31,"X",$O29:$O31)&lt;=50,0,IF(_xlfn.AVERAGEIF(I29:I31,"X",$O29:$O31)&lt;=75,-1,-2)),"")</f>
      </c>
      <c r="R29" s="295">
        <f>IF(COUNTA(H29:I29)=2,"Seleccione una opcion P o I",IF(ISNUMBER(O29),LOOKUP(O29,'DB'!$F$74:$G$76,'DB'!$H$74:$H$76),""))</f>
        <v>0</v>
      </c>
      <c r="S29" s="829">
        <f>_xlfn.IFERROR(IF(C29+MIN(P29:P31)&lt;1,1,C29+MIN(P29:P31)),"")</f>
      </c>
      <c r="T29" s="829" t="e">
        <f ca="1">_xlfn.IFERROR(IF(Q29&lt;&gt;0,IF(MATCH(D29,#REF!,)+Q29&lt;1,1,OFFSET(#REF!,MATCH(D29,#REF!,)+Q29,0,1,1)),D29),D29)</f>
        <v>#REF!</v>
      </c>
      <c r="U29" s="831">
        <f>_xlfn.IFERROR(+T29*S29,)</f>
        <v>0</v>
      </c>
      <c r="V29" s="829">
        <f>_xlfn.IFERROR(VLOOKUP(U29,'DB'!$B$37:$D$61,2,FALSE),"")</f>
      </c>
      <c r="W29" s="296">
        <f t="shared" si="0"/>
        <v>0</v>
      </c>
      <c r="X29" s="296">
        <f t="shared" si="1"/>
        <v>0</v>
      </c>
      <c r="Y29" s="296"/>
      <c r="Z29" s="296"/>
      <c r="AA29" s="296"/>
      <c r="AB29" s="296"/>
      <c r="AC29" s="296"/>
      <c r="AD29" s="296"/>
      <c r="AE29" s="296"/>
      <c r="AF29" s="296"/>
      <c r="AG29" s="296"/>
      <c r="AH29" s="296"/>
      <c r="AI29" s="296"/>
      <c r="AJ29" s="185"/>
      <c r="AK29" s="185"/>
    </row>
    <row r="30" spans="1:37" ht="36" customHeight="1" hidden="1">
      <c r="A30" s="740"/>
      <c r="B30" s="830"/>
      <c r="C30" s="740" t="e">
        <f>+#REF!</f>
        <v>#REF!</v>
      </c>
      <c r="D30" s="740" t="e">
        <f>+#REF!</f>
        <v>#REF!</v>
      </c>
      <c r="E30" s="826" t="e">
        <f>#REF!</f>
        <v>#REF!</v>
      </c>
      <c r="F30" s="825"/>
      <c r="G30" s="183"/>
      <c r="H30" s="180"/>
      <c r="I30" s="180"/>
      <c r="J30" s="179"/>
      <c r="K30" s="180"/>
      <c r="L30" s="180"/>
      <c r="M30" s="180"/>
      <c r="N30" s="180"/>
      <c r="O30" s="181">
        <f t="shared" si="2"/>
        <v>0</v>
      </c>
      <c r="P30" s="800"/>
      <c r="Q30" s="800"/>
      <c r="R30" s="182">
        <f>IF(COUNTA(H30:I30)=2,"Seleccione una opcion P o I",IF(ISNUMBER(O30),LOOKUP(O30,'DB'!$F$74:$G$76,'DB'!$H$74:$H$76),""))</f>
        <v>0</v>
      </c>
      <c r="S30" s="791"/>
      <c r="T30" s="791"/>
      <c r="U30" s="740"/>
      <c r="V30" s="791"/>
      <c r="W30" s="184">
        <f t="shared" si="0"/>
        <v>0</v>
      </c>
      <c r="X30" s="184">
        <f t="shared" si="1"/>
        <v>0</v>
      </c>
      <c r="Y30" s="184"/>
      <c r="Z30" s="184"/>
      <c r="AA30" s="184"/>
      <c r="AB30" s="184"/>
      <c r="AC30" s="184"/>
      <c r="AD30" s="184"/>
      <c r="AE30" s="184"/>
      <c r="AF30" s="184"/>
      <c r="AG30" s="184"/>
      <c r="AH30" s="184"/>
      <c r="AI30" s="184"/>
      <c r="AJ30" s="185"/>
      <c r="AK30" s="185"/>
    </row>
    <row r="31" spans="1:37" ht="36" customHeight="1" hidden="1">
      <c r="A31" s="740"/>
      <c r="B31" s="830"/>
      <c r="C31" s="740"/>
      <c r="D31" s="740"/>
      <c r="E31" s="826"/>
      <c r="F31" s="825"/>
      <c r="G31" s="183"/>
      <c r="H31" s="180"/>
      <c r="I31" s="180"/>
      <c r="J31" s="179"/>
      <c r="K31" s="180"/>
      <c r="L31" s="180"/>
      <c r="M31" s="180"/>
      <c r="N31" s="180"/>
      <c r="O31" s="181">
        <f t="shared" si="2"/>
        <v>0</v>
      </c>
      <c r="P31" s="800"/>
      <c r="Q31" s="800"/>
      <c r="R31" s="182">
        <f>IF(COUNTA(H31:I31)=2,"Seleccione una opcion P o I",IF(ISNUMBER(O31),LOOKUP(O31,'DB'!$F$74:$G$76,'DB'!$H$74:$H$76),""))</f>
        <v>0</v>
      </c>
      <c r="S31" s="791"/>
      <c r="T31" s="791"/>
      <c r="U31" s="740"/>
      <c r="V31" s="791"/>
      <c r="W31" s="184">
        <f t="shared" si="0"/>
        <v>0</v>
      </c>
      <c r="X31" s="184">
        <f t="shared" si="1"/>
        <v>0</v>
      </c>
      <c r="Y31" s="184"/>
      <c r="Z31" s="184"/>
      <c r="AA31" s="184"/>
      <c r="AB31" s="184"/>
      <c r="AC31" s="184"/>
      <c r="AD31" s="184"/>
      <c r="AE31" s="184"/>
      <c r="AF31" s="184"/>
      <c r="AG31" s="184"/>
      <c r="AH31" s="184"/>
      <c r="AI31" s="184"/>
      <c r="AJ31" s="185"/>
      <c r="AK31" s="185"/>
    </row>
    <row r="32" spans="1:37" ht="126" customHeight="1" hidden="1">
      <c r="A32" s="740" t="e">
        <f>'SEPG-F-007'!#REF!</f>
        <v>#REF!</v>
      </c>
      <c r="B32" s="830" t="e">
        <f>'SEPG-F-007'!#REF!</f>
        <v>#REF!</v>
      </c>
      <c r="C32" s="177" t="e">
        <f>+#REF!</f>
        <v>#REF!</v>
      </c>
      <c r="D32" s="177" t="e">
        <f>+#REF!</f>
        <v>#REF!</v>
      </c>
      <c r="E32" s="178" t="e">
        <f>#REF!</f>
        <v>#REF!</v>
      </c>
      <c r="F32" s="825">
        <v>1</v>
      </c>
      <c r="G32" s="183"/>
      <c r="H32" s="180"/>
      <c r="I32" s="180"/>
      <c r="J32" s="179"/>
      <c r="K32" s="180"/>
      <c r="L32" s="180"/>
      <c r="M32" s="180"/>
      <c r="N32" s="180"/>
      <c r="O32" s="181">
        <f t="shared" si="2"/>
        <v>0</v>
      </c>
      <c r="P32" s="800">
        <f>_xlfn.IFERROR(IF(_xlfn.AVERAGEIF(H32:H34,"X",$O32:$O34)&lt;=50,0,IF(_xlfn.AVERAGEIF(H32:H34,"X",$O32:$O34)&lt;=75,-1,-2)),"")</f>
      </c>
      <c r="Q32" s="800">
        <f>_xlfn.IFERROR(IF(_xlfn.AVERAGEIF(I32:I34,"X",$O32:$O34)&lt;=50,0,IF(_xlfn.AVERAGEIF(I32:I34,"X",$O32:$O34)&lt;=75,-1,-2)),"")</f>
      </c>
      <c r="R32" s="182">
        <f>IF(COUNTA(H32:I32)=2,"Seleccione una opcion P o I",IF(ISNUMBER(O32),LOOKUP(O32,'DB'!$F$74:$G$76,'DB'!$H$74:$H$76),""))</f>
        <v>0</v>
      </c>
      <c r="S32" s="791">
        <f>_xlfn.IFERROR(IF(C32+MIN(P32:P34)&lt;1,1,C32+MIN(P32:P34)),"")</f>
      </c>
      <c r="T32" s="791" t="e">
        <f ca="1">_xlfn.IFERROR(IF(Q32&lt;&gt;0,IF(MATCH(D32,#REF!,)+Q32&lt;1,1,OFFSET(#REF!,MATCH(D32,#REF!,)+Q32,0,1,1)),D32),D32)</f>
        <v>#REF!</v>
      </c>
      <c r="U32" s="740">
        <f>_xlfn.IFERROR(+T32*S32,)</f>
        <v>0</v>
      </c>
      <c r="V32" s="791">
        <f>_xlfn.IFERROR(VLOOKUP(U32,'DB'!$B$37:$D$61,2,FALSE),"")</f>
      </c>
      <c r="W32" s="184">
        <f t="shared" si="0"/>
        <v>0</v>
      </c>
      <c r="X32" s="184">
        <f t="shared" si="1"/>
        <v>0</v>
      </c>
      <c r="Y32" s="184"/>
      <c r="Z32" s="184"/>
      <c r="AA32" s="184"/>
      <c r="AB32" s="184"/>
      <c r="AC32" s="184"/>
      <c r="AD32" s="184"/>
      <c r="AE32" s="184"/>
      <c r="AF32" s="184"/>
      <c r="AG32" s="184"/>
      <c r="AH32" s="184"/>
      <c r="AI32" s="184"/>
      <c r="AJ32" s="185"/>
      <c r="AK32" s="185"/>
    </row>
    <row r="33" spans="1:37" ht="126" customHeight="1" hidden="1">
      <c r="A33" s="740"/>
      <c r="B33" s="830"/>
      <c r="C33" s="740" t="e">
        <f>+#REF!</f>
        <v>#REF!</v>
      </c>
      <c r="D33" s="740" t="e">
        <f>+#REF!</f>
        <v>#REF!</v>
      </c>
      <c r="E33" s="826" t="e">
        <f>#REF!</f>
        <v>#REF!</v>
      </c>
      <c r="F33" s="825"/>
      <c r="G33" s="183"/>
      <c r="H33" s="180"/>
      <c r="I33" s="180"/>
      <c r="J33" s="179"/>
      <c r="K33" s="180"/>
      <c r="L33" s="180"/>
      <c r="M33" s="180"/>
      <c r="N33" s="180"/>
      <c r="O33" s="181">
        <f t="shared" si="2"/>
        <v>0</v>
      </c>
      <c r="P33" s="800"/>
      <c r="Q33" s="800"/>
      <c r="R33" s="182">
        <f>IF(COUNTA(H33:I33)=2,"Seleccione una opcion P o I",IF(ISNUMBER(O33),LOOKUP(O33,'DB'!$F$74:$G$76,'DB'!$H$74:$H$76),""))</f>
        <v>0</v>
      </c>
      <c r="S33" s="791"/>
      <c r="T33" s="791"/>
      <c r="U33" s="740"/>
      <c r="V33" s="791"/>
      <c r="W33" s="184">
        <f t="shared" si="0"/>
        <v>0</v>
      </c>
      <c r="X33" s="184">
        <f t="shared" si="1"/>
        <v>0</v>
      </c>
      <c r="Y33" s="184"/>
      <c r="Z33" s="184"/>
      <c r="AA33" s="184"/>
      <c r="AB33" s="184"/>
      <c r="AC33" s="184"/>
      <c r="AD33" s="184"/>
      <c r="AE33" s="184"/>
      <c r="AF33" s="184"/>
      <c r="AG33" s="184"/>
      <c r="AH33" s="184"/>
      <c r="AI33" s="184"/>
      <c r="AJ33" s="185"/>
      <c r="AK33" s="185"/>
    </row>
    <row r="34" spans="1:37" ht="126" customHeight="1" hidden="1">
      <c r="A34" s="740"/>
      <c r="B34" s="830"/>
      <c r="C34" s="740"/>
      <c r="D34" s="740"/>
      <c r="E34" s="826"/>
      <c r="F34" s="825"/>
      <c r="G34" s="183"/>
      <c r="H34" s="180"/>
      <c r="I34" s="180"/>
      <c r="J34" s="179"/>
      <c r="K34" s="180"/>
      <c r="L34" s="180"/>
      <c r="M34" s="180"/>
      <c r="N34" s="180"/>
      <c r="O34" s="181">
        <f t="shared" si="2"/>
        <v>0</v>
      </c>
      <c r="P34" s="800"/>
      <c r="Q34" s="800"/>
      <c r="R34" s="182">
        <f>IF(COUNTA(H34:I34)=2,"Seleccione una opcion P o I",IF(ISNUMBER(O34),LOOKUP(O34,'DB'!$F$74:$G$76,'DB'!$H$74:$H$76),""))</f>
        <v>0</v>
      </c>
      <c r="S34" s="791"/>
      <c r="T34" s="791"/>
      <c r="U34" s="740"/>
      <c r="V34" s="791"/>
      <c r="W34" s="184">
        <f t="shared" si="0"/>
        <v>0</v>
      </c>
      <c r="X34" s="184">
        <f t="shared" si="1"/>
        <v>0</v>
      </c>
      <c r="Y34" s="184"/>
      <c r="Z34" s="184"/>
      <c r="AA34" s="184"/>
      <c r="AB34" s="184"/>
      <c r="AC34" s="184"/>
      <c r="AD34" s="184"/>
      <c r="AE34" s="184"/>
      <c r="AF34" s="184"/>
      <c r="AG34" s="184"/>
      <c r="AH34" s="184"/>
      <c r="AI34" s="184"/>
      <c r="AJ34" s="185"/>
      <c r="AK34" s="185"/>
    </row>
    <row r="35" spans="1:37" ht="126" customHeight="1" hidden="1">
      <c r="A35" s="740" t="e">
        <f>'SEPG-F-007'!#REF!</f>
        <v>#REF!</v>
      </c>
      <c r="B35" s="830" t="e">
        <f>'SEPG-F-007'!#REF!</f>
        <v>#REF!</v>
      </c>
      <c r="C35" s="177" t="e">
        <f>+#REF!</f>
        <v>#REF!</v>
      </c>
      <c r="D35" s="177" t="e">
        <f>+#REF!</f>
        <v>#REF!</v>
      </c>
      <c r="E35" s="178" t="s">
        <v>135</v>
      </c>
      <c r="F35" s="825"/>
      <c r="G35" s="183"/>
      <c r="H35" s="180"/>
      <c r="I35" s="180"/>
      <c r="J35" s="179"/>
      <c r="K35" s="180"/>
      <c r="L35" s="180"/>
      <c r="M35" s="180"/>
      <c r="N35" s="180"/>
      <c r="O35" s="181">
        <f t="shared" si="2"/>
        <v>0</v>
      </c>
      <c r="P35" s="800">
        <f>_xlfn.IFERROR(IF(_xlfn.AVERAGEIF(H35:H37,"X",$O35:$O37)&lt;=50,0,IF(_xlfn.AVERAGEIF(H35:H37,"X",$O35:$O37)&lt;=75,-1,-2)),"")</f>
      </c>
      <c r="Q35" s="800">
        <f>_xlfn.IFERROR(IF(_xlfn.AVERAGEIF(I35:I37,"X",$O35:$O37)&lt;=50,0,IF(_xlfn.AVERAGEIF(I35:I37,"X",$O35:$O37)&lt;=75,-1,-2)),"")</f>
      </c>
      <c r="R35" s="182">
        <f>IF(COUNTA(H35:I35)=2,"Seleccione una opcion P o I",IF(ISNUMBER(O35),LOOKUP(O35,'DB'!$F$74:$G$76,'DB'!$H$74:$H$76),""))</f>
        <v>0</v>
      </c>
      <c r="S35" s="791">
        <f>_xlfn.IFERROR(IF(C35+MIN(P35:P37)&lt;1,1,C35+MIN(P35:P37)),"")</f>
      </c>
      <c r="T35" s="791" t="e">
        <f ca="1">_xlfn.IFERROR(IF(Q35&lt;&gt;0,IF(MATCH(D35,#REF!,)+Q35&lt;1,1,OFFSET(#REF!,MATCH(D35,#REF!,)+Q35,0,1,1)),D35),D35)</f>
        <v>#REF!</v>
      </c>
      <c r="U35" s="740">
        <f>_xlfn.IFERROR(+T35*S35,)</f>
        <v>0</v>
      </c>
      <c r="V35" s="791">
        <f>_xlfn.IFERROR(VLOOKUP(U35,'DB'!$B$37:$D$61,2,FALSE),"")</f>
      </c>
      <c r="W35" s="184">
        <f t="shared" si="0"/>
        <v>0</v>
      </c>
      <c r="X35" s="184">
        <f t="shared" si="1"/>
        <v>0</v>
      </c>
      <c r="Y35" s="184"/>
      <c r="Z35" s="184"/>
      <c r="AA35" s="184"/>
      <c r="AB35" s="184"/>
      <c r="AC35" s="184"/>
      <c r="AD35" s="184"/>
      <c r="AE35" s="184"/>
      <c r="AF35" s="184"/>
      <c r="AG35" s="184"/>
      <c r="AH35" s="184"/>
      <c r="AI35" s="184"/>
      <c r="AJ35" s="185"/>
      <c r="AK35" s="185"/>
    </row>
    <row r="36" spans="1:37" ht="126" customHeight="1" hidden="1">
      <c r="A36" s="740"/>
      <c r="B36" s="830"/>
      <c r="C36" s="740" t="e">
        <f>+#REF!</f>
        <v>#REF!</v>
      </c>
      <c r="D36" s="740" t="e">
        <f>+#REF!</f>
        <v>#REF!</v>
      </c>
      <c r="E36" s="826" t="e">
        <f>#REF!</f>
        <v>#REF!</v>
      </c>
      <c r="F36" s="825"/>
      <c r="G36" s="183"/>
      <c r="H36" s="180"/>
      <c r="I36" s="180"/>
      <c r="J36" s="179"/>
      <c r="K36" s="180"/>
      <c r="L36" s="180"/>
      <c r="M36" s="180"/>
      <c r="N36" s="180"/>
      <c r="O36" s="181">
        <f t="shared" si="2"/>
        <v>0</v>
      </c>
      <c r="P36" s="800"/>
      <c r="Q36" s="800"/>
      <c r="R36" s="182">
        <f>IF(COUNTA(H36:I36)=2,"Seleccione una opcion P o I",IF(ISNUMBER(O36),LOOKUP(O36,'DB'!$F$74:$G$76,'DB'!$H$74:$H$76),""))</f>
        <v>0</v>
      </c>
      <c r="S36" s="791"/>
      <c r="T36" s="791"/>
      <c r="U36" s="740"/>
      <c r="V36" s="791"/>
      <c r="W36" s="184">
        <f t="shared" si="0"/>
        <v>0</v>
      </c>
      <c r="X36" s="184">
        <f t="shared" si="1"/>
        <v>0</v>
      </c>
      <c r="Y36" s="184"/>
      <c r="Z36" s="184"/>
      <c r="AA36" s="184"/>
      <c r="AB36" s="184"/>
      <c r="AC36" s="184"/>
      <c r="AD36" s="184"/>
      <c r="AE36" s="184"/>
      <c r="AF36" s="184"/>
      <c r="AG36" s="184"/>
      <c r="AH36" s="184"/>
      <c r="AI36" s="184"/>
      <c r="AJ36" s="185"/>
      <c r="AK36" s="185"/>
    </row>
    <row r="37" spans="1:37" ht="126" customHeight="1" hidden="1">
      <c r="A37" s="740"/>
      <c r="B37" s="830"/>
      <c r="C37" s="740"/>
      <c r="D37" s="740"/>
      <c r="E37" s="826"/>
      <c r="F37" s="825"/>
      <c r="G37" s="183"/>
      <c r="H37" s="180"/>
      <c r="I37" s="180"/>
      <c r="J37" s="179"/>
      <c r="K37" s="180"/>
      <c r="L37" s="180"/>
      <c r="M37" s="180"/>
      <c r="N37" s="180"/>
      <c r="O37" s="181">
        <f t="shared" si="2"/>
        <v>0</v>
      </c>
      <c r="P37" s="800"/>
      <c r="Q37" s="800"/>
      <c r="R37" s="182">
        <f>IF(COUNTA(H37:I37)=2,"Seleccione una opcion P o I",IF(ISNUMBER(O37),LOOKUP(O37,'DB'!$F$74:$G$76,'DB'!$H$74:$H$76),""))</f>
        <v>0</v>
      </c>
      <c r="S37" s="791"/>
      <c r="T37" s="791"/>
      <c r="U37" s="740"/>
      <c r="V37" s="791"/>
      <c r="W37" s="184">
        <f t="shared" si="0"/>
        <v>0</v>
      </c>
      <c r="X37" s="184">
        <f t="shared" si="1"/>
        <v>0</v>
      </c>
      <c r="Y37" s="184"/>
      <c r="Z37" s="184"/>
      <c r="AA37" s="184"/>
      <c r="AB37" s="184"/>
      <c r="AC37" s="184"/>
      <c r="AD37" s="184"/>
      <c r="AE37" s="184"/>
      <c r="AF37" s="184"/>
      <c r="AG37" s="184"/>
      <c r="AH37" s="184"/>
      <c r="AI37" s="184"/>
      <c r="AJ37" s="185"/>
      <c r="AK37" s="185"/>
    </row>
    <row r="38" spans="1:37" ht="126" customHeight="1" hidden="1">
      <c r="A38" s="740" t="e">
        <f>'SEPG-F-007'!#REF!</f>
        <v>#REF!</v>
      </c>
      <c r="B38" s="830" t="e">
        <f>'SEPG-F-007'!#REF!</f>
        <v>#REF!</v>
      </c>
      <c r="C38" s="177" t="e">
        <f>+#REF!</f>
        <v>#REF!</v>
      </c>
      <c r="D38" s="177" t="e">
        <f>+#REF!</f>
        <v>#REF!</v>
      </c>
      <c r="E38" s="178" t="e">
        <f>#REF!</f>
        <v>#REF!</v>
      </c>
      <c r="F38" s="825"/>
      <c r="G38" s="183"/>
      <c r="H38" s="180"/>
      <c r="I38" s="180"/>
      <c r="J38" s="179"/>
      <c r="K38" s="180"/>
      <c r="L38" s="180"/>
      <c r="M38" s="180"/>
      <c r="N38" s="180"/>
      <c r="O38" s="181">
        <f t="shared" si="2"/>
        <v>0</v>
      </c>
      <c r="P38" s="800">
        <f>_xlfn.IFERROR(IF(_xlfn.AVERAGEIF(H38:H40,"X",$O38:$O40)&lt;=50,0,IF(_xlfn.AVERAGEIF(H38:H40,"X",$O38:$O40)&lt;=75,-1,-2)),"")</f>
      </c>
      <c r="Q38" s="800">
        <f>_xlfn.IFERROR(IF(_xlfn.AVERAGEIF(I38:I40,"X",$O38:$O40)&lt;=50,0,IF(_xlfn.AVERAGEIF(I38:I40,"X",$O38:$O40)&lt;=75,-1,-2)),"")</f>
      </c>
      <c r="R38" s="182">
        <f>IF(COUNTA(H38:I38)=2,"Seleccione una opcion P o I",IF(ISNUMBER(O38),LOOKUP(O38,'DB'!$F$74:$G$76,'DB'!$H$74:$H$76),""))</f>
        <v>0</v>
      </c>
      <c r="S38" s="791">
        <f>_xlfn.IFERROR(IF(C38+MIN(P38:P40)&lt;1,1,C38+MIN(P38:P40)),"")</f>
      </c>
      <c r="T38" s="791" t="e">
        <f ca="1">_xlfn.IFERROR(IF(Q38&lt;&gt;0,IF(MATCH(D38,#REF!,)+Q38&lt;1,1,OFFSET(#REF!,MATCH(D38,#REF!,)+Q38,0,1,1)),D38),D38)</f>
        <v>#REF!</v>
      </c>
      <c r="U38" s="740">
        <f>_xlfn.IFERROR(+T38*S38,)</f>
        <v>0</v>
      </c>
      <c r="V38" s="791">
        <f>_xlfn.IFERROR(VLOOKUP(U38,'DB'!$B$37:$D$61,2,FALSE),"")</f>
      </c>
      <c r="W38" s="184">
        <f t="shared" si="0"/>
        <v>0</v>
      </c>
      <c r="X38" s="184">
        <f t="shared" si="1"/>
        <v>0</v>
      </c>
      <c r="Y38" s="184"/>
      <c r="Z38" s="184"/>
      <c r="AA38" s="184"/>
      <c r="AB38" s="184"/>
      <c r="AC38" s="184"/>
      <c r="AD38" s="184"/>
      <c r="AE38" s="184"/>
      <c r="AF38" s="184"/>
      <c r="AG38" s="184"/>
      <c r="AH38" s="184"/>
      <c r="AI38" s="184"/>
      <c r="AJ38" s="185"/>
      <c r="AK38" s="185"/>
    </row>
    <row r="39" spans="1:37" ht="126" customHeight="1" hidden="1">
      <c r="A39" s="740"/>
      <c r="B39" s="830"/>
      <c r="C39" s="740" t="e">
        <f>+#REF!</f>
        <v>#REF!</v>
      </c>
      <c r="D39" s="740" t="e">
        <f>+#REF!</f>
        <v>#REF!</v>
      </c>
      <c r="E39" s="826" t="e">
        <f>#REF!</f>
        <v>#REF!</v>
      </c>
      <c r="F39" s="825"/>
      <c r="G39" s="183"/>
      <c r="H39" s="180"/>
      <c r="I39" s="180"/>
      <c r="J39" s="179"/>
      <c r="K39" s="180"/>
      <c r="L39" s="180"/>
      <c r="M39" s="180"/>
      <c r="N39" s="180"/>
      <c r="O39" s="181">
        <f t="shared" si="2"/>
        <v>0</v>
      </c>
      <c r="P39" s="800"/>
      <c r="Q39" s="800"/>
      <c r="R39" s="182">
        <f>IF(COUNTA(H39:I39)=2,"Seleccione una opcion P o I",IF(ISNUMBER(O39),LOOKUP(O39,'DB'!$F$74:$G$76,'DB'!$H$74:$H$76),""))</f>
        <v>0</v>
      </c>
      <c r="S39" s="791"/>
      <c r="T39" s="791"/>
      <c r="U39" s="740"/>
      <c r="V39" s="791"/>
      <c r="W39" s="184">
        <f t="shared" si="0"/>
        <v>0</v>
      </c>
      <c r="X39" s="184">
        <f t="shared" si="1"/>
        <v>0</v>
      </c>
      <c r="Y39" s="184"/>
      <c r="Z39" s="184"/>
      <c r="AA39" s="184"/>
      <c r="AB39" s="184"/>
      <c r="AC39" s="184"/>
      <c r="AD39" s="184"/>
      <c r="AE39" s="184"/>
      <c r="AF39" s="184"/>
      <c r="AG39" s="184"/>
      <c r="AH39" s="184"/>
      <c r="AI39" s="184"/>
      <c r="AJ39" s="185"/>
      <c r="AK39" s="185"/>
    </row>
    <row r="40" spans="1:37" ht="126" customHeight="1" hidden="1">
      <c r="A40" s="740"/>
      <c r="B40" s="830"/>
      <c r="C40" s="740"/>
      <c r="D40" s="740"/>
      <c r="E40" s="826"/>
      <c r="F40" s="825"/>
      <c r="G40" s="183"/>
      <c r="H40" s="180"/>
      <c r="I40" s="180"/>
      <c r="J40" s="179"/>
      <c r="K40" s="180"/>
      <c r="L40" s="180"/>
      <c r="M40" s="180"/>
      <c r="N40" s="180"/>
      <c r="O40" s="181">
        <f t="shared" si="2"/>
        <v>0</v>
      </c>
      <c r="P40" s="800"/>
      <c r="Q40" s="800"/>
      <c r="R40" s="182">
        <f>IF(COUNTA(H40:I40)=2,"Seleccione una opcion P o I",IF(ISNUMBER(O40),LOOKUP(O40,'DB'!$F$74:$G$76,'DB'!$H$74:$H$76),""))</f>
        <v>0</v>
      </c>
      <c r="S40" s="791"/>
      <c r="T40" s="791"/>
      <c r="U40" s="740"/>
      <c r="V40" s="791"/>
      <c r="W40" s="184">
        <f t="shared" si="0"/>
        <v>0</v>
      </c>
      <c r="X40" s="184">
        <f t="shared" si="1"/>
        <v>0</v>
      </c>
      <c r="Y40" s="184"/>
      <c r="Z40" s="184"/>
      <c r="AA40" s="184"/>
      <c r="AB40" s="184"/>
      <c r="AC40" s="184"/>
      <c r="AD40" s="184"/>
      <c r="AE40" s="184"/>
      <c r="AF40" s="184"/>
      <c r="AG40" s="184"/>
      <c r="AH40" s="184"/>
      <c r="AI40" s="184"/>
      <c r="AJ40" s="185"/>
      <c r="AK40" s="185"/>
    </row>
    <row r="41" spans="1:37" ht="126" customHeight="1" hidden="1">
      <c r="A41" s="740" t="e">
        <f>'SEPG-F-007'!#REF!</f>
        <v>#REF!</v>
      </c>
      <c r="B41" s="830" t="e">
        <f>'SEPG-F-007'!#REF!</f>
        <v>#REF!</v>
      </c>
      <c r="C41" s="177" t="e">
        <f>+#REF!</f>
        <v>#REF!</v>
      </c>
      <c r="D41" s="177" t="e">
        <f>+#REF!</f>
        <v>#REF!</v>
      </c>
      <c r="E41" s="178" t="e">
        <f>#REF!</f>
        <v>#REF!</v>
      </c>
      <c r="F41" s="825"/>
      <c r="G41" s="183"/>
      <c r="H41" s="180"/>
      <c r="I41" s="180"/>
      <c r="J41" s="179"/>
      <c r="K41" s="180"/>
      <c r="L41" s="180"/>
      <c r="M41" s="180"/>
      <c r="N41" s="180"/>
      <c r="O41" s="181">
        <f t="shared" si="2"/>
        <v>0</v>
      </c>
      <c r="P41" s="800">
        <f>_xlfn.IFERROR(IF(_xlfn.AVERAGEIF(H41:H43,"X",$O41:$O43)&lt;=50,0,IF(_xlfn.AVERAGEIF(H41:H43,"X",$O41:$O43)&lt;=75,-1,-2)),"")</f>
      </c>
      <c r="Q41" s="800">
        <f>_xlfn.IFERROR(IF(_xlfn.AVERAGEIF(I41:I43,"X",$O41:$O43)&lt;=50,0,IF(_xlfn.AVERAGEIF(I41:I43,"X",$O41:$O43)&lt;=75,-1,-2)),"")</f>
      </c>
      <c r="R41" s="182">
        <f>IF(COUNTA(H41:I41)=2,"Seleccione una opcion P o I",IF(ISNUMBER(O41),LOOKUP(O41,'DB'!$F$74:$G$76,'DB'!$H$74:$H$76),""))</f>
        <v>0</v>
      </c>
      <c r="S41" s="791">
        <f>_xlfn.IFERROR(IF(C41+MIN(P41:P43)&lt;1,1,C41+MIN(P41:P43)),"")</f>
      </c>
      <c r="T41" s="791" t="e">
        <f ca="1">_xlfn.IFERROR(IF(Q41&lt;&gt;0,IF(MATCH(D41,#REF!,)+Q41&lt;1,1,OFFSET(#REF!,MATCH(D41,#REF!,)+Q41,0,1,1)),D41),D41)</f>
        <v>#REF!</v>
      </c>
      <c r="U41" s="740">
        <f>_xlfn.IFERROR(+T41*S41,)</f>
        <v>0</v>
      </c>
      <c r="V41" s="791">
        <f>_xlfn.IFERROR(VLOOKUP(U41,'DB'!$B$37:$D$61,2,FALSE),"")</f>
      </c>
      <c r="W41" s="184">
        <f t="shared" si="0"/>
        <v>0</v>
      </c>
      <c r="X41" s="184">
        <f t="shared" si="1"/>
        <v>0</v>
      </c>
      <c r="Y41" s="184"/>
      <c r="Z41" s="184"/>
      <c r="AA41" s="184"/>
      <c r="AB41" s="184"/>
      <c r="AC41" s="184"/>
      <c r="AD41" s="184"/>
      <c r="AE41" s="184"/>
      <c r="AF41" s="184"/>
      <c r="AG41" s="184"/>
      <c r="AH41" s="184"/>
      <c r="AI41" s="184"/>
      <c r="AJ41" s="185"/>
      <c r="AK41" s="185"/>
    </row>
    <row r="42" spans="1:37" ht="126" customHeight="1" hidden="1">
      <c r="A42" s="740"/>
      <c r="B42" s="830"/>
      <c r="C42" s="740" t="e">
        <f>+#REF!</f>
        <v>#REF!</v>
      </c>
      <c r="D42" s="740" t="e">
        <f>+#REF!</f>
        <v>#REF!</v>
      </c>
      <c r="E42" s="826" t="e">
        <f>#REF!</f>
        <v>#REF!</v>
      </c>
      <c r="F42" s="825"/>
      <c r="G42" s="183"/>
      <c r="H42" s="180"/>
      <c r="I42" s="180"/>
      <c r="J42" s="179"/>
      <c r="K42" s="180"/>
      <c r="L42" s="180"/>
      <c r="M42" s="180"/>
      <c r="N42" s="180"/>
      <c r="O42" s="181">
        <f t="shared" si="2"/>
        <v>0</v>
      </c>
      <c r="P42" s="800"/>
      <c r="Q42" s="800"/>
      <c r="R42" s="182">
        <f>IF(COUNTA(H42:I42)=2,"Seleccione una opcion P o I",IF(ISNUMBER(O42),LOOKUP(O42,'DB'!$F$74:$G$76,'DB'!$H$74:$H$76),""))</f>
        <v>0</v>
      </c>
      <c r="S42" s="791"/>
      <c r="T42" s="791"/>
      <c r="U42" s="740"/>
      <c r="V42" s="791"/>
      <c r="W42" s="184">
        <f t="shared" si="0"/>
        <v>0</v>
      </c>
      <c r="X42" s="184">
        <f t="shared" si="1"/>
        <v>0</v>
      </c>
      <c r="Y42" s="184"/>
      <c r="Z42" s="184"/>
      <c r="AA42" s="184"/>
      <c r="AB42" s="184"/>
      <c r="AC42" s="184"/>
      <c r="AD42" s="184"/>
      <c r="AE42" s="184"/>
      <c r="AF42" s="184"/>
      <c r="AG42" s="184"/>
      <c r="AH42" s="184"/>
      <c r="AI42" s="184"/>
      <c r="AJ42" s="185"/>
      <c r="AK42" s="185"/>
    </row>
    <row r="43" spans="1:37" ht="126" customHeight="1" hidden="1">
      <c r="A43" s="740"/>
      <c r="B43" s="830"/>
      <c r="C43" s="740"/>
      <c r="D43" s="740"/>
      <c r="E43" s="826"/>
      <c r="F43" s="825"/>
      <c r="G43" s="183"/>
      <c r="H43" s="180"/>
      <c r="I43" s="180"/>
      <c r="J43" s="179"/>
      <c r="K43" s="180"/>
      <c r="L43" s="180"/>
      <c r="M43" s="180"/>
      <c r="N43" s="180"/>
      <c r="O43" s="181">
        <f t="shared" si="2"/>
        <v>0</v>
      </c>
      <c r="P43" s="800"/>
      <c r="Q43" s="800"/>
      <c r="R43" s="182">
        <f>IF(COUNTA(H43:I43)=2,"Seleccione una opcion P o I",IF(ISNUMBER(O43),LOOKUP(O43,'DB'!$F$74:$G$76,'DB'!$H$74:$H$76),""))</f>
        <v>0</v>
      </c>
      <c r="S43" s="791"/>
      <c r="T43" s="791"/>
      <c r="U43" s="740"/>
      <c r="V43" s="791"/>
      <c r="W43" s="184">
        <f t="shared" si="0"/>
        <v>0</v>
      </c>
      <c r="X43" s="184">
        <f t="shared" si="1"/>
        <v>0</v>
      </c>
      <c r="Y43" s="184"/>
      <c r="Z43" s="184"/>
      <c r="AA43" s="184"/>
      <c r="AB43" s="184"/>
      <c r="AC43" s="184"/>
      <c r="AD43" s="184"/>
      <c r="AE43" s="184"/>
      <c r="AF43" s="184"/>
      <c r="AG43" s="184"/>
      <c r="AH43" s="184"/>
      <c r="AI43" s="184"/>
      <c r="AJ43" s="185"/>
      <c r="AK43" s="185"/>
    </row>
    <row r="44" spans="1:37" ht="126" customHeight="1" hidden="1">
      <c r="A44" s="740" t="e">
        <f>'SEPG-F-007'!#REF!</f>
        <v>#REF!</v>
      </c>
      <c r="B44" s="830" t="e">
        <f>'SEPG-F-007'!#REF!</f>
        <v>#REF!</v>
      </c>
      <c r="C44" s="177" t="e">
        <f>+#REF!</f>
        <v>#REF!</v>
      </c>
      <c r="D44" s="177" t="e">
        <f>+#REF!</f>
        <v>#REF!</v>
      </c>
      <c r="E44" s="178" t="e">
        <f>#REF!</f>
        <v>#REF!</v>
      </c>
      <c r="F44" s="825"/>
      <c r="G44" s="183"/>
      <c r="H44" s="180"/>
      <c r="I44" s="180"/>
      <c r="J44" s="179"/>
      <c r="K44" s="180"/>
      <c r="L44" s="180"/>
      <c r="M44" s="180"/>
      <c r="N44" s="180"/>
      <c r="O44" s="181">
        <f t="shared" si="2"/>
        <v>0</v>
      </c>
      <c r="P44" s="800">
        <f>_xlfn.IFERROR(IF(_xlfn.AVERAGEIF(H44:H46,"X",$O44:$O46)&lt;=50,0,IF(_xlfn.AVERAGEIF(H44:H46,"X",$O44:$O46)&lt;=75,-1,-2)),"")</f>
      </c>
      <c r="Q44" s="800">
        <f>_xlfn.IFERROR(IF(_xlfn.AVERAGEIF(I44:I46,"X",$O44:$O46)&lt;=50,0,IF(_xlfn.AVERAGEIF(I44:I46,"X",$O44:$O46)&lt;=75,-1,-2)),"")</f>
      </c>
      <c r="R44" s="182">
        <f>IF(COUNTA(H44:I44)=2,"Seleccione una opcion P o I",IF(ISNUMBER(O44),LOOKUP(O44,'DB'!$F$74:$G$76,'DB'!$H$74:$H$76),""))</f>
        <v>0</v>
      </c>
      <c r="S44" s="791">
        <f>_xlfn.IFERROR(IF(C44+MIN(P44:P46)&lt;1,1,C44+MIN(P44:P46)),"")</f>
      </c>
      <c r="T44" s="791" t="e">
        <f ca="1">_xlfn.IFERROR(IF(Q44&lt;&gt;0,IF(MATCH(D44,#REF!,)+Q44&lt;1,1,OFFSET(#REF!,MATCH(D44,#REF!,)+Q44,0,1,1)),D44),D44)</f>
        <v>#REF!</v>
      </c>
      <c r="U44" s="740">
        <f>_xlfn.IFERROR(+T44*S44,)</f>
        <v>0</v>
      </c>
      <c r="V44" s="791">
        <f>_xlfn.IFERROR(VLOOKUP(U44,'DB'!$B$37:$D$61,2,FALSE),"")</f>
      </c>
      <c r="W44" s="184">
        <f t="shared" si="0"/>
        <v>0</v>
      </c>
      <c r="X44" s="184">
        <f t="shared" si="1"/>
        <v>0</v>
      </c>
      <c r="Y44" s="184"/>
      <c r="Z44" s="184"/>
      <c r="AA44" s="184"/>
      <c r="AB44" s="184"/>
      <c r="AC44" s="184"/>
      <c r="AD44" s="184"/>
      <c r="AE44" s="184"/>
      <c r="AF44" s="184"/>
      <c r="AG44" s="184"/>
      <c r="AH44" s="184"/>
      <c r="AI44" s="184"/>
      <c r="AJ44" s="185"/>
      <c r="AK44" s="185"/>
    </row>
    <row r="45" spans="1:37" ht="126" customHeight="1" hidden="1">
      <c r="A45" s="740"/>
      <c r="B45" s="830"/>
      <c r="C45" s="740" t="e">
        <f>+#REF!</f>
        <v>#REF!</v>
      </c>
      <c r="D45" s="740" t="e">
        <f>+#REF!</f>
        <v>#REF!</v>
      </c>
      <c r="E45" s="826" t="e">
        <f>#REF!</f>
        <v>#REF!</v>
      </c>
      <c r="F45" s="825"/>
      <c r="G45" s="183"/>
      <c r="H45" s="180"/>
      <c r="I45" s="180"/>
      <c r="J45" s="179"/>
      <c r="K45" s="180"/>
      <c r="L45" s="180"/>
      <c r="M45" s="180"/>
      <c r="N45" s="180"/>
      <c r="O45" s="181">
        <f t="shared" si="2"/>
        <v>0</v>
      </c>
      <c r="P45" s="800"/>
      <c r="Q45" s="800"/>
      <c r="R45" s="182">
        <f>IF(COUNTA(H45:I45)=2,"Seleccione una opcion P o I",IF(ISNUMBER(O45),LOOKUP(O45,'DB'!$F$74:$G$76,'DB'!$H$74:$H$76),""))</f>
        <v>0</v>
      </c>
      <c r="S45" s="791"/>
      <c r="T45" s="791"/>
      <c r="U45" s="740"/>
      <c r="V45" s="791"/>
      <c r="W45" s="184">
        <f t="shared" si="0"/>
        <v>0</v>
      </c>
      <c r="X45" s="184">
        <f t="shared" si="1"/>
        <v>0</v>
      </c>
      <c r="Y45" s="184"/>
      <c r="Z45" s="184"/>
      <c r="AA45" s="184"/>
      <c r="AB45" s="184"/>
      <c r="AC45" s="184"/>
      <c r="AD45" s="184"/>
      <c r="AE45" s="184"/>
      <c r="AF45" s="184"/>
      <c r="AG45" s="184"/>
      <c r="AH45" s="184"/>
      <c r="AI45" s="184"/>
      <c r="AJ45" s="185"/>
      <c r="AK45" s="185"/>
    </row>
    <row r="46" spans="1:37" ht="126" customHeight="1" hidden="1">
      <c r="A46" s="740"/>
      <c r="B46" s="830"/>
      <c r="C46" s="740"/>
      <c r="D46" s="740"/>
      <c r="E46" s="826"/>
      <c r="F46" s="825"/>
      <c r="G46" s="183"/>
      <c r="H46" s="180"/>
      <c r="I46" s="180"/>
      <c r="J46" s="179"/>
      <c r="K46" s="180"/>
      <c r="L46" s="180"/>
      <c r="M46" s="180"/>
      <c r="N46" s="180"/>
      <c r="O46" s="181">
        <f t="shared" si="2"/>
        <v>0</v>
      </c>
      <c r="P46" s="800"/>
      <c r="Q46" s="800"/>
      <c r="R46" s="182">
        <f>IF(COUNTA(H46:I46)=2,"Seleccione una opcion P o I",IF(ISNUMBER(O46),LOOKUP(O46,'DB'!$F$74:$G$76,'DB'!$H$74:$H$76),""))</f>
        <v>0</v>
      </c>
      <c r="S46" s="791"/>
      <c r="T46" s="791"/>
      <c r="U46" s="740"/>
      <c r="V46" s="791"/>
      <c r="W46" s="184">
        <f t="shared" si="0"/>
        <v>0</v>
      </c>
      <c r="X46" s="184">
        <f t="shared" si="1"/>
        <v>0</v>
      </c>
      <c r="Y46" s="184"/>
      <c r="Z46" s="184"/>
      <c r="AA46" s="184"/>
      <c r="AB46" s="184"/>
      <c r="AC46" s="184"/>
      <c r="AD46" s="184"/>
      <c r="AE46" s="184"/>
      <c r="AF46" s="184"/>
      <c r="AG46" s="184"/>
      <c r="AH46" s="184"/>
      <c r="AI46" s="184"/>
      <c r="AJ46" s="185"/>
      <c r="AK46" s="185"/>
    </row>
    <row r="47" spans="1:37" ht="126" customHeight="1" hidden="1">
      <c r="A47" s="740" t="e">
        <f>'SEPG-F-007'!#REF!</f>
        <v>#REF!</v>
      </c>
      <c r="B47" s="830" t="e">
        <f>'SEPG-F-007'!#REF!</f>
        <v>#REF!</v>
      </c>
      <c r="C47" s="177" t="e">
        <f>+#REF!</f>
        <v>#REF!</v>
      </c>
      <c r="D47" s="177" t="e">
        <f>+#REF!</f>
        <v>#REF!</v>
      </c>
      <c r="E47" s="178" t="e">
        <f>#REF!</f>
        <v>#REF!</v>
      </c>
      <c r="F47" s="825"/>
      <c r="G47" s="183"/>
      <c r="H47" s="180"/>
      <c r="I47" s="180"/>
      <c r="J47" s="179"/>
      <c r="K47" s="180"/>
      <c r="L47" s="180"/>
      <c r="M47" s="180"/>
      <c r="N47" s="180"/>
      <c r="O47" s="181">
        <f t="shared" si="2"/>
        <v>0</v>
      </c>
      <c r="P47" s="800">
        <f>_xlfn.IFERROR(IF(_xlfn.AVERAGEIF(H47:H49,"X",$O47:$O49)&lt;=50,0,IF(_xlfn.AVERAGEIF(H47:H49,"X",$O47:$O49)&lt;=75,-1,-2)),"")</f>
      </c>
      <c r="Q47" s="800">
        <f>_xlfn.IFERROR(IF(_xlfn.AVERAGEIF(I47:I49,"X",$O47:$O49)&lt;=50,0,IF(_xlfn.AVERAGEIF(I47:I49,"X",$O47:$O49)&lt;=75,-1,-2)),"")</f>
      </c>
      <c r="R47" s="182">
        <f>IF(COUNTA(H47:I47)=2,"Seleccione una opcion P o I",IF(ISNUMBER(O47),LOOKUP(O47,'DB'!$F$74:$G$76,'DB'!$H$74:$H$76),""))</f>
        <v>0</v>
      </c>
      <c r="S47" s="791">
        <f>_xlfn.IFERROR(IF(C47+MIN(P47:P49)&lt;1,1,C47+MIN(P47:P49)),"")</f>
      </c>
      <c r="T47" s="791" t="e">
        <f ca="1">_xlfn.IFERROR(IF(Q47&lt;&gt;0,IF(MATCH(D47,#REF!,)+Q47&lt;1,1,OFFSET(#REF!,MATCH(D47,#REF!,)+Q47,0,1,1)),D47),D47)</f>
        <v>#REF!</v>
      </c>
      <c r="U47" s="740">
        <f>_xlfn.IFERROR(+T47*S47,)</f>
        <v>0</v>
      </c>
      <c r="V47" s="791">
        <f>_xlfn.IFERROR(VLOOKUP(U47,'DB'!$B$37:$D$61,2,FALSE),"")</f>
      </c>
      <c r="W47" s="184">
        <f t="shared" si="0"/>
        <v>0</v>
      </c>
      <c r="X47" s="184">
        <f t="shared" si="1"/>
        <v>0</v>
      </c>
      <c r="Y47" s="184"/>
      <c r="Z47" s="184"/>
      <c r="AA47" s="184"/>
      <c r="AB47" s="184"/>
      <c r="AC47" s="184"/>
      <c r="AD47" s="184"/>
      <c r="AE47" s="184"/>
      <c r="AF47" s="184"/>
      <c r="AG47" s="184"/>
      <c r="AH47" s="184"/>
      <c r="AI47" s="184"/>
      <c r="AJ47" s="185"/>
      <c r="AK47" s="185"/>
    </row>
    <row r="48" spans="1:37" ht="126" customHeight="1" hidden="1">
      <c r="A48" s="740"/>
      <c r="B48" s="830"/>
      <c r="C48" s="740" t="e">
        <f>+#REF!</f>
        <v>#REF!</v>
      </c>
      <c r="D48" s="740" t="e">
        <f>+#REF!</f>
        <v>#REF!</v>
      </c>
      <c r="E48" s="826" t="e">
        <f>#REF!</f>
        <v>#REF!</v>
      </c>
      <c r="F48" s="825"/>
      <c r="G48" s="183"/>
      <c r="H48" s="180"/>
      <c r="I48" s="180"/>
      <c r="J48" s="179"/>
      <c r="K48" s="180"/>
      <c r="L48" s="180"/>
      <c r="M48" s="180"/>
      <c r="N48" s="180"/>
      <c r="O48" s="181">
        <f t="shared" si="2"/>
        <v>0</v>
      </c>
      <c r="P48" s="800"/>
      <c r="Q48" s="800"/>
      <c r="R48" s="182">
        <f>IF(COUNTA(H48:I48)=2,"Seleccione una opcion P o I",IF(ISNUMBER(O48),LOOKUP(O48,'DB'!$F$74:$G$76,'DB'!$H$74:$H$76),""))</f>
        <v>0</v>
      </c>
      <c r="S48" s="791"/>
      <c r="T48" s="791"/>
      <c r="U48" s="740"/>
      <c r="V48" s="791"/>
      <c r="W48" s="184">
        <f t="shared" si="0"/>
        <v>0</v>
      </c>
      <c r="X48" s="184">
        <f t="shared" si="1"/>
        <v>0</v>
      </c>
      <c r="Y48" s="184"/>
      <c r="Z48" s="184"/>
      <c r="AA48" s="184"/>
      <c r="AB48" s="184"/>
      <c r="AC48" s="184"/>
      <c r="AD48" s="184"/>
      <c r="AE48" s="184"/>
      <c r="AF48" s="184"/>
      <c r="AG48" s="184"/>
      <c r="AH48" s="184"/>
      <c r="AI48" s="184"/>
      <c r="AJ48" s="185"/>
      <c r="AK48" s="185"/>
    </row>
    <row r="49" spans="1:37" ht="126" customHeight="1" hidden="1">
      <c r="A49" s="740"/>
      <c r="B49" s="830"/>
      <c r="C49" s="740"/>
      <c r="D49" s="740"/>
      <c r="E49" s="826"/>
      <c r="F49" s="825"/>
      <c r="G49" s="183"/>
      <c r="H49" s="180"/>
      <c r="I49" s="180"/>
      <c r="J49" s="179"/>
      <c r="K49" s="180"/>
      <c r="L49" s="180"/>
      <c r="M49" s="180"/>
      <c r="N49" s="180"/>
      <c r="O49" s="181">
        <f t="shared" si="2"/>
        <v>0</v>
      </c>
      <c r="P49" s="800"/>
      <c r="Q49" s="800"/>
      <c r="R49" s="182">
        <f>IF(COUNTA(H49:I49)=2,"Seleccione una opcion P o I",IF(ISNUMBER(O49),LOOKUP(O49,'DB'!$F$74:$G$76,'DB'!$H$74:$H$76),""))</f>
        <v>0</v>
      </c>
      <c r="S49" s="791"/>
      <c r="T49" s="791"/>
      <c r="U49" s="740"/>
      <c r="V49" s="791"/>
      <c r="W49" s="184">
        <f t="shared" si="0"/>
        <v>0</v>
      </c>
      <c r="X49" s="184">
        <f t="shared" si="1"/>
        <v>0</v>
      </c>
      <c r="Y49" s="184"/>
      <c r="Z49" s="184"/>
      <c r="AA49" s="184"/>
      <c r="AB49" s="184"/>
      <c r="AC49" s="184"/>
      <c r="AD49" s="184"/>
      <c r="AE49" s="184"/>
      <c r="AF49" s="184"/>
      <c r="AG49" s="184"/>
      <c r="AH49" s="184"/>
      <c r="AI49" s="184"/>
      <c r="AJ49" s="185"/>
      <c r="AK49" s="185"/>
    </row>
    <row r="50" spans="1:37" ht="126" customHeight="1" hidden="1">
      <c r="A50" s="740" t="e">
        <f>'SEPG-F-007'!#REF!</f>
        <v>#REF!</v>
      </c>
      <c r="B50" s="830" t="e">
        <f>'SEPG-F-007'!#REF!</f>
        <v>#REF!</v>
      </c>
      <c r="C50" s="177" t="e">
        <f>+#REF!</f>
        <v>#REF!</v>
      </c>
      <c r="D50" s="177" t="e">
        <f>+#REF!</f>
        <v>#REF!</v>
      </c>
      <c r="E50" s="178" t="e">
        <f>#REF!</f>
        <v>#REF!</v>
      </c>
      <c r="F50" s="825"/>
      <c r="G50" s="183"/>
      <c r="H50" s="180"/>
      <c r="I50" s="180"/>
      <c r="J50" s="179"/>
      <c r="K50" s="180"/>
      <c r="L50" s="180"/>
      <c r="M50" s="180"/>
      <c r="N50" s="180"/>
      <c r="O50" s="181">
        <f t="shared" si="2"/>
        <v>0</v>
      </c>
      <c r="P50" s="800">
        <f>_xlfn.IFERROR(IF(_xlfn.AVERAGEIF(H50:H52,"X",$O50:$O52)&lt;=50,0,IF(_xlfn.AVERAGEIF(H50:H52,"X",$O50:$O52)&lt;=75,-1,-2)),"")</f>
      </c>
      <c r="Q50" s="800">
        <f>_xlfn.IFERROR(IF(_xlfn.AVERAGEIF(I50:I52,"X",$O50:$O52)&lt;=50,0,IF(_xlfn.AVERAGEIF(I50:I52,"X",$O50:$O52)&lt;=75,-1,-2)),"")</f>
      </c>
      <c r="R50" s="182">
        <f>IF(COUNTA(H50:I50)=2,"Seleccione una opcion P o I",IF(ISNUMBER(O50),LOOKUP(O50,'DB'!$F$74:$G$76,'DB'!$H$74:$H$76),""))</f>
        <v>0</v>
      </c>
      <c r="S50" s="791">
        <f>_xlfn.IFERROR(IF(C50+MIN(P50:P52)&lt;1,1,C50+MIN(P50:P52)),"")</f>
      </c>
      <c r="T50" s="791" t="e">
        <f ca="1">_xlfn.IFERROR(IF(Q50&lt;&gt;0,IF(MATCH(D50,#REF!,)+Q50&lt;1,1,OFFSET(#REF!,MATCH(D50,#REF!,)+Q50,0,1,1)),D50),D50)</f>
        <v>#REF!</v>
      </c>
      <c r="U50" s="740">
        <f>_xlfn.IFERROR(+T50*S50,)</f>
        <v>0</v>
      </c>
      <c r="V50" s="791">
        <f>_xlfn.IFERROR(VLOOKUP(U50,'DB'!$B$37:$D$61,2,FALSE),"")</f>
      </c>
      <c r="W50" s="184">
        <f t="shared" si="0"/>
        <v>0</v>
      </c>
      <c r="X50" s="184">
        <f t="shared" si="1"/>
        <v>0</v>
      </c>
      <c r="Y50" s="184"/>
      <c r="Z50" s="184"/>
      <c r="AA50" s="184"/>
      <c r="AB50" s="184"/>
      <c r="AC50" s="184"/>
      <c r="AD50" s="184"/>
      <c r="AE50" s="184"/>
      <c r="AF50" s="184"/>
      <c r="AG50" s="184"/>
      <c r="AH50" s="184"/>
      <c r="AI50" s="184"/>
      <c r="AJ50" s="185"/>
      <c r="AK50" s="185"/>
    </row>
    <row r="51" spans="1:37" ht="126" customHeight="1" hidden="1">
      <c r="A51" s="740"/>
      <c r="B51" s="830"/>
      <c r="C51" s="740" t="e">
        <f>+#REF!</f>
        <v>#REF!</v>
      </c>
      <c r="D51" s="740" t="e">
        <f>+#REF!</f>
        <v>#REF!</v>
      </c>
      <c r="E51" s="826" t="e">
        <f>#REF!</f>
        <v>#REF!</v>
      </c>
      <c r="F51" s="825"/>
      <c r="G51" s="183"/>
      <c r="H51" s="180"/>
      <c r="I51" s="180"/>
      <c r="J51" s="179"/>
      <c r="K51" s="180"/>
      <c r="L51" s="180"/>
      <c r="M51" s="180"/>
      <c r="N51" s="180"/>
      <c r="O51" s="181">
        <f t="shared" si="2"/>
        <v>0</v>
      </c>
      <c r="P51" s="800"/>
      <c r="Q51" s="800"/>
      <c r="R51" s="182">
        <f>IF(COUNTA(H51:I51)=2,"Seleccione una opcion P o I",IF(ISNUMBER(O51),LOOKUP(O51,'DB'!$F$74:$G$76,'DB'!$H$74:$H$76),""))</f>
        <v>0</v>
      </c>
      <c r="S51" s="791"/>
      <c r="T51" s="791"/>
      <c r="U51" s="740"/>
      <c r="V51" s="791"/>
      <c r="W51" s="184">
        <f t="shared" si="0"/>
        <v>0</v>
      </c>
      <c r="X51" s="184">
        <f t="shared" si="1"/>
        <v>0</v>
      </c>
      <c r="Y51" s="184"/>
      <c r="Z51" s="184"/>
      <c r="AA51" s="184"/>
      <c r="AB51" s="184"/>
      <c r="AC51" s="184"/>
      <c r="AD51" s="184"/>
      <c r="AE51" s="184"/>
      <c r="AF51" s="184"/>
      <c r="AG51" s="184"/>
      <c r="AH51" s="184"/>
      <c r="AI51" s="184"/>
      <c r="AJ51" s="185"/>
      <c r="AK51" s="185"/>
    </row>
    <row r="52" spans="1:37" ht="126" customHeight="1" hidden="1">
      <c r="A52" s="740"/>
      <c r="B52" s="830"/>
      <c r="C52" s="740"/>
      <c r="D52" s="740"/>
      <c r="E52" s="826"/>
      <c r="F52" s="825"/>
      <c r="G52" s="183"/>
      <c r="H52" s="180"/>
      <c r="I52" s="180"/>
      <c r="J52" s="179"/>
      <c r="K52" s="180"/>
      <c r="L52" s="180"/>
      <c r="M52" s="180"/>
      <c r="N52" s="180"/>
      <c r="O52" s="181">
        <f t="shared" si="2"/>
        <v>0</v>
      </c>
      <c r="P52" s="800"/>
      <c r="Q52" s="800"/>
      <c r="R52" s="182">
        <f>IF(COUNTA(H52:I52)=2,"Seleccione una opcion P o I",IF(ISNUMBER(O52),LOOKUP(O52,'DB'!$F$74:$G$76,'DB'!$H$74:$H$76),""))</f>
        <v>0</v>
      </c>
      <c r="S52" s="791"/>
      <c r="T52" s="791"/>
      <c r="U52" s="740"/>
      <c r="V52" s="791"/>
      <c r="W52" s="184">
        <f t="shared" si="0"/>
        <v>0</v>
      </c>
      <c r="X52" s="184">
        <f t="shared" si="1"/>
        <v>0</v>
      </c>
      <c r="Y52" s="184"/>
      <c r="Z52" s="184"/>
      <c r="AA52" s="184"/>
      <c r="AB52" s="184"/>
      <c r="AC52" s="184"/>
      <c r="AD52" s="184"/>
      <c r="AE52" s="184"/>
      <c r="AF52" s="184"/>
      <c r="AG52" s="184"/>
      <c r="AH52" s="184"/>
      <c r="AI52" s="184"/>
      <c r="AJ52" s="185"/>
      <c r="AK52" s="185"/>
    </row>
    <row r="53" spans="1:37" ht="126" customHeight="1" hidden="1">
      <c r="A53" s="740" t="e">
        <f>'SEPG-F-007'!#REF!</f>
        <v>#REF!</v>
      </c>
      <c r="B53" s="830" t="e">
        <f>'SEPG-F-007'!#REF!</f>
        <v>#REF!</v>
      </c>
      <c r="C53" s="177" t="e">
        <f>+#REF!</f>
        <v>#REF!</v>
      </c>
      <c r="D53" s="177" t="e">
        <f>+#REF!</f>
        <v>#REF!</v>
      </c>
      <c r="E53" s="178" t="e">
        <f>#REF!</f>
        <v>#REF!</v>
      </c>
      <c r="F53" s="825"/>
      <c r="G53" s="183"/>
      <c r="H53" s="180"/>
      <c r="I53" s="180"/>
      <c r="J53" s="179"/>
      <c r="K53" s="180"/>
      <c r="L53" s="180"/>
      <c r="M53" s="180"/>
      <c r="N53" s="180"/>
      <c r="O53" s="181">
        <f t="shared" si="2"/>
        <v>0</v>
      </c>
      <c r="P53" s="800">
        <f>_xlfn.IFERROR(IF(_xlfn.AVERAGEIF(H53:H55,"X",$O53:$O55)&lt;=50,0,IF(_xlfn.AVERAGEIF(H53:H55,"X",$O53:$O55)&lt;=75,-1,-2)),"")</f>
      </c>
      <c r="Q53" s="800">
        <f>_xlfn.IFERROR(IF(_xlfn.AVERAGEIF(I53:I55,"X",$O53:$O55)&lt;=50,0,IF(_xlfn.AVERAGEIF(I53:I55,"X",$O53:$O55)&lt;=75,-1,-2)),"")</f>
      </c>
      <c r="R53" s="182">
        <f>IF(COUNTA(H53:I53)=2,"Seleccione una opcion P o I",IF(ISNUMBER(O53),LOOKUP(O53,'DB'!$F$74:$G$76,'DB'!$H$74:$H$76),""))</f>
        <v>0</v>
      </c>
      <c r="S53" s="791">
        <f>_xlfn.IFERROR(IF(C53+MIN(P53:P55)&lt;1,1,C53+MIN(P53:P55)),"")</f>
      </c>
      <c r="T53" s="791" t="e">
        <f ca="1">_xlfn.IFERROR(IF(Q53&lt;&gt;0,IF(MATCH(D53,#REF!,)+Q53&lt;1,1,OFFSET(#REF!,MATCH(D53,#REF!,)+Q53,0,1,1)),D53),D53)</f>
        <v>#REF!</v>
      </c>
      <c r="U53" s="740">
        <f>_xlfn.IFERROR(+T53*S53,)</f>
        <v>0</v>
      </c>
      <c r="V53" s="791">
        <f>_xlfn.IFERROR(VLOOKUP(U53,'DB'!$B$37:$D$61,2,FALSE),"")</f>
      </c>
      <c r="W53" s="184">
        <f t="shared" si="0"/>
        <v>0</v>
      </c>
      <c r="X53" s="184">
        <f t="shared" si="1"/>
        <v>0</v>
      </c>
      <c r="Y53" s="184"/>
      <c r="Z53" s="184"/>
      <c r="AA53" s="184"/>
      <c r="AB53" s="184"/>
      <c r="AC53" s="184"/>
      <c r="AD53" s="184"/>
      <c r="AE53" s="184"/>
      <c r="AF53" s="184"/>
      <c r="AG53" s="184"/>
      <c r="AH53" s="184"/>
      <c r="AI53" s="184"/>
      <c r="AJ53" s="185"/>
      <c r="AK53" s="185"/>
    </row>
    <row r="54" spans="1:37" ht="126" customHeight="1" hidden="1">
      <c r="A54" s="740"/>
      <c r="B54" s="830"/>
      <c r="C54" s="740" t="e">
        <f>+#REF!</f>
        <v>#REF!</v>
      </c>
      <c r="D54" s="740" t="e">
        <f>+#REF!</f>
        <v>#REF!</v>
      </c>
      <c r="E54" s="826" t="e">
        <f>#REF!</f>
        <v>#REF!</v>
      </c>
      <c r="F54" s="825"/>
      <c r="G54" s="183"/>
      <c r="H54" s="180"/>
      <c r="I54" s="180"/>
      <c r="J54" s="179"/>
      <c r="K54" s="180"/>
      <c r="L54" s="180"/>
      <c r="M54" s="180"/>
      <c r="N54" s="180"/>
      <c r="O54" s="181">
        <f t="shared" si="2"/>
        <v>0</v>
      </c>
      <c r="P54" s="800"/>
      <c r="Q54" s="800"/>
      <c r="R54" s="182">
        <f>IF(COUNTA(H54:I54)=2,"Seleccione una opcion P o I",IF(ISNUMBER(O54),LOOKUP(O54,'DB'!$F$74:$G$76,'DB'!$H$74:$H$76),""))</f>
        <v>0</v>
      </c>
      <c r="S54" s="791"/>
      <c r="T54" s="791"/>
      <c r="U54" s="740"/>
      <c r="V54" s="791"/>
      <c r="W54" s="184">
        <f t="shared" si="0"/>
        <v>0</v>
      </c>
      <c r="X54" s="184">
        <f t="shared" si="1"/>
        <v>0</v>
      </c>
      <c r="Y54" s="184"/>
      <c r="Z54" s="184"/>
      <c r="AA54" s="184"/>
      <c r="AB54" s="184"/>
      <c r="AC54" s="184"/>
      <c r="AD54" s="184"/>
      <c r="AE54" s="184"/>
      <c r="AF54" s="184"/>
      <c r="AG54" s="184"/>
      <c r="AH54" s="184"/>
      <c r="AI54" s="184"/>
      <c r="AJ54" s="185"/>
      <c r="AK54" s="185"/>
    </row>
    <row r="55" spans="1:37" ht="126" customHeight="1" hidden="1">
      <c r="A55" s="740"/>
      <c r="B55" s="830"/>
      <c r="C55" s="740"/>
      <c r="D55" s="740"/>
      <c r="E55" s="826"/>
      <c r="F55" s="825"/>
      <c r="G55" s="183"/>
      <c r="H55" s="180"/>
      <c r="I55" s="180"/>
      <c r="J55" s="179"/>
      <c r="K55" s="180"/>
      <c r="L55" s="180"/>
      <c r="M55" s="180"/>
      <c r="N55" s="180"/>
      <c r="O55" s="181">
        <f t="shared" si="2"/>
        <v>0</v>
      </c>
      <c r="P55" s="800"/>
      <c r="Q55" s="800"/>
      <c r="R55" s="182">
        <f>IF(COUNTA(H55:I55)=2,"Seleccione una opcion P o I",IF(ISNUMBER(O55),LOOKUP(O55,'DB'!$F$74:$G$76,'DB'!$H$74:$H$76),""))</f>
        <v>0</v>
      </c>
      <c r="S55" s="791"/>
      <c r="T55" s="791"/>
      <c r="U55" s="740"/>
      <c r="V55" s="791"/>
      <c r="W55" s="184">
        <f t="shared" si="0"/>
        <v>0</v>
      </c>
      <c r="X55" s="184">
        <f t="shared" si="1"/>
        <v>0</v>
      </c>
      <c r="Y55" s="184"/>
      <c r="Z55" s="184"/>
      <c r="AA55" s="184"/>
      <c r="AB55" s="184"/>
      <c r="AC55" s="184"/>
      <c r="AD55" s="184"/>
      <c r="AE55" s="184"/>
      <c r="AF55" s="184"/>
      <c r="AG55" s="184"/>
      <c r="AH55" s="184"/>
      <c r="AI55" s="184"/>
      <c r="AJ55" s="185"/>
      <c r="AK55" s="185"/>
    </row>
    <row r="56" spans="1:37" ht="126" customHeight="1" hidden="1">
      <c r="A56" s="740" t="e">
        <f>'SEPG-F-007'!#REF!</f>
        <v>#REF!</v>
      </c>
      <c r="B56" s="830" t="e">
        <f>'SEPG-F-007'!#REF!</f>
        <v>#REF!</v>
      </c>
      <c r="C56" s="177" t="e">
        <f>+#REF!</f>
        <v>#REF!</v>
      </c>
      <c r="D56" s="177" t="e">
        <f>+#REF!</f>
        <v>#REF!</v>
      </c>
      <c r="E56" s="178" t="e">
        <f>#REF!</f>
        <v>#REF!</v>
      </c>
      <c r="F56" s="825"/>
      <c r="G56" s="183"/>
      <c r="H56" s="180"/>
      <c r="I56" s="180"/>
      <c r="J56" s="179"/>
      <c r="K56" s="180"/>
      <c r="L56" s="180"/>
      <c r="M56" s="180"/>
      <c r="N56" s="180"/>
      <c r="O56" s="181">
        <f t="shared" si="2"/>
        <v>0</v>
      </c>
      <c r="P56" s="800">
        <f>_xlfn.IFERROR(IF(_xlfn.AVERAGEIF(H56:H58,"X",$O56:$O58)&lt;=50,0,IF(_xlfn.AVERAGEIF(H56:H58,"X",$O56:$O58)&lt;=75,-1,-2)),"")</f>
      </c>
      <c r="Q56" s="800">
        <f>_xlfn.IFERROR(IF(_xlfn.AVERAGEIF(I56:I58,"X",$O56:$O58)&lt;=50,0,IF(_xlfn.AVERAGEIF(I56:I58,"X",$O56:$O58)&lt;=75,-1,-2)),"")</f>
      </c>
      <c r="R56" s="182">
        <f>IF(COUNTA(H56:I56)=2,"Seleccione una opcion P o I",IF(ISNUMBER(O56),LOOKUP(O56,'DB'!$F$74:$G$76,'DB'!$H$74:$H$76),""))</f>
        <v>0</v>
      </c>
      <c r="S56" s="791">
        <f>_xlfn.IFERROR(IF(C56+MIN(P56:P58)&lt;1,1,C56+MIN(P56:P58)),"")</f>
      </c>
      <c r="T56" s="791" t="e">
        <f ca="1">_xlfn.IFERROR(IF(Q56&lt;&gt;0,IF(MATCH(D56,#REF!,)+Q56&lt;1,1,OFFSET(#REF!,MATCH(D56,#REF!,)+Q56,0,1,1)),D56),D56)</f>
        <v>#REF!</v>
      </c>
      <c r="U56" s="740">
        <f>_xlfn.IFERROR(+T56*S56,)</f>
        <v>0</v>
      </c>
      <c r="V56" s="791">
        <f>_xlfn.IFERROR(VLOOKUP(U56,'DB'!$B$37:$D$61,2,FALSE),"")</f>
      </c>
      <c r="W56" s="184">
        <f t="shared" si="0"/>
        <v>0</v>
      </c>
      <c r="X56" s="184">
        <f t="shared" si="1"/>
        <v>0</v>
      </c>
      <c r="Y56" s="184"/>
      <c r="Z56" s="184"/>
      <c r="AA56" s="184"/>
      <c r="AB56" s="184"/>
      <c r="AC56" s="184"/>
      <c r="AD56" s="184"/>
      <c r="AE56" s="184"/>
      <c r="AF56" s="184"/>
      <c r="AG56" s="184"/>
      <c r="AH56" s="184"/>
      <c r="AI56" s="184"/>
      <c r="AJ56" s="185"/>
      <c r="AK56" s="185"/>
    </row>
    <row r="57" spans="1:37" ht="126" customHeight="1" hidden="1">
      <c r="A57" s="740"/>
      <c r="B57" s="830"/>
      <c r="C57" s="740" t="e">
        <f>+#REF!</f>
        <v>#REF!</v>
      </c>
      <c r="D57" s="740" t="e">
        <f>+#REF!</f>
        <v>#REF!</v>
      </c>
      <c r="E57" s="826" t="e">
        <f>#REF!</f>
        <v>#REF!</v>
      </c>
      <c r="F57" s="825"/>
      <c r="G57" s="183"/>
      <c r="H57" s="180"/>
      <c r="I57" s="180"/>
      <c r="J57" s="179"/>
      <c r="K57" s="180"/>
      <c r="L57" s="180"/>
      <c r="M57" s="180"/>
      <c r="N57" s="180"/>
      <c r="O57" s="181">
        <f t="shared" si="2"/>
        <v>0</v>
      </c>
      <c r="P57" s="800"/>
      <c r="Q57" s="800"/>
      <c r="R57" s="182">
        <f>IF(COUNTA(H57:I57)=2,"Seleccione una opcion P o I",IF(ISNUMBER(O57),LOOKUP(O57,'DB'!$F$74:$G$76,'DB'!$H$74:$H$76),""))</f>
        <v>0</v>
      </c>
      <c r="S57" s="791"/>
      <c r="T57" s="791"/>
      <c r="U57" s="740"/>
      <c r="V57" s="791"/>
      <c r="W57" s="184">
        <f t="shared" si="0"/>
        <v>0</v>
      </c>
      <c r="X57" s="184">
        <f t="shared" si="1"/>
        <v>0</v>
      </c>
      <c r="Y57" s="184"/>
      <c r="Z57" s="184"/>
      <c r="AA57" s="184"/>
      <c r="AB57" s="184"/>
      <c r="AC57" s="184"/>
      <c r="AD57" s="184"/>
      <c r="AE57" s="184"/>
      <c r="AF57" s="184"/>
      <c r="AG57" s="184"/>
      <c r="AH57" s="184"/>
      <c r="AI57" s="184"/>
      <c r="AJ57" s="185"/>
      <c r="AK57" s="185"/>
    </row>
    <row r="58" spans="1:37" ht="126" customHeight="1" hidden="1">
      <c r="A58" s="740"/>
      <c r="B58" s="830"/>
      <c r="C58" s="740"/>
      <c r="D58" s="740"/>
      <c r="E58" s="826"/>
      <c r="F58" s="825"/>
      <c r="G58" s="183"/>
      <c r="H58" s="180"/>
      <c r="I58" s="180"/>
      <c r="J58" s="179"/>
      <c r="K58" s="180"/>
      <c r="L58" s="180"/>
      <c r="M58" s="180"/>
      <c r="N58" s="180"/>
      <c r="O58" s="181">
        <f t="shared" si="2"/>
        <v>0</v>
      </c>
      <c r="P58" s="800"/>
      <c r="Q58" s="800"/>
      <c r="R58" s="182">
        <f>IF(COUNTA(H58:I58)=2,"Seleccione una opcion P o I",IF(ISNUMBER(O58),LOOKUP(O58,'DB'!$F$74:$G$76,'DB'!$H$74:$H$76),""))</f>
        <v>0</v>
      </c>
      <c r="S58" s="791"/>
      <c r="T58" s="791"/>
      <c r="U58" s="740"/>
      <c r="V58" s="791"/>
      <c r="W58" s="184">
        <f t="shared" si="0"/>
        <v>0</v>
      </c>
      <c r="X58" s="184">
        <f t="shared" si="1"/>
        <v>0</v>
      </c>
      <c r="Y58" s="184"/>
      <c r="Z58" s="184"/>
      <c r="AA58" s="184"/>
      <c r="AB58" s="184"/>
      <c r="AC58" s="184"/>
      <c r="AD58" s="184"/>
      <c r="AE58" s="184"/>
      <c r="AF58" s="184"/>
      <c r="AG58" s="184"/>
      <c r="AH58" s="184"/>
      <c r="AI58" s="184"/>
      <c r="AJ58" s="185"/>
      <c r="AK58" s="185"/>
    </row>
    <row r="59" spans="1:37" ht="126" customHeight="1" hidden="1">
      <c r="A59" s="740" t="e">
        <f>'SEPG-F-007'!#REF!</f>
        <v>#REF!</v>
      </c>
      <c r="B59" s="830" t="e">
        <f>'SEPG-F-007'!#REF!</f>
        <v>#REF!</v>
      </c>
      <c r="C59" s="177" t="e">
        <f>+#REF!</f>
        <v>#REF!</v>
      </c>
      <c r="D59" s="177" t="e">
        <f>+#REF!</f>
        <v>#REF!</v>
      </c>
      <c r="E59" s="178" t="e">
        <f>#REF!</f>
        <v>#REF!</v>
      </c>
      <c r="F59" s="825"/>
      <c r="G59" s="183"/>
      <c r="H59" s="180"/>
      <c r="I59" s="180"/>
      <c r="J59" s="179"/>
      <c r="K59" s="180"/>
      <c r="L59" s="180"/>
      <c r="M59" s="180"/>
      <c r="N59" s="180"/>
      <c r="O59" s="181">
        <f t="shared" si="2"/>
        <v>0</v>
      </c>
      <c r="P59" s="800">
        <f>_xlfn.IFERROR(IF(_xlfn.AVERAGEIF(H59:H61,"X",$O59:$O61)&lt;=50,0,IF(_xlfn.AVERAGEIF(H59:H61,"X",$O59:$O61)&lt;=75,-1,-2)),"")</f>
      </c>
      <c r="Q59" s="800">
        <f>_xlfn.IFERROR(IF(_xlfn.AVERAGEIF(I59:I61,"X",$O59:$O61)&lt;=50,0,IF(_xlfn.AVERAGEIF(I59:I61,"X",$O59:$O61)&lt;=75,-1,-2)),"")</f>
      </c>
      <c r="R59" s="182">
        <f>IF(COUNTA(H59:I59)=2,"Seleccione una opcion P o I",IF(ISNUMBER(O59),LOOKUP(O59,'DB'!$F$74:$G$76,'DB'!$H$74:$H$76),""))</f>
        <v>0</v>
      </c>
      <c r="S59" s="791">
        <f>_xlfn.IFERROR(IF(C59+MIN(P59:P61)&lt;1,1,C59+MIN(P59:P61)),"")</f>
      </c>
      <c r="T59" s="791" t="e">
        <f ca="1">_xlfn.IFERROR(IF(Q59&lt;&gt;0,IF(MATCH(D59,#REF!,)+Q59&lt;1,1,OFFSET(#REF!,MATCH(D59,#REF!,)+Q59,0,1,1)),D59),D59)</f>
        <v>#REF!</v>
      </c>
      <c r="U59" s="740">
        <f>_xlfn.IFERROR(+T59*S59,)</f>
        <v>0</v>
      </c>
      <c r="V59" s="791">
        <f>_xlfn.IFERROR(VLOOKUP(U59,'DB'!$B$37:$D$61,2,FALSE),"")</f>
      </c>
      <c r="W59" s="184">
        <f t="shared" si="0"/>
        <v>0</v>
      </c>
      <c r="X59" s="184">
        <f t="shared" si="1"/>
        <v>0</v>
      </c>
      <c r="Y59" s="184"/>
      <c r="Z59" s="184"/>
      <c r="AA59" s="184"/>
      <c r="AB59" s="184"/>
      <c r="AC59" s="184"/>
      <c r="AD59" s="184"/>
      <c r="AE59" s="184"/>
      <c r="AF59" s="184"/>
      <c r="AG59" s="184"/>
      <c r="AH59" s="184"/>
      <c r="AI59" s="184"/>
      <c r="AJ59" s="185"/>
      <c r="AK59" s="185"/>
    </row>
    <row r="60" spans="1:37" ht="126" customHeight="1" hidden="1">
      <c r="A60" s="740"/>
      <c r="B60" s="830"/>
      <c r="C60" s="740" t="e">
        <f>+#REF!</f>
        <v>#REF!</v>
      </c>
      <c r="D60" s="740" t="e">
        <f>+#REF!</f>
        <v>#REF!</v>
      </c>
      <c r="E60" s="826" t="e">
        <f>#REF!</f>
        <v>#REF!</v>
      </c>
      <c r="F60" s="825"/>
      <c r="G60" s="183"/>
      <c r="H60" s="180"/>
      <c r="I60" s="180"/>
      <c r="J60" s="179"/>
      <c r="K60" s="180"/>
      <c r="L60" s="180"/>
      <c r="M60" s="180"/>
      <c r="N60" s="180"/>
      <c r="O60" s="181">
        <f t="shared" si="2"/>
        <v>0</v>
      </c>
      <c r="P60" s="800"/>
      <c r="Q60" s="800"/>
      <c r="R60" s="182">
        <f>IF(COUNTA(H60:I60)=2,"Seleccione una opcion P o I",IF(ISNUMBER(O60),LOOKUP(O60,'DB'!$F$74:$G$76,'DB'!$H$74:$H$76),""))</f>
        <v>0</v>
      </c>
      <c r="S60" s="791"/>
      <c r="T60" s="791"/>
      <c r="U60" s="740"/>
      <c r="V60" s="791"/>
      <c r="W60" s="184">
        <f t="shared" si="0"/>
        <v>0</v>
      </c>
      <c r="X60" s="184">
        <f t="shared" si="1"/>
        <v>0</v>
      </c>
      <c r="Y60" s="184"/>
      <c r="Z60" s="184"/>
      <c r="AA60" s="184"/>
      <c r="AB60" s="184"/>
      <c r="AC60" s="184"/>
      <c r="AD60" s="184"/>
      <c r="AE60" s="184"/>
      <c r="AF60" s="184"/>
      <c r="AG60" s="184"/>
      <c r="AH60" s="184"/>
      <c r="AI60" s="184"/>
      <c r="AJ60" s="185"/>
      <c r="AK60" s="185"/>
    </row>
    <row r="61" spans="1:37" ht="126" customHeight="1" hidden="1">
      <c r="A61" s="740"/>
      <c r="B61" s="830"/>
      <c r="C61" s="740"/>
      <c r="D61" s="740"/>
      <c r="E61" s="826"/>
      <c r="F61" s="825"/>
      <c r="G61" s="183"/>
      <c r="H61" s="180"/>
      <c r="I61" s="180"/>
      <c r="J61" s="179"/>
      <c r="K61" s="180"/>
      <c r="L61" s="180"/>
      <c r="M61" s="180"/>
      <c r="N61" s="180"/>
      <c r="O61" s="181">
        <f t="shared" si="2"/>
        <v>0</v>
      </c>
      <c r="P61" s="800"/>
      <c r="Q61" s="800"/>
      <c r="R61" s="182">
        <f>IF(COUNTA(H61:I61)=2,"Seleccione una opcion P o I",IF(ISNUMBER(O61),LOOKUP(O61,'DB'!$F$74:$G$76,'DB'!$H$74:$H$76),""))</f>
        <v>0</v>
      </c>
      <c r="S61" s="791"/>
      <c r="T61" s="791"/>
      <c r="U61" s="740"/>
      <c r="V61" s="791"/>
      <c r="W61" s="184">
        <f t="shared" si="0"/>
        <v>0</v>
      </c>
      <c r="X61" s="184">
        <f t="shared" si="1"/>
        <v>0</v>
      </c>
      <c r="Y61" s="184"/>
      <c r="Z61" s="184"/>
      <c r="AA61" s="184"/>
      <c r="AB61" s="184"/>
      <c r="AC61" s="184"/>
      <c r="AD61" s="184"/>
      <c r="AE61" s="184"/>
      <c r="AF61" s="184"/>
      <c r="AG61" s="184"/>
      <c r="AH61" s="184"/>
      <c r="AI61" s="184"/>
      <c r="AJ61" s="185"/>
      <c r="AK61" s="185"/>
    </row>
    <row r="62" spans="1:37" ht="126" customHeight="1" hidden="1">
      <c r="A62" s="740" t="e">
        <f>'SEPG-F-007'!#REF!</f>
        <v>#REF!</v>
      </c>
      <c r="B62" s="830" t="e">
        <f>'SEPG-F-007'!#REF!</f>
        <v>#REF!</v>
      </c>
      <c r="C62" s="177" t="e">
        <f>+#REF!</f>
        <v>#REF!</v>
      </c>
      <c r="D62" s="177" t="e">
        <f>+#REF!</f>
        <v>#REF!</v>
      </c>
      <c r="E62" s="178" t="e">
        <f>#REF!</f>
        <v>#REF!</v>
      </c>
      <c r="F62" s="825"/>
      <c r="G62" s="183"/>
      <c r="H62" s="180"/>
      <c r="I62" s="180"/>
      <c r="J62" s="179"/>
      <c r="K62" s="180"/>
      <c r="L62" s="180"/>
      <c r="M62" s="180"/>
      <c r="N62" s="180"/>
      <c r="O62" s="181">
        <f t="shared" si="2"/>
        <v>0</v>
      </c>
      <c r="P62" s="800">
        <f>_xlfn.IFERROR(IF(_xlfn.AVERAGEIF(H62:H64,"X",$O62:$O64)&lt;=50,0,IF(_xlfn.AVERAGEIF(H62:H64,"X",$O62:$O64)&lt;=75,-1,-2)),"")</f>
      </c>
      <c r="Q62" s="800">
        <f>_xlfn.IFERROR(IF(_xlfn.AVERAGEIF(I62:I64,"X",$O62:$O64)&lt;=50,0,IF(_xlfn.AVERAGEIF(I62:I64,"X",$O62:$O64)&lt;=75,-1,-2)),"")</f>
      </c>
      <c r="R62" s="182">
        <f>IF(COUNTA(H62:I62)=2,"Seleccione una opcion P o I",IF(ISNUMBER(O62),LOOKUP(O62,'DB'!$F$74:$G$76,'DB'!$H$74:$H$76),""))</f>
        <v>0</v>
      </c>
      <c r="S62" s="791">
        <f>_xlfn.IFERROR(IF(C62+MIN(P62:P64)&lt;1,1,C62+MIN(P62:P64)),"")</f>
      </c>
      <c r="T62" s="791" t="e">
        <f ca="1">_xlfn.IFERROR(IF(Q62&lt;&gt;0,IF(MATCH(D62,#REF!,)+Q62&lt;1,1,OFFSET(#REF!,MATCH(D62,#REF!,)+Q62,0,1,1)),D62),D62)</f>
        <v>#REF!</v>
      </c>
      <c r="U62" s="740">
        <f>_xlfn.IFERROR(+T62*S62,)</f>
        <v>0</v>
      </c>
      <c r="V62" s="791">
        <f>_xlfn.IFERROR(VLOOKUP(U62,'DB'!$B$37:$D$61,2,FALSE),"")</f>
      </c>
      <c r="W62" s="184">
        <f t="shared" si="0"/>
        <v>0</v>
      </c>
      <c r="X62" s="184">
        <f t="shared" si="1"/>
        <v>0</v>
      </c>
      <c r="Y62" s="184"/>
      <c r="Z62" s="184"/>
      <c r="AA62" s="184"/>
      <c r="AB62" s="184"/>
      <c r="AC62" s="184"/>
      <c r="AD62" s="184"/>
      <c r="AE62" s="184"/>
      <c r="AF62" s="184"/>
      <c r="AG62" s="184"/>
      <c r="AH62" s="184"/>
      <c r="AI62" s="184"/>
      <c r="AJ62" s="185"/>
      <c r="AK62" s="185"/>
    </row>
    <row r="63" spans="1:37" ht="126" customHeight="1" hidden="1">
      <c r="A63" s="740"/>
      <c r="B63" s="830"/>
      <c r="C63" s="740" t="e">
        <f>+#REF!</f>
        <v>#REF!</v>
      </c>
      <c r="D63" s="740" t="e">
        <f>+#REF!</f>
        <v>#REF!</v>
      </c>
      <c r="E63" s="826" t="e">
        <f>#REF!</f>
        <v>#REF!</v>
      </c>
      <c r="F63" s="825"/>
      <c r="G63" s="183"/>
      <c r="H63" s="180"/>
      <c r="I63" s="180"/>
      <c r="J63" s="179"/>
      <c r="K63" s="180"/>
      <c r="L63" s="180"/>
      <c r="M63" s="180"/>
      <c r="N63" s="180"/>
      <c r="O63" s="181">
        <f t="shared" si="2"/>
        <v>0</v>
      </c>
      <c r="P63" s="800"/>
      <c r="Q63" s="800"/>
      <c r="R63" s="182">
        <f>IF(COUNTA(H63:I63)=2,"Seleccione una opcion P o I",IF(ISNUMBER(O63),LOOKUP(O63,'DB'!$F$74:$G$76,'DB'!$H$74:$H$76),""))</f>
        <v>0</v>
      </c>
      <c r="S63" s="791"/>
      <c r="T63" s="791"/>
      <c r="U63" s="740"/>
      <c r="V63" s="791"/>
      <c r="W63" s="184">
        <f t="shared" si="0"/>
        <v>0</v>
      </c>
      <c r="X63" s="184">
        <f t="shared" si="1"/>
        <v>0</v>
      </c>
      <c r="Y63" s="184"/>
      <c r="Z63" s="184"/>
      <c r="AA63" s="184"/>
      <c r="AB63" s="184"/>
      <c r="AC63" s="184"/>
      <c r="AD63" s="184"/>
      <c r="AE63" s="184"/>
      <c r="AF63" s="184"/>
      <c r="AG63" s="184"/>
      <c r="AH63" s="184"/>
      <c r="AI63" s="184"/>
      <c r="AJ63" s="185"/>
      <c r="AK63" s="185"/>
    </row>
    <row r="64" spans="1:37" ht="126" customHeight="1" hidden="1">
      <c r="A64" s="795"/>
      <c r="B64" s="847"/>
      <c r="C64" s="795"/>
      <c r="D64" s="795"/>
      <c r="E64" s="849"/>
      <c r="F64" s="848"/>
      <c r="G64" s="196"/>
      <c r="H64" s="190"/>
      <c r="I64" s="190"/>
      <c r="J64" s="188"/>
      <c r="K64" s="190"/>
      <c r="L64" s="190"/>
      <c r="M64" s="190"/>
      <c r="N64" s="190"/>
      <c r="O64" s="194">
        <f t="shared" si="2"/>
        <v>0</v>
      </c>
      <c r="P64" s="845"/>
      <c r="Q64" s="845"/>
      <c r="R64" s="307">
        <f>IF(COUNTA(H64:I64)=2,"Seleccione una opcion P o I",IF(ISNUMBER(O64),LOOKUP(O64,'DB'!$F$74:$G$76,'DB'!$H$74:$H$76),""))</f>
        <v>0</v>
      </c>
      <c r="S64" s="846"/>
      <c r="T64" s="846"/>
      <c r="U64" s="795"/>
      <c r="V64" s="846"/>
      <c r="W64" s="308">
        <f t="shared" si="0"/>
        <v>0</v>
      </c>
      <c r="X64" s="308">
        <f t="shared" si="1"/>
        <v>0</v>
      </c>
      <c r="Y64" s="308"/>
      <c r="Z64" s="308"/>
      <c r="AA64" s="308"/>
      <c r="AB64" s="308"/>
      <c r="AC64" s="308"/>
      <c r="AD64" s="308"/>
      <c r="AE64" s="308"/>
      <c r="AF64" s="308"/>
      <c r="AG64" s="308"/>
      <c r="AH64" s="308"/>
      <c r="AI64" s="308"/>
      <c r="AJ64" s="185"/>
      <c r="AK64" s="185"/>
    </row>
    <row r="65" spans="1:37" ht="126" customHeight="1">
      <c r="A65" s="806" t="s">
        <v>377</v>
      </c>
      <c r="B65" s="807"/>
      <c r="C65" s="807"/>
      <c r="D65" s="807"/>
      <c r="E65" s="807"/>
      <c r="F65" s="807"/>
      <c r="G65" s="807"/>
      <c r="H65" s="808"/>
      <c r="I65" s="812" t="s">
        <v>136</v>
      </c>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4"/>
    </row>
    <row r="66" spans="1:37" ht="126" customHeight="1">
      <c r="A66" s="809"/>
      <c r="B66" s="810"/>
      <c r="C66" s="810"/>
      <c r="D66" s="810"/>
      <c r="E66" s="810"/>
      <c r="F66" s="810"/>
      <c r="G66" s="810"/>
      <c r="H66" s="811"/>
      <c r="I66" s="711" t="s">
        <v>378</v>
      </c>
      <c r="J66" s="711"/>
      <c r="K66" s="712"/>
      <c r="L66" s="815" t="s">
        <v>138</v>
      </c>
      <c r="M66" s="816"/>
      <c r="N66" s="816"/>
      <c r="O66" s="816"/>
      <c r="P66" s="816"/>
      <c r="Q66" s="816"/>
      <c r="R66" s="816"/>
      <c r="S66" s="816"/>
      <c r="T66" s="816"/>
      <c r="U66" s="817"/>
      <c r="V66" s="815" t="s">
        <v>139</v>
      </c>
      <c r="W66" s="816"/>
      <c r="X66" s="817"/>
      <c r="Y66" s="710" t="s">
        <v>291</v>
      </c>
      <c r="Z66" s="711"/>
      <c r="AA66" s="712"/>
      <c r="AB66" s="710" t="s">
        <v>379</v>
      </c>
      <c r="AC66" s="711"/>
      <c r="AD66" s="712"/>
      <c r="AE66" s="710" t="s">
        <v>270</v>
      </c>
      <c r="AF66" s="860"/>
      <c r="AG66" s="862" t="s">
        <v>272</v>
      </c>
      <c r="AH66" s="711"/>
      <c r="AI66" s="711"/>
      <c r="AJ66" s="711"/>
      <c r="AK66" s="863"/>
    </row>
    <row r="67" spans="1:37" ht="126" customHeight="1" thickBot="1">
      <c r="A67" s="280" t="s">
        <v>9</v>
      </c>
      <c r="B67" s="719" t="s">
        <v>241</v>
      </c>
      <c r="C67" s="720"/>
      <c r="D67" s="719" t="s">
        <v>380</v>
      </c>
      <c r="E67" s="720"/>
      <c r="F67" s="719" t="s">
        <v>381</v>
      </c>
      <c r="G67" s="721"/>
      <c r="H67" s="720"/>
      <c r="I67" s="714"/>
      <c r="J67" s="714"/>
      <c r="K67" s="715"/>
      <c r="L67" s="710" t="s">
        <v>41</v>
      </c>
      <c r="M67" s="711"/>
      <c r="N67" s="712"/>
      <c r="O67" s="710" t="s">
        <v>144</v>
      </c>
      <c r="P67" s="711"/>
      <c r="Q67" s="712"/>
      <c r="R67" s="710" t="s">
        <v>145</v>
      </c>
      <c r="S67" s="711"/>
      <c r="T67" s="711"/>
      <c r="U67" s="712"/>
      <c r="V67" s="710" t="s">
        <v>146</v>
      </c>
      <c r="W67" s="712"/>
      <c r="X67" s="281" t="s">
        <v>147</v>
      </c>
      <c r="Y67" s="713"/>
      <c r="Z67" s="714"/>
      <c r="AA67" s="715"/>
      <c r="AB67" s="713"/>
      <c r="AC67" s="714"/>
      <c r="AD67" s="715"/>
      <c r="AE67" s="713"/>
      <c r="AF67" s="861"/>
      <c r="AG67" s="864"/>
      <c r="AH67" s="714"/>
      <c r="AI67" s="714"/>
      <c r="AJ67" s="714"/>
      <c r="AK67" s="859"/>
    </row>
    <row r="68" spans="1:37" ht="126" customHeight="1" thickBot="1">
      <c r="A68" s="354">
        <v>1</v>
      </c>
      <c r="B68" s="705" t="str">
        <f>'SEPG-F-007'!C16</f>
        <v>Proyecto de comunicación interna de los procesos de selección</v>
      </c>
      <c r="C68" s="705"/>
      <c r="D68" s="706">
        <f>MODE('SEPG-F-012'!AH23:AH27)</f>
        <v>3</v>
      </c>
      <c r="E68" s="706"/>
      <c r="F68" s="707" t="str">
        <f>IF(AH7=1,"inviable",IF((D68)=2,"factible","viable"))</f>
        <v>viable</v>
      </c>
      <c r="G68" s="707"/>
      <c r="H68" s="707"/>
      <c r="I68" s="708" t="s">
        <v>383</v>
      </c>
      <c r="J68" s="708"/>
      <c r="K68" s="708"/>
      <c r="L68" s="709" t="s">
        <v>384</v>
      </c>
      <c r="M68" s="709"/>
      <c r="N68" s="709"/>
      <c r="O68" s="718" t="s">
        <v>385</v>
      </c>
      <c r="P68" s="718"/>
      <c r="Q68" s="718"/>
      <c r="R68" s="709" t="s">
        <v>386</v>
      </c>
      <c r="S68" s="709"/>
      <c r="T68" s="709"/>
      <c r="U68" s="709"/>
      <c r="V68" s="804">
        <v>43101</v>
      </c>
      <c r="W68" s="804"/>
      <c r="X68" s="355"/>
      <c r="Y68" s="702" t="s">
        <v>459</v>
      </c>
      <c r="Z68" s="702"/>
      <c r="AA68" s="702"/>
      <c r="AB68" s="702" t="s">
        <v>460</v>
      </c>
      <c r="AC68" s="702"/>
      <c r="AD68" s="702"/>
      <c r="AE68" s="703">
        <v>0.1</v>
      </c>
      <c r="AF68" s="703"/>
      <c r="AG68" s="703"/>
      <c r="AH68" s="703"/>
      <c r="AI68" s="703"/>
      <c r="AJ68" s="703"/>
      <c r="AK68" s="704"/>
    </row>
    <row r="70" spans="1:17" s="88" customFormat="1" ht="18.75" thickBot="1">
      <c r="A70" s="87"/>
      <c r="C70" s="89"/>
      <c r="D70" s="89"/>
      <c r="E70" s="89"/>
      <c r="F70" s="90"/>
      <c r="O70" s="91"/>
      <c r="P70" s="91"/>
      <c r="Q70" s="91"/>
    </row>
    <row r="71" spans="1:37" ht="72.75" customHeight="1" thickBot="1">
      <c r="A71" s="805" t="s">
        <v>367</v>
      </c>
      <c r="B71" s="692"/>
      <c r="C71" s="692"/>
      <c r="D71" s="692"/>
      <c r="E71" s="692"/>
      <c r="F71" s="692"/>
      <c r="G71" s="692"/>
      <c r="H71" s="692"/>
      <c r="I71" s="692"/>
      <c r="J71" s="692"/>
      <c r="K71" s="692"/>
      <c r="L71" s="692"/>
      <c r="M71" s="692"/>
      <c r="N71" s="692"/>
      <c r="O71" s="692" t="s">
        <v>6</v>
      </c>
      <c r="P71" s="692"/>
      <c r="Q71" s="692"/>
      <c r="R71" s="692"/>
      <c r="S71" s="692"/>
      <c r="T71" s="692"/>
      <c r="U71" s="692"/>
      <c r="V71" s="692"/>
      <c r="W71" s="692"/>
      <c r="X71" s="693"/>
      <c r="Y71" s="694" t="s">
        <v>358</v>
      </c>
      <c r="Z71" s="695"/>
      <c r="AA71" s="695"/>
      <c r="AB71" s="695"/>
      <c r="AC71" s="695"/>
      <c r="AD71" s="695"/>
      <c r="AE71" s="695"/>
      <c r="AF71" s="695"/>
      <c r="AG71" s="695"/>
      <c r="AH71" s="695"/>
      <c r="AI71" s="695"/>
      <c r="AJ71" s="695"/>
      <c r="AK71" s="696"/>
    </row>
    <row r="72" spans="1:37" ht="71.25" customHeight="1" thickBot="1">
      <c r="A72" s="697" t="s">
        <v>41</v>
      </c>
      <c r="B72" s="698"/>
      <c r="C72" s="698"/>
      <c r="D72" s="698"/>
      <c r="E72" s="698"/>
      <c r="F72" s="698"/>
      <c r="G72" s="698"/>
      <c r="H72" s="698" t="s">
        <v>144</v>
      </c>
      <c r="I72" s="698"/>
      <c r="J72" s="698"/>
      <c r="K72" s="698"/>
      <c r="L72" s="698"/>
      <c r="M72" s="698"/>
      <c r="N72" s="282" t="s">
        <v>351</v>
      </c>
      <c r="O72" s="699" t="s">
        <v>41</v>
      </c>
      <c r="P72" s="700"/>
      <c r="Q72" s="699" t="s">
        <v>144</v>
      </c>
      <c r="R72" s="679"/>
      <c r="S72" s="679"/>
      <c r="T72" s="700"/>
      <c r="U72" s="698" t="s">
        <v>351</v>
      </c>
      <c r="V72" s="698"/>
      <c r="W72" s="698" t="s">
        <v>351</v>
      </c>
      <c r="X72" s="698"/>
      <c r="Y72" s="698" t="s">
        <v>41</v>
      </c>
      <c r="Z72" s="698"/>
      <c r="AA72" s="698"/>
      <c r="AB72" s="698" t="s">
        <v>144</v>
      </c>
      <c r="AC72" s="698"/>
      <c r="AD72" s="698"/>
      <c r="AE72" s="699"/>
      <c r="AF72" s="701" t="s">
        <v>351</v>
      </c>
      <c r="AG72" s="679"/>
      <c r="AH72" s="283"/>
      <c r="AI72" s="679" t="s">
        <v>382</v>
      </c>
      <c r="AJ72" s="679"/>
      <c r="AK72" s="680"/>
    </row>
    <row r="73" spans="1:37" ht="141.75" customHeight="1" thickTop="1">
      <c r="A73" s="681" t="s">
        <v>432</v>
      </c>
      <c r="B73" s="682"/>
      <c r="C73" s="682"/>
      <c r="D73" s="682"/>
      <c r="E73" s="682"/>
      <c r="F73" s="682"/>
      <c r="G73" s="683"/>
      <c r="H73" s="684" t="s">
        <v>433</v>
      </c>
      <c r="I73" s="682"/>
      <c r="J73" s="682"/>
      <c r="K73" s="682"/>
      <c r="L73" s="682"/>
      <c r="M73" s="683"/>
      <c r="N73" s="352" t="s">
        <v>465</v>
      </c>
      <c r="O73" s="673" t="s">
        <v>434</v>
      </c>
      <c r="P73" s="675"/>
      <c r="Q73" s="673" t="s">
        <v>435</v>
      </c>
      <c r="R73" s="674"/>
      <c r="S73" s="674"/>
      <c r="T73" s="675"/>
      <c r="U73" s="685">
        <v>43217</v>
      </c>
      <c r="V73" s="686"/>
      <c r="W73" s="687"/>
      <c r="X73" s="688"/>
      <c r="Y73" s="673" t="s">
        <v>436</v>
      </c>
      <c r="Z73" s="674"/>
      <c r="AA73" s="675"/>
      <c r="AB73" s="689" t="s">
        <v>437</v>
      </c>
      <c r="AC73" s="690"/>
      <c r="AD73" s="690"/>
      <c r="AE73" s="691"/>
      <c r="AF73" s="685">
        <v>43220</v>
      </c>
      <c r="AG73" s="686"/>
      <c r="AH73" s="673"/>
      <c r="AI73" s="674"/>
      <c r="AJ73" s="674"/>
      <c r="AK73" s="675"/>
    </row>
    <row r="74" spans="1:37" ht="54" customHeight="1">
      <c r="A74" s="676"/>
      <c r="B74" s="651"/>
      <c r="C74" s="651"/>
      <c r="D74" s="651"/>
      <c r="E74" s="651"/>
      <c r="F74" s="651"/>
      <c r="G74" s="652"/>
      <c r="H74" s="650"/>
      <c r="I74" s="651"/>
      <c r="J74" s="651"/>
      <c r="K74" s="651"/>
      <c r="L74" s="651"/>
      <c r="M74" s="652"/>
      <c r="N74" s="353"/>
      <c r="O74" s="650" t="s">
        <v>359</v>
      </c>
      <c r="P74" s="652"/>
      <c r="Q74" s="650" t="s">
        <v>463</v>
      </c>
      <c r="R74" s="651"/>
      <c r="S74" s="651"/>
      <c r="T74" s="652"/>
      <c r="U74" s="672">
        <v>43217</v>
      </c>
      <c r="V74" s="671"/>
      <c r="W74" s="672"/>
      <c r="X74" s="671"/>
      <c r="Y74" s="650"/>
      <c r="Z74" s="651"/>
      <c r="AA74" s="652"/>
      <c r="AB74" s="650"/>
      <c r="AC74" s="651"/>
      <c r="AD74" s="651"/>
      <c r="AE74" s="652"/>
      <c r="AF74" s="677"/>
      <c r="AG74" s="678"/>
      <c r="AH74" s="650"/>
      <c r="AI74" s="651"/>
      <c r="AJ74" s="651"/>
      <c r="AK74" s="652"/>
    </row>
    <row r="75" spans="1:37" ht="54" customHeight="1">
      <c r="A75" s="670"/>
      <c r="B75" s="671"/>
      <c r="C75" s="671"/>
      <c r="D75" s="671"/>
      <c r="E75" s="671"/>
      <c r="F75" s="671"/>
      <c r="G75" s="671"/>
      <c r="H75" s="671"/>
      <c r="I75" s="671"/>
      <c r="J75" s="671"/>
      <c r="K75" s="671"/>
      <c r="L75" s="671"/>
      <c r="M75" s="671"/>
      <c r="N75" s="353"/>
      <c r="O75" s="650" t="s">
        <v>461</v>
      </c>
      <c r="P75" s="652"/>
      <c r="Q75" s="650" t="s">
        <v>462</v>
      </c>
      <c r="R75" s="651"/>
      <c r="S75" s="651"/>
      <c r="T75" s="652"/>
      <c r="U75" s="672">
        <v>43217</v>
      </c>
      <c r="V75" s="671"/>
      <c r="W75" s="672"/>
      <c r="X75" s="671"/>
      <c r="Y75" s="650"/>
      <c r="Z75" s="651"/>
      <c r="AA75" s="652"/>
      <c r="AB75" s="650"/>
      <c r="AC75" s="651"/>
      <c r="AD75" s="651"/>
      <c r="AE75" s="652"/>
      <c r="AF75" s="650"/>
      <c r="AG75" s="652"/>
      <c r="AH75" s="650"/>
      <c r="AI75" s="651"/>
      <c r="AJ75" s="651"/>
      <c r="AK75" s="652"/>
    </row>
    <row r="76" spans="1:37" ht="54" customHeight="1">
      <c r="A76" s="670"/>
      <c r="B76" s="671"/>
      <c r="C76" s="671"/>
      <c r="D76" s="671"/>
      <c r="E76" s="671"/>
      <c r="F76" s="671"/>
      <c r="G76" s="671"/>
      <c r="H76" s="671"/>
      <c r="I76" s="671"/>
      <c r="J76" s="671"/>
      <c r="K76" s="671"/>
      <c r="L76" s="671"/>
      <c r="M76" s="671"/>
      <c r="N76" s="353"/>
      <c r="O76" s="650"/>
      <c r="P76" s="652"/>
      <c r="Q76" s="650"/>
      <c r="R76" s="651"/>
      <c r="S76" s="651"/>
      <c r="T76" s="652"/>
      <c r="U76" s="672"/>
      <c r="V76" s="671"/>
      <c r="W76" s="672"/>
      <c r="X76" s="671"/>
      <c r="Y76" s="650"/>
      <c r="Z76" s="651"/>
      <c r="AA76" s="652"/>
      <c r="AB76" s="650"/>
      <c r="AC76" s="651"/>
      <c r="AD76" s="651"/>
      <c r="AE76" s="652"/>
      <c r="AF76" s="650"/>
      <c r="AG76" s="652"/>
      <c r="AH76" s="650"/>
      <c r="AI76" s="651"/>
      <c r="AJ76" s="651"/>
      <c r="AK76" s="652"/>
    </row>
  </sheetData>
  <sheetProtection/>
  <mergeCells count="346">
    <mergeCell ref="AE66:AF67"/>
    <mergeCell ref="AG66:AK67"/>
    <mergeCell ref="V59:V61"/>
    <mergeCell ref="S20:S21"/>
    <mergeCell ref="Y24:Y25"/>
    <mergeCell ref="S32:S34"/>
    <mergeCell ref="S50:S52"/>
    <mergeCell ref="U53:U55"/>
    <mergeCell ref="V53:V55"/>
    <mergeCell ref="T53:T55"/>
    <mergeCell ref="A14:K14"/>
    <mergeCell ref="AJ20:AK21"/>
    <mergeCell ref="E30:E31"/>
    <mergeCell ref="S24:S25"/>
    <mergeCell ref="S26:S28"/>
    <mergeCell ref="S29:S31"/>
    <mergeCell ref="A29:A31"/>
    <mergeCell ref="B26:B28"/>
    <mergeCell ref="U20:U21"/>
    <mergeCell ref="U26:U28"/>
    <mergeCell ref="T32:T34"/>
    <mergeCell ref="S35:S37"/>
    <mergeCell ref="P20:P21"/>
    <mergeCell ref="Q20:Q21"/>
    <mergeCell ref="R20:R21"/>
    <mergeCell ref="F29:F31"/>
    <mergeCell ref="S22:S23"/>
    <mergeCell ref="O24:O25"/>
    <mergeCell ref="L26:L28"/>
    <mergeCell ref="V62:V64"/>
    <mergeCell ref="C63:C64"/>
    <mergeCell ref="D63:D64"/>
    <mergeCell ref="E63:E64"/>
    <mergeCell ref="Q32:Q34"/>
    <mergeCell ref="F26:F28"/>
    <mergeCell ref="P26:P28"/>
    <mergeCell ref="Q26:Q28"/>
    <mergeCell ref="T62:T64"/>
    <mergeCell ref="F47:F49"/>
    <mergeCell ref="A62:A64"/>
    <mergeCell ref="B62:B64"/>
    <mergeCell ref="F62:F64"/>
    <mergeCell ref="E57:E58"/>
    <mergeCell ref="F59:F61"/>
    <mergeCell ref="C60:C61"/>
    <mergeCell ref="E60:E61"/>
    <mergeCell ref="P62:P64"/>
    <mergeCell ref="Q62:Q64"/>
    <mergeCell ref="T50:T52"/>
    <mergeCell ref="E54:E55"/>
    <mergeCell ref="S62:S64"/>
    <mergeCell ref="S56:S58"/>
    <mergeCell ref="S53:S55"/>
    <mergeCell ref="P59:P61"/>
    <mergeCell ref="Q59:Q61"/>
    <mergeCell ref="P47:P49"/>
    <mergeCell ref="Q47:Q49"/>
    <mergeCell ref="P50:P52"/>
    <mergeCell ref="T59:T61"/>
    <mergeCell ref="T56:T58"/>
    <mergeCell ref="T47:T49"/>
    <mergeCell ref="Q50:Q52"/>
    <mergeCell ref="Q56:Q58"/>
    <mergeCell ref="D60:D61"/>
    <mergeCell ref="F56:F58"/>
    <mergeCell ref="S59:S61"/>
    <mergeCell ref="C57:C58"/>
    <mergeCell ref="B53:B55"/>
    <mergeCell ref="F53:F55"/>
    <mergeCell ref="D57:D58"/>
    <mergeCell ref="Q53:Q55"/>
    <mergeCell ref="D54:D55"/>
    <mergeCell ref="C54:C55"/>
    <mergeCell ref="C45:C46"/>
    <mergeCell ref="C36:C37"/>
    <mergeCell ref="F50:F52"/>
    <mergeCell ref="F38:F40"/>
    <mergeCell ref="C51:C52"/>
    <mergeCell ref="C39:C40"/>
    <mergeCell ref="C48:C49"/>
    <mergeCell ref="C42:C43"/>
    <mergeCell ref="A50:A52"/>
    <mergeCell ref="C27:C28"/>
    <mergeCell ref="D27:D28"/>
    <mergeCell ref="C30:C31"/>
    <mergeCell ref="D30:D31"/>
    <mergeCell ref="B29:B31"/>
    <mergeCell ref="D33:D34"/>
    <mergeCell ref="D48:D49"/>
    <mergeCell ref="A38:A40"/>
    <mergeCell ref="B38:B40"/>
    <mergeCell ref="D51:D52"/>
    <mergeCell ref="E48:E49"/>
    <mergeCell ref="B32:B34"/>
    <mergeCell ref="E39:E40"/>
    <mergeCell ref="D36:D37"/>
    <mergeCell ref="E51:E52"/>
    <mergeCell ref="B35:B37"/>
    <mergeCell ref="D39:D40"/>
    <mergeCell ref="C33:C34"/>
    <mergeCell ref="E36:E37"/>
    <mergeCell ref="B47:B49"/>
    <mergeCell ref="A26:A28"/>
    <mergeCell ref="F24:F25"/>
    <mergeCell ref="B24:B25"/>
    <mergeCell ref="A24:A25"/>
    <mergeCell ref="E27:E28"/>
    <mergeCell ref="A44:A46"/>
    <mergeCell ref="A32:A34"/>
    <mergeCell ref="E33:E34"/>
    <mergeCell ref="F44:F46"/>
    <mergeCell ref="A35:A37"/>
    <mergeCell ref="F35:F37"/>
    <mergeCell ref="J22:J23"/>
    <mergeCell ref="B22:B23"/>
    <mergeCell ref="A22:A23"/>
    <mergeCell ref="F22:F23"/>
    <mergeCell ref="J26:J28"/>
    <mergeCell ref="F32:F34"/>
    <mergeCell ref="A15:K15"/>
    <mergeCell ref="Q22:Q23"/>
    <mergeCell ref="P24:P25"/>
    <mergeCell ref="Q24:Q25"/>
    <mergeCell ref="J24:J25"/>
    <mergeCell ref="K24:K25"/>
    <mergeCell ref="N24:N25"/>
    <mergeCell ref="K22:K23"/>
    <mergeCell ref="P22:P23"/>
    <mergeCell ref="M24:M25"/>
    <mergeCell ref="U29:U31"/>
    <mergeCell ref="U22:U23"/>
    <mergeCell ref="T24:T25"/>
    <mergeCell ref="T26:T28"/>
    <mergeCell ref="P29:P31"/>
    <mergeCell ref="Q29:Q31"/>
    <mergeCell ref="T29:T31"/>
    <mergeCell ref="A41:A43"/>
    <mergeCell ref="B41:B43"/>
    <mergeCell ref="A59:A61"/>
    <mergeCell ref="B59:B61"/>
    <mergeCell ref="A53:A55"/>
    <mergeCell ref="B50:B52"/>
    <mergeCell ref="A56:A58"/>
    <mergeCell ref="B56:B58"/>
    <mergeCell ref="B44:B46"/>
    <mergeCell ref="A47:A49"/>
    <mergeCell ref="T35:T37"/>
    <mergeCell ref="S41:S43"/>
    <mergeCell ref="E42:E43"/>
    <mergeCell ref="Q44:Q46"/>
    <mergeCell ref="D45:D46"/>
    <mergeCell ref="S47:S49"/>
    <mergeCell ref="S38:S40"/>
    <mergeCell ref="Q35:Q37"/>
    <mergeCell ref="P38:P40"/>
    <mergeCell ref="Q38:Q40"/>
    <mergeCell ref="U72:V72"/>
    <mergeCell ref="T22:T23"/>
    <mergeCell ref="U24:U25"/>
    <mergeCell ref="V32:V34"/>
    <mergeCell ref="V35:V37"/>
    <mergeCell ref="V24:V25"/>
    <mergeCell ref="V26:V28"/>
    <mergeCell ref="V29:V31"/>
    <mergeCell ref="V44:V46"/>
    <mergeCell ref="V50:V52"/>
    <mergeCell ref="D42:D43"/>
    <mergeCell ref="U47:U49"/>
    <mergeCell ref="T38:T40"/>
    <mergeCell ref="T41:T43"/>
    <mergeCell ref="F41:F43"/>
    <mergeCell ref="U44:U46"/>
    <mergeCell ref="E45:E46"/>
    <mergeCell ref="S44:S46"/>
    <mergeCell ref="P44:P46"/>
    <mergeCell ref="T44:T46"/>
    <mergeCell ref="L22:L23"/>
    <mergeCell ref="M22:M23"/>
    <mergeCell ref="N22:N23"/>
    <mergeCell ref="O22:O23"/>
    <mergeCell ref="L24:L25"/>
    <mergeCell ref="M26:M28"/>
    <mergeCell ref="N26:N28"/>
    <mergeCell ref="O26:O28"/>
    <mergeCell ref="V67:W67"/>
    <mergeCell ref="R68:U68"/>
    <mergeCell ref="V68:W68"/>
    <mergeCell ref="R67:U67"/>
    <mergeCell ref="A71:N71"/>
    <mergeCell ref="I66:K67"/>
    <mergeCell ref="A65:H66"/>
    <mergeCell ref="I65:AK65"/>
    <mergeCell ref="L66:U66"/>
    <mergeCell ref="V66:X66"/>
    <mergeCell ref="P35:P37"/>
    <mergeCell ref="K26:K28"/>
    <mergeCell ref="P41:P43"/>
    <mergeCell ref="P56:P58"/>
    <mergeCell ref="P32:P34"/>
    <mergeCell ref="U59:U61"/>
    <mergeCell ref="U32:U34"/>
    <mergeCell ref="Q41:Q43"/>
    <mergeCell ref="P53:P55"/>
    <mergeCell ref="U38:U40"/>
    <mergeCell ref="V56:V58"/>
    <mergeCell ref="U56:U58"/>
    <mergeCell ref="U62:U64"/>
    <mergeCell ref="V47:V49"/>
    <mergeCell ref="AH20:AI21"/>
    <mergeCell ref="Z22:Z23"/>
    <mergeCell ref="AA22:AA23"/>
    <mergeCell ref="U41:U43"/>
    <mergeCell ref="V41:V43"/>
    <mergeCell ref="V22:V23"/>
    <mergeCell ref="V38:V40"/>
    <mergeCell ref="U35:U37"/>
    <mergeCell ref="AA20:AC20"/>
    <mergeCell ref="AD20:AE20"/>
    <mergeCell ref="AG20:AG21"/>
    <mergeCell ref="AB24:AB25"/>
    <mergeCell ref="AC24:AC25"/>
    <mergeCell ref="AD24:AD25"/>
    <mergeCell ref="AF22:AF23"/>
    <mergeCell ref="AE22:AE23"/>
    <mergeCell ref="AG22:AG23"/>
    <mergeCell ref="AH22:AI23"/>
    <mergeCell ref="AH24:AI25"/>
    <mergeCell ref="AH26:AI28"/>
    <mergeCell ref="AE7:AF7"/>
    <mergeCell ref="AG7:AK7"/>
    <mergeCell ref="AJ22:AK23"/>
    <mergeCell ref="Y26:Y28"/>
    <mergeCell ref="AF20:AF21"/>
    <mergeCell ref="A5:B7"/>
    <mergeCell ref="C5:AD5"/>
    <mergeCell ref="AE5:AF5"/>
    <mergeCell ref="AG5:AK5"/>
    <mergeCell ref="C6:F6"/>
    <mergeCell ref="G6:AD6"/>
    <mergeCell ref="AE6:AF6"/>
    <mergeCell ref="AG6:AK6"/>
    <mergeCell ref="C7:F7"/>
    <mergeCell ref="G7:AD7"/>
    <mergeCell ref="AB22:AB23"/>
    <mergeCell ref="AC22:AC23"/>
    <mergeCell ref="AD22:AD23"/>
    <mergeCell ref="U50:U52"/>
    <mergeCell ref="AA24:AA25"/>
    <mergeCell ref="A13:AK13"/>
    <mergeCell ref="A17:K18"/>
    <mergeCell ref="A19:F20"/>
    <mergeCell ref="A8:B8"/>
    <mergeCell ref="B9:C9"/>
    <mergeCell ref="D9:AK9"/>
    <mergeCell ref="A10:C10"/>
    <mergeCell ref="D10:AK10"/>
    <mergeCell ref="A12:AK12"/>
    <mergeCell ref="Y66:AA67"/>
    <mergeCell ref="Y22:Y23"/>
    <mergeCell ref="AB66:AD67"/>
    <mergeCell ref="O68:Q68"/>
    <mergeCell ref="B67:C67"/>
    <mergeCell ref="D67:E67"/>
    <mergeCell ref="F67:H67"/>
    <mergeCell ref="L67:N67"/>
    <mergeCell ref="O67:Q67"/>
    <mergeCell ref="AA26:AA28"/>
    <mergeCell ref="AF72:AG72"/>
    <mergeCell ref="Y68:AA68"/>
    <mergeCell ref="AB68:AD68"/>
    <mergeCell ref="AE68:AF68"/>
    <mergeCell ref="AG68:AK68"/>
    <mergeCell ref="B68:C68"/>
    <mergeCell ref="D68:E68"/>
    <mergeCell ref="F68:H68"/>
    <mergeCell ref="I68:K68"/>
    <mergeCell ref="L68:N68"/>
    <mergeCell ref="AF73:AG73"/>
    <mergeCell ref="O71:X71"/>
    <mergeCell ref="Y71:AK71"/>
    <mergeCell ref="A72:G72"/>
    <mergeCell ref="H72:M72"/>
    <mergeCell ref="O72:P72"/>
    <mergeCell ref="Q72:T72"/>
    <mergeCell ref="W72:X72"/>
    <mergeCell ref="Y72:AA72"/>
    <mergeCell ref="AB72:AE72"/>
    <mergeCell ref="AF74:AG74"/>
    <mergeCell ref="AI72:AK72"/>
    <mergeCell ref="A73:G73"/>
    <mergeCell ref="H73:M73"/>
    <mergeCell ref="O73:P73"/>
    <mergeCell ref="Q73:T73"/>
    <mergeCell ref="U73:V73"/>
    <mergeCell ref="W73:X73"/>
    <mergeCell ref="Y73:AA73"/>
    <mergeCell ref="AB73:AE73"/>
    <mergeCell ref="AF75:AG75"/>
    <mergeCell ref="AH73:AK73"/>
    <mergeCell ref="A74:G74"/>
    <mergeCell ref="H74:M74"/>
    <mergeCell ref="O74:P74"/>
    <mergeCell ref="Q74:T74"/>
    <mergeCell ref="U74:V74"/>
    <mergeCell ref="W74:X74"/>
    <mergeCell ref="Y74:AA74"/>
    <mergeCell ref="AB74:AE74"/>
    <mergeCell ref="A75:G75"/>
    <mergeCell ref="H75:M75"/>
    <mergeCell ref="O75:P75"/>
    <mergeCell ref="Q75:T75"/>
    <mergeCell ref="U75:V75"/>
    <mergeCell ref="W75:X75"/>
    <mergeCell ref="A76:G76"/>
    <mergeCell ref="H76:M76"/>
    <mergeCell ref="O76:P76"/>
    <mergeCell ref="Q76:T76"/>
    <mergeCell ref="U76:V76"/>
    <mergeCell ref="W76:X76"/>
    <mergeCell ref="G19:M20"/>
    <mergeCell ref="N19:O20"/>
    <mergeCell ref="P19:S19"/>
    <mergeCell ref="T19:W19"/>
    <mergeCell ref="Y19:AK19"/>
    <mergeCell ref="W20:W21"/>
    <mergeCell ref="Y20:Y21"/>
    <mergeCell ref="V20:V21"/>
    <mergeCell ref="T20:T21"/>
    <mergeCell ref="AH76:AK76"/>
    <mergeCell ref="AF76:AG76"/>
    <mergeCell ref="AH74:AK74"/>
    <mergeCell ref="Y75:AA75"/>
    <mergeCell ref="AB75:AE75"/>
    <mergeCell ref="AJ26:AK28"/>
    <mergeCell ref="Z26:Z28"/>
    <mergeCell ref="AH75:AK75"/>
    <mergeCell ref="Y76:AA76"/>
    <mergeCell ref="AB76:AE76"/>
    <mergeCell ref="AB26:AB28"/>
    <mergeCell ref="AC26:AC28"/>
    <mergeCell ref="AF26:AF28"/>
    <mergeCell ref="AG26:AG28"/>
    <mergeCell ref="Z24:Z25"/>
    <mergeCell ref="AE24:AE25"/>
    <mergeCell ref="AF24:AF25"/>
    <mergeCell ref="AG24:AG25"/>
  </mergeCells>
  <conditionalFormatting sqref="E53 E56 E59 E62">
    <cfRule type="containsText" priority="1033" dxfId="7" operator="containsText" stopIfTrue="1" text="Riesgo Baja">
      <formula>NOT(ISERROR(SEARCH("Riesgo Baja",E53)))</formula>
    </cfRule>
    <cfRule type="containsText" priority="1054" dxfId="2" operator="containsText" stopIfTrue="1" text="riesgo Extrema">
      <formula>NOT(ISERROR(SEARCH("riesgo Extrema",E53)))</formula>
    </cfRule>
    <cfRule type="containsText" priority="1055" dxfId="1" operator="containsText" stopIfTrue="1" text="riesgo Alta">
      <formula>NOT(ISERROR(SEARCH("riesgo Alta",E53)))</formula>
    </cfRule>
    <cfRule type="containsText" priority="1056" dxfId="0" operator="containsText" stopIfTrue="1" text="riesgo Moderada">
      <formula>NOT(ISERROR(SEARCH("riesgo Moderada",E53)))</formula>
    </cfRule>
    <cfRule type="containsText" priority="1057" dxfId="7" operator="containsText" stopIfTrue="1" text=" riesgo Baja">
      <formula>NOT(ISERROR(SEARCH(" riesgo Baja",E53)))</formula>
    </cfRule>
  </conditionalFormatting>
  <conditionalFormatting sqref="V22 V24 V26 V29 V32 V35 V38 V41 V44 V47 V50 V53 V56 V59 V62">
    <cfRule type="containsText" priority="458" dxfId="1" operator="containsText" stopIfTrue="1" text="Riesgo Alto">
      <formula>NOT(ISERROR(SEARCH("Riesgo Alto",V22)))</formula>
    </cfRule>
    <cfRule type="containsText" priority="459" dxfId="0" operator="containsText" stopIfTrue="1" text="Riesgo Moderado">
      <formula>NOT(ISERROR(SEARCH("Riesgo Moderado",V22)))</formula>
    </cfRule>
    <cfRule type="containsText" priority="460" dxfId="7" operator="containsText" stopIfTrue="1" text="Riesgo Bajo">
      <formula>NOT(ISERROR(SEARCH("Riesgo Bajo",V22)))</formula>
    </cfRule>
    <cfRule type="containsText" priority="461" dxfId="1" operator="containsText" stopIfTrue="1" text="Riesgo Alto">
      <formula>NOT(ISERROR(SEARCH("Riesgo Alto",V22)))</formula>
    </cfRule>
    <cfRule type="containsText" priority="462" dxfId="177" operator="containsText" stopIfTrue="1" text="Riesgo Extremo">
      <formula>NOT(ISERROR(SEARCH("Riesgo Extremo",V22)))</formula>
    </cfRule>
  </conditionalFormatting>
  <conditionalFormatting sqref="V22 V24 V26 V29 V32 V35 V38 V41 V44 V47 V50 V53 V56 V59 V62">
    <cfRule type="containsText" priority="457" dxfId="6" operator="containsText" stopIfTrue="1" text="Riesgo Extremo">
      <formula>NOT(ISERROR(SEARCH("Riesgo Extremo",V22)))</formula>
    </cfRule>
  </conditionalFormatting>
  <conditionalFormatting sqref="E33">
    <cfRule type="containsText" priority="368" dxfId="1" operator="containsText" stopIfTrue="1" text="Riesgo Alto">
      <formula>NOT(ISERROR(SEARCH("Riesgo Alto",E33)))</formula>
    </cfRule>
    <cfRule type="containsText" priority="369" dxfId="0" operator="containsText" stopIfTrue="1" text="Riesgo Moderado">
      <formula>NOT(ISERROR(SEARCH("Riesgo Moderado",E33)))</formula>
    </cfRule>
    <cfRule type="containsText" priority="370" dxfId="7" operator="containsText" stopIfTrue="1" text="Riesgo Bajo">
      <formula>NOT(ISERROR(SEARCH("Riesgo Bajo",E33)))</formula>
    </cfRule>
    <cfRule type="containsText" priority="371" dxfId="1" operator="containsText" stopIfTrue="1" text="Riesgo Alto">
      <formula>NOT(ISERROR(SEARCH("Riesgo Alto",E33)))</formula>
    </cfRule>
    <cfRule type="containsText" priority="372" dxfId="177" operator="containsText" stopIfTrue="1" text="Riesgo Extremo">
      <formula>NOT(ISERROR(SEARCH("Riesgo Extremo",E33)))</formula>
    </cfRule>
  </conditionalFormatting>
  <conditionalFormatting sqref="E33">
    <cfRule type="containsText" priority="367" dxfId="6" operator="containsText" stopIfTrue="1" text="Riesgo Extremo">
      <formula>NOT(ISERROR(SEARCH("Riesgo Extremo",E33)))</formula>
    </cfRule>
  </conditionalFormatting>
  <conditionalFormatting sqref="E30">
    <cfRule type="containsText" priority="362" dxfId="1" operator="containsText" stopIfTrue="1" text="Riesgo Alto">
      <formula>NOT(ISERROR(SEARCH("Riesgo Alto",E30)))</formula>
    </cfRule>
    <cfRule type="containsText" priority="363" dxfId="0" operator="containsText" stopIfTrue="1" text="Riesgo Moderado">
      <formula>NOT(ISERROR(SEARCH("Riesgo Moderado",E30)))</formula>
    </cfRule>
    <cfRule type="containsText" priority="364" dxfId="7" operator="containsText" stopIfTrue="1" text="Riesgo Bajo">
      <formula>NOT(ISERROR(SEARCH("Riesgo Bajo",E30)))</formula>
    </cfRule>
    <cfRule type="containsText" priority="365" dxfId="1" operator="containsText" stopIfTrue="1" text="Riesgo Alto">
      <formula>NOT(ISERROR(SEARCH("Riesgo Alto",E30)))</formula>
    </cfRule>
    <cfRule type="containsText" priority="366" dxfId="177" operator="containsText" stopIfTrue="1" text="Riesgo Extremo">
      <formula>NOT(ISERROR(SEARCH("Riesgo Extremo",E30)))</formula>
    </cfRule>
  </conditionalFormatting>
  <conditionalFormatting sqref="E30">
    <cfRule type="containsText" priority="361" dxfId="6" operator="containsText" stopIfTrue="1" text="Riesgo Extremo">
      <formula>NOT(ISERROR(SEARCH("Riesgo Extremo",E30)))</formula>
    </cfRule>
  </conditionalFormatting>
  <conditionalFormatting sqref="E27:E28">
    <cfRule type="containsText" priority="356" dxfId="1" operator="containsText" stopIfTrue="1" text="Riesgo Alto">
      <formula>NOT(ISERROR(SEARCH("Riesgo Alto",E27)))</formula>
    </cfRule>
    <cfRule type="containsText" priority="357" dxfId="0" operator="containsText" stopIfTrue="1" text="Riesgo Moderado">
      <formula>NOT(ISERROR(SEARCH("Riesgo Moderado",E27)))</formula>
    </cfRule>
    <cfRule type="containsText" priority="358" dxfId="7" operator="containsText" stopIfTrue="1" text="Riesgo Bajo">
      <formula>NOT(ISERROR(SEARCH("Riesgo Bajo",E27)))</formula>
    </cfRule>
    <cfRule type="containsText" priority="359" dxfId="1" operator="containsText" stopIfTrue="1" text="Riesgo Alto">
      <formula>NOT(ISERROR(SEARCH("Riesgo Alto",E27)))</formula>
    </cfRule>
    <cfRule type="containsText" priority="360" dxfId="177" operator="containsText" stopIfTrue="1" text="Riesgo Extremo">
      <formula>NOT(ISERROR(SEARCH("Riesgo Extremo",E27)))</formula>
    </cfRule>
  </conditionalFormatting>
  <conditionalFormatting sqref="E27:E28">
    <cfRule type="containsText" priority="355" dxfId="6" operator="containsText" stopIfTrue="1" text="Riesgo Extremo">
      <formula>NOT(ISERROR(SEARCH("Riesgo Extremo",E27)))</formula>
    </cfRule>
  </conditionalFormatting>
  <conditionalFormatting sqref="E25">
    <cfRule type="containsText" priority="350" dxfId="1" operator="containsText" stopIfTrue="1" text="Riesgo Alto">
      <formula>NOT(ISERROR(SEARCH("Riesgo Alto",E25)))</formula>
    </cfRule>
    <cfRule type="containsText" priority="351" dxfId="0" operator="containsText" stopIfTrue="1" text="Riesgo Moderado">
      <formula>NOT(ISERROR(SEARCH("Riesgo Moderado",E25)))</formula>
    </cfRule>
    <cfRule type="containsText" priority="352" dxfId="7" operator="containsText" stopIfTrue="1" text="Riesgo Bajo">
      <formula>NOT(ISERROR(SEARCH("Riesgo Bajo",E25)))</formula>
    </cfRule>
    <cfRule type="containsText" priority="353" dxfId="1" operator="containsText" stopIfTrue="1" text="Riesgo Alto">
      <formula>NOT(ISERROR(SEARCH("Riesgo Alto",E25)))</formula>
    </cfRule>
    <cfRule type="containsText" priority="354" dxfId="177" operator="containsText" stopIfTrue="1" text="Riesgo Extremo">
      <formula>NOT(ISERROR(SEARCH("Riesgo Extremo",E25)))</formula>
    </cfRule>
  </conditionalFormatting>
  <conditionalFormatting sqref="E25">
    <cfRule type="containsText" priority="349" dxfId="6" operator="containsText" stopIfTrue="1" text="Riesgo Extremo">
      <formula>NOT(ISERROR(SEARCH("Riesgo Extremo",E25)))</formula>
    </cfRule>
  </conditionalFormatting>
  <conditionalFormatting sqref="E23">
    <cfRule type="containsText" priority="344" dxfId="1" operator="containsText" stopIfTrue="1" text="Riesgo Alto">
      <formula>NOT(ISERROR(SEARCH("Riesgo Alto",E23)))</formula>
    </cfRule>
    <cfRule type="containsText" priority="345" dxfId="0" operator="containsText" stopIfTrue="1" text="Riesgo Moderado">
      <formula>NOT(ISERROR(SEARCH("Riesgo Moderado",E23)))</formula>
    </cfRule>
    <cfRule type="containsText" priority="346" dxfId="7" operator="containsText" stopIfTrue="1" text="Riesgo Bajo">
      <formula>NOT(ISERROR(SEARCH("Riesgo Bajo",E23)))</formula>
    </cfRule>
    <cfRule type="containsText" priority="347" dxfId="1" operator="containsText" stopIfTrue="1" text="Riesgo Alto">
      <formula>NOT(ISERROR(SEARCH("Riesgo Alto",E23)))</formula>
    </cfRule>
    <cfRule type="containsText" priority="348" dxfId="177" operator="containsText" stopIfTrue="1" text="Riesgo Extremo">
      <formula>NOT(ISERROR(SEARCH("Riesgo Extremo",E23)))</formula>
    </cfRule>
  </conditionalFormatting>
  <conditionalFormatting sqref="E23">
    <cfRule type="containsText" priority="343" dxfId="6" operator="containsText" stopIfTrue="1" text="Riesgo Extremo">
      <formula>NOT(ISERROR(SEARCH("Riesgo Extremo",E23)))</formula>
    </cfRule>
  </conditionalFormatting>
  <conditionalFormatting sqref="E36">
    <cfRule type="containsText" priority="338" dxfId="1" operator="containsText" stopIfTrue="1" text="Riesgo Alto">
      <formula>NOT(ISERROR(SEARCH("Riesgo Alto",E36)))</formula>
    </cfRule>
    <cfRule type="containsText" priority="339" dxfId="0" operator="containsText" stopIfTrue="1" text="Riesgo Moderado">
      <formula>NOT(ISERROR(SEARCH("Riesgo Moderado",E36)))</formula>
    </cfRule>
    <cfRule type="containsText" priority="340" dxfId="7" operator="containsText" stopIfTrue="1" text="Riesgo Bajo">
      <formula>NOT(ISERROR(SEARCH("Riesgo Bajo",E36)))</formula>
    </cfRule>
    <cfRule type="containsText" priority="341" dxfId="1" operator="containsText" stopIfTrue="1" text="Riesgo Alto">
      <formula>NOT(ISERROR(SEARCH("Riesgo Alto",E36)))</formula>
    </cfRule>
    <cfRule type="containsText" priority="342" dxfId="177" operator="containsText" stopIfTrue="1" text="Riesgo Extremo">
      <formula>NOT(ISERROR(SEARCH("Riesgo Extremo",E36)))</formula>
    </cfRule>
  </conditionalFormatting>
  <conditionalFormatting sqref="E36">
    <cfRule type="containsText" priority="337" dxfId="6" operator="containsText" stopIfTrue="1" text="Riesgo Extremo">
      <formula>NOT(ISERROR(SEARCH("Riesgo Extremo",E36)))</formula>
    </cfRule>
  </conditionalFormatting>
  <conditionalFormatting sqref="E39">
    <cfRule type="containsText" priority="332" dxfId="1" operator="containsText" stopIfTrue="1" text="Riesgo Alto">
      <formula>NOT(ISERROR(SEARCH("Riesgo Alto",E39)))</formula>
    </cfRule>
    <cfRule type="containsText" priority="333" dxfId="0" operator="containsText" stopIfTrue="1" text="Riesgo Moderado">
      <formula>NOT(ISERROR(SEARCH("Riesgo Moderado",E39)))</formula>
    </cfRule>
    <cfRule type="containsText" priority="334" dxfId="7" operator="containsText" stopIfTrue="1" text="Riesgo Bajo">
      <formula>NOT(ISERROR(SEARCH("Riesgo Bajo",E39)))</formula>
    </cfRule>
    <cfRule type="containsText" priority="335" dxfId="1" operator="containsText" stopIfTrue="1" text="Riesgo Alto">
      <formula>NOT(ISERROR(SEARCH("Riesgo Alto",E39)))</formula>
    </cfRule>
    <cfRule type="containsText" priority="336" dxfId="177" operator="containsText" stopIfTrue="1" text="Riesgo Extremo">
      <formula>NOT(ISERROR(SEARCH("Riesgo Extremo",E39)))</formula>
    </cfRule>
  </conditionalFormatting>
  <conditionalFormatting sqref="E39">
    <cfRule type="containsText" priority="331" dxfId="6" operator="containsText" stopIfTrue="1" text="Riesgo Extremo">
      <formula>NOT(ISERROR(SEARCH("Riesgo Extremo",E39)))</formula>
    </cfRule>
  </conditionalFormatting>
  <conditionalFormatting sqref="E42">
    <cfRule type="containsText" priority="326" dxfId="1" operator="containsText" stopIfTrue="1" text="Riesgo Alto">
      <formula>NOT(ISERROR(SEARCH("Riesgo Alto",E42)))</formula>
    </cfRule>
    <cfRule type="containsText" priority="327" dxfId="0" operator="containsText" stopIfTrue="1" text="Riesgo Moderado">
      <formula>NOT(ISERROR(SEARCH("Riesgo Moderado",E42)))</formula>
    </cfRule>
    <cfRule type="containsText" priority="328" dxfId="7" operator="containsText" stopIfTrue="1" text="Riesgo Bajo">
      <formula>NOT(ISERROR(SEARCH("Riesgo Bajo",E42)))</formula>
    </cfRule>
    <cfRule type="containsText" priority="329" dxfId="1" operator="containsText" stopIfTrue="1" text="Riesgo Alto">
      <formula>NOT(ISERROR(SEARCH("Riesgo Alto",E42)))</formula>
    </cfRule>
    <cfRule type="containsText" priority="330" dxfId="177" operator="containsText" stopIfTrue="1" text="Riesgo Extremo">
      <formula>NOT(ISERROR(SEARCH("Riesgo Extremo",E42)))</formula>
    </cfRule>
  </conditionalFormatting>
  <conditionalFormatting sqref="E42">
    <cfRule type="containsText" priority="325" dxfId="6" operator="containsText" stopIfTrue="1" text="Riesgo Extremo">
      <formula>NOT(ISERROR(SEARCH("Riesgo Extremo",E42)))</formula>
    </cfRule>
  </conditionalFormatting>
  <conditionalFormatting sqref="E45">
    <cfRule type="containsText" priority="320" dxfId="1" operator="containsText" stopIfTrue="1" text="Riesgo Alto">
      <formula>NOT(ISERROR(SEARCH("Riesgo Alto",E45)))</formula>
    </cfRule>
    <cfRule type="containsText" priority="321" dxfId="0" operator="containsText" stopIfTrue="1" text="Riesgo Moderado">
      <formula>NOT(ISERROR(SEARCH("Riesgo Moderado",E45)))</formula>
    </cfRule>
    <cfRule type="containsText" priority="322" dxfId="7" operator="containsText" stopIfTrue="1" text="Riesgo Bajo">
      <formula>NOT(ISERROR(SEARCH("Riesgo Bajo",E45)))</formula>
    </cfRule>
    <cfRule type="containsText" priority="323" dxfId="1" operator="containsText" stopIfTrue="1" text="Riesgo Alto">
      <formula>NOT(ISERROR(SEARCH("Riesgo Alto",E45)))</formula>
    </cfRule>
    <cfRule type="containsText" priority="324" dxfId="177" operator="containsText" stopIfTrue="1" text="Riesgo Extremo">
      <formula>NOT(ISERROR(SEARCH("Riesgo Extremo",E45)))</formula>
    </cfRule>
  </conditionalFormatting>
  <conditionalFormatting sqref="E45">
    <cfRule type="containsText" priority="319" dxfId="6" operator="containsText" stopIfTrue="1" text="Riesgo Extremo">
      <formula>NOT(ISERROR(SEARCH("Riesgo Extremo",E45)))</formula>
    </cfRule>
  </conditionalFormatting>
  <conditionalFormatting sqref="E48">
    <cfRule type="containsText" priority="314" dxfId="1" operator="containsText" stopIfTrue="1" text="Riesgo Alto">
      <formula>NOT(ISERROR(SEARCH("Riesgo Alto",E48)))</formula>
    </cfRule>
    <cfRule type="containsText" priority="315" dxfId="0" operator="containsText" stopIfTrue="1" text="Riesgo Moderado">
      <formula>NOT(ISERROR(SEARCH("Riesgo Moderado",E48)))</formula>
    </cfRule>
    <cfRule type="containsText" priority="316" dxfId="7" operator="containsText" stopIfTrue="1" text="Riesgo Bajo">
      <formula>NOT(ISERROR(SEARCH("Riesgo Bajo",E48)))</formula>
    </cfRule>
    <cfRule type="containsText" priority="317" dxfId="1" operator="containsText" stopIfTrue="1" text="Riesgo Alto">
      <formula>NOT(ISERROR(SEARCH("Riesgo Alto",E48)))</formula>
    </cfRule>
    <cfRule type="containsText" priority="318" dxfId="177" operator="containsText" stopIfTrue="1" text="Riesgo Extremo">
      <formula>NOT(ISERROR(SEARCH("Riesgo Extremo",E48)))</formula>
    </cfRule>
  </conditionalFormatting>
  <conditionalFormatting sqref="E48">
    <cfRule type="containsText" priority="313" dxfId="6" operator="containsText" stopIfTrue="1" text="Riesgo Extremo">
      <formula>NOT(ISERROR(SEARCH("Riesgo Extremo",E48)))</formula>
    </cfRule>
  </conditionalFormatting>
  <conditionalFormatting sqref="E51">
    <cfRule type="containsText" priority="308" dxfId="1" operator="containsText" stopIfTrue="1" text="Riesgo Alto">
      <formula>NOT(ISERROR(SEARCH("Riesgo Alto",E51)))</formula>
    </cfRule>
    <cfRule type="containsText" priority="309" dxfId="0" operator="containsText" stopIfTrue="1" text="Riesgo Moderado">
      <formula>NOT(ISERROR(SEARCH("Riesgo Moderado",E51)))</formula>
    </cfRule>
    <cfRule type="containsText" priority="310" dxfId="7" operator="containsText" stopIfTrue="1" text="Riesgo Bajo">
      <formula>NOT(ISERROR(SEARCH("Riesgo Bajo",E51)))</formula>
    </cfRule>
    <cfRule type="containsText" priority="311" dxfId="1" operator="containsText" stopIfTrue="1" text="Riesgo Alto">
      <formula>NOT(ISERROR(SEARCH("Riesgo Alto",E51)))</formula>
    </cfRule>
    <cfRule type="containsText" priority="312" dxfId="177" operator="containsText" stopIfTrue="1" text="Riesgo Extremo">
      <formula>NOT(ISERROR(SEARCH("Riesgo Extremo",E51)))</formula>
    </cfRule>
  </conditionalFormatting>
  <conditionalFormatting sqref="E51">
    <cfRule type="containsText" priority="307" dxfId="6" operator="containsText" stopIfTrue="1" text="Riesgo Extremo">
      <formula>NOT(ISERROR(SEARCH("Riesgo Extremo",E51)))</formula>
    </cfRule>
  </conditionalFormatting>
  <conditionalFormatting sqref="E54">
    <cfRule type="containsText" priority="302" dxfId="1" operator="containsText" stopIfTrue="1" text="Riesgo Alto">
      <formula>NOT(ISERROR(SEARCH("Riesgo Alto",E54)))</formula>
    </cfRule>
    <cfRule type="containsText" priority="303" dxfId="0" operator="containsText" stopIfTrue="1" text="Riesgo Moderado">
      <formula>NOT(ISERROR(SEARCH("Riesgo Moderado",E54)))</formula>
    </cfRule>
    <cfRule type="containsText" priority="304" dxfId="7" operator="containsText" stopIfTrue="1" text="Riesgo Bajo">
      <formula>NOT(ISERROR(SEARCH("Riesgo Bajo",E54)))</formula>
    </cfRule>
    <cfRule type="containsText" priority="305" dxfId="1" operator="containsText" stopIfTrue="1" text="Riesgo Alto">
      <formula>NOT(ISERROR(SEARCH("Riesgo Alto",E54)))</formula>
    </cfRule>
    <cfRule type="containsText" priority="306" dxfId="177" operator="containsText" stopIfTrue="1" text="Riesgo Extremo">
      <formula>NOT(ISERROR(SEARCH("Riesgo Extremo",E54)))</formula>
    </cfRule>
  </conditionalFormatting>
  <conditionalFormatting sqref="E54">
    <cfRule type="containsText" priority="301" dxfId="6" operator="containsText" stopIfTrue="1" text="Riesgo Extremo">
      <formula>NOT(ISERROR(SEARCH("Riesgo Extremo",E54)))</formula>
    </cfRule>
  </conditionalFormatting>
  <conditionalFormatting sqref="E57">
    <cfRule type="containsText" priority="296" dxfId="1" operator="containsText" stopIfTrue="1" text="Riesgo Alto">
      <formula>NOT(ISERROR(SEARCH("Riesgo Alto",E57)))</formula>
    </cfRule>
    <cfRule type="containsText" priority="297" dxfId="0" operator="containsText" stopIfTrue="1" text="Riesgo Moderado">
      <formula>NOT(ISERROR(SEARCH("Riesgo Moderado",E57)))</formula>
    </cfRule>
    <cfRule type="containsText" priority="298" dxfId="7" operator="containsText" stopIfTrue="1" text="Riesgo Bajo">
      <formula>NOT(ISERROR(SEARCH("Riesgo Bajo",E57)))</formula>
    </cfRule>
    <cfRule type="containsText" priority="299" dxfId="1" operator="containsText" stopIfTrue="1" text="Riesgo Alto">
      <formula>NOT(ISERROR(SEARCH("Riesgo Alto",E57)))</formula>
    </cfRule>
    <cfRule type="containsText" priority="300" dxfId="177" operator="containsText" stopIfTrue="1" text="Riesgo Extremo">
      <formula>NOT(ISERROR(SEARCH("Riesgo Extremo",E57)))</formula>
    </cfRule>
  </conditionalFormatting>
  <conditionalFormatting sqref="E57">
    <cfRule type="containsText" priority="295" dxfId="6" operator="containsText" stopIfTrue="1" text="Riesgo Extremo">
      <formula>NOT(ISERROR(SEARCH("Riesgo Extremo",E57)))</formula>
    </cfRule>
  </conditionalFormatting>
  <conditionalFormatting sqref="E60">
    <cfRule type="containsText" priority="290" dxfId="1" operator="containsText" stopIfTrue="1" text="Riesgo Alto">
      <formula>NOT(ISERROR(SEARCH("Riesgo Alto",E60)))</formula>
    </cfRule>
    <cfRule type="containsText" priority="291" dxfId="0" operator="containsText" stopIfTrue="1" text="Riesgo Moderado">
      <formula>NOT(ISERROR(SEARCH("Riesgo Moderado",E60)))</formula>
    </cfRule>
    <cfRule type="containsText" priority="292" dxfId="7" operator="containsText" stopIfTrue="1" text="Riesgo Bajo">
      <formula>NOT(ISERROR(SEARCH("Riesgo Bajo",E60)))</formula>
    </cfRule>
    <cfRule type="containsText" priority="293" dxfId="1" operator="containsText" stopIfTrue="1" text="Riesgo Alto">
      <formula>NOT(ISERROR(SEARCH("Riesgo Alto",E60)))</formula>
    </cfRule>
    <cfRule type="containsText" priority="294" dxfId="177" operator="containsText" stopIfTrue="1" text="Riesgo Extremo">
      <formula>NOT(ISERROR(SEARCH("Riesgo Extremo",E60)))</formula>
    </cfRule>
  </conditionalFormatting>
  <conditionalFormatting sqref="E60">
    <cfRule type="containsText" priority="289" dxfId="6" operator="containsText" stopIfTrue="1" text="Riesgo Extremo">
      <formula>NOT(ISERROR(SEARCH("Riesgo Extremo",E60)))</formula>
    </cfRule>
  </conditionalFormatting>
  <conditionalFormatting sqref="E63">
    <cfRule type="containsText" priority="284" dxfId="1" operator="containsText" stopIfTrue="1" text="Riesgo Alto">
      <formula>NOT(ISERROR(SEARCH("Riesgo Alto",E63)))</formula>
    </cfRule>
    <cfRule type="containsText" priority="285" dxfId="0" operator="containsText" stopIfTrue="1" text="Riesgo Moderado">
      <formula>NOT(ISERROR(SEARCH("Riesgo Moderado",E63)))</formula>
    </cfRule>
    <cfRule type="containsText" priority="286" dxfId="7" operator="containsText" stopIfTrue="1" text="Riesgo Bajo">
      <formula>NOT(ISERROR(SEARCH("Riesgo Bajo",E63)))</formula>
    </cfRule>
    <cfRule type="containsText" priority="287" dxfId="1" operator="containsText" stopIfTrue="1" text="Riesgo Alto">
      <formula>NOT(ISERROR(SEARCH("Riesgo Alto",E63)))</formula>
    </cfRule>
    <cfRule type="containsText" priority="288" dxfId="177" operator="containsText" stopIfTrue="1" text="Riesgo Extremo">
      <formula>NOT(ISERROR(SEARCH("Riesgo Extremo",E63)))</formula>
    </cfRule>
  </conditionalFormatting>
  <conditionalFormatting sqref="E63">
    <cfRule type="containsText" priority="283" dxfId="6" operator="containsText" stopIfTrue="1" text="Riesgo Extremo">
      <formula>NOT(ISERROR(SEARCH("Riesgo Extremo",E63)))</formula>
    </cfRule>
  </conditionalFormatting>
  <dataValidations count="9">
    <dataValidation type="list" allowBlank="1" showDropDown="1" showInputMessage="1" showErrorMessage="1" sqref="H23 H34 H26:H31 H37:H64">
      <formula1>PROBABILIDAD</formula1>
    </dataValidation>
    <dataValidation type="list" allowBlank="1" showDropDown="1" showInputMessage="1" showErrorMessage="1" sqref="H24:H25 H32:H33 H35:H36 I22:I28 I30:I64">
      <formula1>IMPACTO</formula1>
    </dataValidation>
    <dataValidation type="list" allowBlank="1" showInputMessage="1" showErrorMessage="1" errorTitle="Error" error="Esta opción no está permitida" sqref="Y22:Y28">
      <formula1>OPCIONESDEMANEJO</formula1>
    </dataValidation>
    <dataValidation type="list" allowBlank="1" showInputMessage="1" showErrorMessage="1" errorTitle="ERROR" error="Este valor no es permitido" sqref="F22:F64">
      <formula1>EXISTENCONTROLES</formula1>
    </dataValidation>
    <dataValidation type="list" allowBlank="1" showInputMessage="1" showErrorMessage="1" sqref="J22 J24 J26 J29:J64">
      <formula1>HerramientaControl</formula1>
    </dataValidation>
    <dataValidation type="list" allowBlank="1" showInputMessage="1" showErrorMessage="1" errorTitle="ERROR" error="Este valor no es permitido" sqref="K22 K24 K26 K29:K64">
      <formula1>ManualesInstructivos</formula1>
    </dataValidation>
    <dataValidation type="list" allowBlank="1" showInputMessage="1" showErrorMessage="1" errorTitle="ERROR" error="Este valor no es permitido" sqref="L22 L24 L26 L29:L64">
      <formula1>HerramientaEfectiva</formula1>
    </dataValidation>
    <dataValidation type="list" allowBlank="1" showInputMessage="1" showErrorMessage="1" errorTitle="ERROR" error="Este valor no es permitido" sqref="M22 M24 M26 M29:M64">
      <formula1>ResponDefinidos</formula1>
    </dataValidation>
    <dataValidation type="list" allowBlank="1" showInputMessage="1" showErrorMessage="1" errorTitle="ERROR" error="Este valor no es permitido" sqref="N22 N24 N26 N29:N64">
      <formula1>FrecuenciaSeguim</formula1>
    </dataValidation>
  </dataValidations>
  <printOptions horizontalCentered="1" verticalCentered="1"/>
  <pageMargins left="0.984251968503937" right="0" top="0" bottom="0" header="0" footer="0"/>
  <pageSetup horizontalDpi="600" verticalDpi="600" orientation="portrait" scale="50" r:id="rId2"/>
  <drawing r:id="rId1"/>
</worksheet>
</file>

<file path=xl/worksheets/sheet6.xml><?xml version="1.0" encoding="utf-8"?>
<worksheet xmlns="http://schemas.openxmlformats.org/spreadsheetml/2006/main" xmlns:r="http://schemas.openxmlformats.org/officeDocument/2006/relationships">
  <dimension ref="A1:N42"/>
  <sheetViews>
    <sheetView tabSelected="1" zoomScale="40" zoomScaleNormal="40" zoomScalePageLayoutView="0" workbookViewId="0" topLeftCell="A1">
      <selection activeCell="A1" sqref="A1"/>
    </sheetView>
  </sheetViews>
  <sheetFormatPr defaultColWidth="11.421875" defaultRowHeight="12.75"/>
  <cols>
    <col min="1" max="1" width="56.00390625" style="349" customWidth="1"/>
    <col min="2" max="2" width="25.57421875" style="349" customWidth="1"/>
    <col min="3" max="3" width="67.140625" style="349" customWidth="1"/>
    <col min="4" max="4" width="16.8515625" style="349" customWidth="1"/>
    <col min="5" max="5" width="23.28125" style="349" customWidth="1"/>
    <col min="6" max="6" width="36.140625" style="349" customWidth="1"/>
    <col min="7" max="7" width="17.8515625" style="349" customWidth="1"/>
    <col min="8" max="8" width="26.28125" style="349" customWidth="1"/>
    <col min="9" max="9" width="49.140625" style="350" customWidth="1"/>
    <col min="10" max="10" width="74.00390625" style="318" customWidth="1"/>
    <col min="11" max="11" width="25.28125" style="318" customWidth="1"/>
    <col min="12" max="12" width="51.421875" style="316" customWidth="1"/>
    <col min="13" max="13" width="40.8515625" style="316" customWidth="1"/>
    <col min="14" max="14" width="25.140625" style="316" customWidth="1"/>
    <col min="15" max="19" width="11.421875" style="316" customWidth="1"/>
    <col min="20" max="20" width="26.8515625" style="316" customWidth="1"/>
    <col min="21" max="21" width="5.00390625" style="349" customWidth="1"/>
    <col min="22" max="22" width="11.421875" style="349" customWidth="1"/>
    <col min="23" max="23" width="45.421875" style="349" customWidth="1"/>
    <col min="24" max="24" width="13.421875" style="349" customWidth="1"/>
    <col min="25" max="25" width="11.421875" style="349" customWidth="1"/>
    <col min="26" max="26" width="14.140625" style="349" customWidth="1"/>
    <col min="27" max="27" width="13.140625" style="349" customWidth="1"/>
    <col min="28" max="28" width="11.421875" style="349" customWidth="1"/>
    <col min="29" max="29" width="15.8515625" style="349" customWidth="1"/>
    <col min="30" max="30" width="26.00390625" style="349" customWidth="1"/>
    <col min="31" max="16384" width="11.421875" style="349" customWidth="1"/>
  </cols>
  <sheetData>
    <row r="1" spans="9:11" s="316" customFormat="1" ht="19.5" thickBot="1">
      <c r="I1" s="317"/>
      <c r="J1" s="318"/>
      <c r="K1" s="318"/>
    </row>
    <row r="2" spans="1:14" s="316" customFormat="1" ht="41.25" customHeight="1" thickBot="1">
      <c r="A2" s="915" t="s">
        <v>394</v>
      </c>
      <c r="B2" s="916"/>
      <c r="C2" s="916"/>
      <c r="D2" s="916"/>
      <c r="E2" s="916"/>
      <c r="F2" s="916"/>
      <c r="G2" s="916"/>
      <c r="H2" s="916"/>
      <c r="I2" s="916"/>
      <c r="J2" s="916"/>
      <c r="K2" s="916"/>
      <c r="L2" s="916"/>
      <c r="M2" s="916"/>
      <c r="N2" s="917"/>
    </row>
    <row r="3" spans="1:14" s="316" customFormat="1" ht="20.25" thickBot="1">
      <c r="A3" s="918" t="s">
        <v>395</v>
      </c>
      <c r="B3" s="919"/>
      <c r="C3" s="919"/>
      <c r="D3" s="919"/>
      <c r="E3" s="919"/>
      <c r="F3" s="919"/>
      <c r="G3" s="919"/>
      <c r="H3" s="919"/>
      <c r="I3" s="919"/>
      <c r="J3" s="919"/>
      <c r="K3" s="919"/>
      <c r="L3" s="919"/>
      <c r="M3" s="919"/>
      <c r="N3" s="919"/>
    </row>
    <row r="4" spans="1:14" s="316" customFormat="1" ht="20.25" customHeight="1" thickBot="1">
      <c r="A4" s="920" t="s">
        <v>396</v>
      </c>
      <c r="B4" s="921"/>
      <c r="C4" s="922"/>
      <c r="D4" s="890">
        <v>2018</v>
      </c>
      <c r="E4" s="906" t="s">
        <v>397</v>
      </c>
      <c r="F4" s="912" t="s">
        <v>10</v>
      </c>
      <c r="G4" s="908" t="s">
        <v>398</v>
      </c>
      <c r="H4" s="909"/>
      <c r="I4" s="909"/>
      <c r="J4" s="909"/>
      <c r="K4" s="909"/>
      <c r="L4" s="909"/>
      <c r="M4" s="909"/>
      <c r="N4" s="910"/>
    </row>
    <row r="5" spans="1:14" s="316" customFormat="1" ht="77.25" customHeight="1" thickBot="1">
      <c r="A5" s="319" t="s">
        <v>399</v>
      </c>
      <c r="B5" s="320" t="s">
        <v>400</v>
      </c>
      <c r="C5" s="321" t="s">
        <v>401</v>
      </c>
      <c r="D5" s="923"/>
      <c r="E5" s="907"/>
      <c r="F5" s="924"/>
      <c r="G5" s="322" t="s">
        <v>402</v>
      </c>
      <c r="H5" s="322" t="s">
        <v>403</v>
      </c>
      <c r="I5" s="322" t="s">
        <v>404</v>
      </c>
      <c r="J5" s="322" t="s">
        <v>402</v>
      </c>
      <c r="K5" s="322" t="s">
        <v>403</v>
      </c>
      <c r="L5" s="322" t="s">
        <v>405</v>
      </c>
      <c r="M5" s="323" t="s">
        <v>406</v>
      </c>
      <c r="N5" s="323" t="s">
        <v>406</v>
      </c>
    </row>
    <row r="6" spans="1:14" s="316" customFormat="1" ht="226.5" customHeight="1">
      <c r="A6" s="324" t="s">
        <v>407</v>
      </c>
      <c r="B6" s="325" t="s">
        <v>421</v>
      </c>
      <c r="C6" s="326" t="s">
        <v>458</v>
      </c>
      <c r="D6" s="923"/>
      <c r="E6" s="327">
        <v>1</v>
      </c>
      <c r="F6" s="328" t="s">
        <v>409</v>
      </c>
      <c r="G6" s="329">
        <v>3</v>
      </c>
      <c r="H6" s="330">
        <v>7</v>
      </c>
      <c r="I6" s="331" t="s">
        <v>205</v>
      </c>
      <c r="J6" s="332">
        <v>3</v>
      </c>
      <c r="K6" s="332">
        <v>7</v>
      </c>
      <c r="L6" s="360" t="s">
        <v>466</v>
      </c>
      <c r="M6" s="334" t="s">
        <v>410</v>
      </c>
      <c r="N6" s="925"/>
    </row>
    <row r="7" spans="1:14" s="316" customFormat="1" ht="147.75" customHeight="1" thickBot="1">
      <c r="A7" s="335" t="s">
        <v>411</v>
      </c>
      <c r="B7" s="336" t="s">
        <v>412</v>
      </c>
      <c r="C7" s="337" t="s">
        <v>413</v>
      </c>
      <c r="D7" s="923"/>
      <c r="E7" s="327">
        <v>2</v>
      </c>
      <c r="F7" s="328" t="s">
        <v>414</v>
      </c>
      <c r="G7" s="329">
        <v>3</v>
      </c>
      <c r="H7" s="330">
        <v>11</v>
      </c>
      <c r="I7" s="331" t="s">
        <v>212</v>
      </c>
      <c r="J7" s="332">
        <v>3</v>
      </c>
      <c r="K7" s="332">
        <v>11</v>
      </c>
      <c r="L7" s="333" t="s">
        <v>415</v>
      </c>
      <c r="M7" s="338" t="s">
        <v>416</v>
      </c>
      <c r="N7" s="926"/>
    </row>
    <row r="8" spans="1:14" s="316" customFormat="1" ht="154.5" customHeight="1">
      <c r="A8" s="335" t="s">
        <v>417</v>
      </c>
      <c r="B8" s="336" t="s">
        <v>408</v>
      </c>
      <c r="C8" s="326" t="s">
        <v>418</v>
      </c>
      <c r="D8" s="923"/>
      <c r="E8" s="339">
        <v>3</v>
      </c>
      <c r="F8" s="340" t="s">
        <v>295</v>
      </c>
      <c r="G8" s="341">
        <v>3</v>
      </c>
      <c r="H8" s="342">
        <v>7</v>
      </c>
      <c r="I8" s="333" t="s">
        <v>150</v>
      </c>
      <c r="J8" s="332">
        <v>3</v>
      </c>
      <c r="K8" s="332">
        <v>7</v>
      </c>
      <c r="L8" s="360" t="s">
        <v>466</v>
      </c>
      <c r="M8" s="338" t="s">
        <v>419</v>
      </c>
      <c r="N8" s="926"/>
    </row>
    <row r="9" spans="1:14" s="316" customFormat="1" ht="163.5" customHeight="1">
      <c r="A9" s="335" t="s">
        <v>420</v>
      </c>
      <c r="B9" s="336" t="s">
        <v>421</v>
      </c>
      <c r="C9" s="337" t="s">
        <v>422</v>
      </c>
      <c r="D9" s="923"/>
      <c r="E9" s="339"/>
      <c r="F9" s="340"/>
      <c r="G9" s="341"/>
      <c r="H9" s="342"/>
      <c r="I9" s="331"/>
      <c r="J9" s="332"/>
      <c r="K9" s="332"/>
      <c r="L9" s="333"/>
      <c r="M9" s="338"/>
      <c r="N9" s="926"/>
    </row>
    <row r="10" spans="1:14" s="316" customFormat="1" ht="163.5" customHeight="1" thickBot="1">
      <c r="A10" s="335" t="s">
        <v>423</v>
      </c>
      <c r="B10" s="336" t="s">
        <v>412</v>
      </c>
      <c r="C10" s="337" t="s">
        <v>424</v>
      </c>
      <c r="D10" s="923"/>
      <c r="E10" s="339"/>
      <c r="F10" s="340"/>
      <c r="G10" s="341"/>
      <c r="H10" s="342"/>
      <c r="I10" s="331"/>
      <c r="J10" s="332"/>
      <c r="K10" s="332"/>
      <c r="L10" s="333"/>
      <c r="M10" s="338"/>
      <c r="N10" s="926"/>
    </row>
    <row r="11" spans="1:14" s="316" customFormat="1" ht="84.75" customHeight="1" thickBot="1">
      <c r="A11" s="927"/>
      <c r="B11" s="928"/>
      <c r="C11" s="929"/>
      <c r="D11" s="923"/>
      <c r="E11" s="906" t="s">
        <v>397</v>
      </c>
      <c r="F11" s="906" t="s">
        <v>4</v>
      </c>
      <c r="G11" s="908" t="s">
        <v>398</v>
      </c>
      <c r="H11" s="909"/>
      <c r="I11" s="909"/>
      <c r="J11" s="909"/>
      <c r="K11" s="909"/>
      <c r="L11" s="910"/>
      <c r="M11" s="911" t="s">
        <v>406</v>
      </c>
      <c r="N11" s="912"/>
    </row>
    <row r="12" spans="1:14" s="316" customFormat="1" ht="126" customHeight="1" thickBot="1">
      <c r="A12" s="927"/>
      <c r="B12" s="928"/>
      <c r="C12" s="929"/>
      <c r="D12" s="923"/>
      <c r="E12" s="907"/>
      <c r="F12" s="907"/>
      <c r="G12" s="908" t="s">
        <v>425</v>
      </c>
      <c r="H12" s="910"/>
      <c r="I12" s="908" t="s">
        <v>426</v>
      </c>
      <c r="J12" s="910"/>
      <c r="K12" s="908" t="s">
        <v>427</v>
      </c>
      <c r="L12" s="910"/>
      <c r="M12" s="913"/>
      <c r="N12" s="914"/>
    </row>
    <row r="13" spans="1:14" s="316" customFormat="1" ht="39" customHeight="1">
      <c r="A13" s="927"/>
      <c r="B13" s="928"/>
      <c r="C13" s="929"/>
      <c r="D13" s="923"/>
      <c r="E13" s="890"/>
      <c r="F13" s="892"/>
      <c r="G13" s="894"/>
      <c r="H13" s="895"/>
      <c r="I13" s="894"/>
      <c r="J13" s="895"/>
      <c r="K13" s="898"/>
      <c r="L13" s="899"/>
      <c r="M13" s="902"/>
      <c r="N13" s="903"/>
    </row>
    <row r="14" spans="1:14" s="316" customFormat="1" ht="59.25" customHeight="1" thickBot="1">
      <c r="A14" s="927"/>
      <c r="B14" s="928"/>
      <c r="C14" s="929"/>
      <c r="D14" s="923"/>
      <c r="E14" s="891"/>
      <c r="F14" s="893"/>
      <c r="G14" s="896"/>
      <c r="H14" s="897"/>
      <c r="I14" s="896"/>
      <c r="J14" s="897"/>
      <c r="K14" s="900"/>
      <c r="L14" s="901"/>
      <c r="M14" s="904"/>
      <c r="N14" s="905"/>
    </row>
    <row r="15" spans="1:14" s="316" customFormat="1" ht="105.75" customHeight="1" thickBot="1">
      <c r="A15" s="930"/>
      <c r="B15" s="931"/>
      <c r="C15" s="932"/>
      <c r="D15" s="891"/>
      <c r="E15" s="343"/>
      <c r="F15" s="344"/>
      <c r="G15" s="881"/>
      <c r="H15" s="882"/>
      <c r="I15" s="881"/>
      <c r="J15" s="882"/>
      <c r="K15" s="883"/>
      <c r="L15" s="884"/>
      <c r="M15" s="885"/>
      <c r="N15" s="886"/>
    </row>
    <row r="16" spans="9:11" s="316" customFormat="1" ht="19.5" thickBot="1">
      <c r="I16" s="317"/>
      <c r="J16" s="318"/>
      <c r="K16" s="318"/>
    </row>
    <row r="17" spans="1:10" s="316" customFormat="1" ht="47.25" customHeight="1" thickBot="1">
      <c r="A17" s="887" t="s">
        <v>168</v>
      </c>
      <c r="B17" s="888"/>
      <c r="C17" s="888"/>
      <c r="D17" s="889"/>
      <c r="E17" s="887" t="s">
        <v>6</v>
      </c>
      <c r="F17" s="888"/>
      <c r="G17" s="888"/>
      <c r="H17" s="889"/>
      <c r="I17" s="887" t="s">
        <v>16</v>
      </c>
      <c r="J17" s="889"/>
    </row>
    <row r="18" spans="1:10" s="316" customFormat="1" ht="44.25" thickBot="1">
      <c r="A18" s="875" t="s">
        <v>7</v>
      </c>
      <c r="B18" s="876"/>
      <c r="C18" s="875" t="s">
        <v>464</v>
      </c>
      <c r="D18" s="876"/>
      <c r="E18" s="875" t="s">
        <v>17</v>
      </c>
      <c r="F18" s="876"/>
      <c r="G18" s="875" t="s">
        <v>464</v>
      </c>
      <c r="H18" s="876"/>
      <c r="I18" s="345" t="s">
        <v>18</v>
      </c>
      <c r="J18" s="346" t="s">
        <v>464</v>
      </c>
    </row>
    <row r="19" spans="1:10" s="316" customFormat="1" ht="33" customHeight="1">
      <c r="A19" s="877" t="s">
        <v>428</v>
      </c>
      <c r="B19" s="878"/>
      <c r="C19" s="879"/>
      <c r="D19" s="880"/>
      <c r="E19" s="869" t="s">
        <v>359</v>
      </c>
      <c r="F19" s="870"/>
      <c r="G19" s="879"/>
      <c r="H19" s="880"/>
      <c r="I19" s="871" t="s">
        <v>429</v>
      </c>
      <c r="J19" s="873"/>
    </row>
    <row r="20" spans="1:10" s="316" customFormat="1" ht="96" customHeight="1">
      <c r="A20" s="865"/>
      <c r="B20" s="866"/>
      <c r="C20" s="867"/>
      <c r="D20" s="868"/>
      <c r="E20" s="869" t="s">
        <v>384</v>
      </c>
      <c r="F20" s="870"/>
      <c r="G20" s="867"/>
      <c r="H20" s="868"/>
      <c r="I20" s="872"/>
      <c r="J20" s="874"/>
    </row>
    <row r="21" spans="1:10" s="316" customFormat="1" ht="44.25" customHeight="1">
      <c r="A21" s="865"/>
      <c r="B21" s="866"/>
      <c r="C21" s="867"/>
      <c r="D21" s="868"/>
      <c r="E21" s="869" t="s">
        <v>430</v>
      </c>
      <c r="F21" s="870"/>
      <c r="G21" s="867"/>
      <c r="H21" s="868"/>
      <c r="I21" s="347"/>
      <c r="J21" s="347"/>
    </row>
    <row r="22" spans="1:10" s="316" customFormat="1" ht="59.25" customHeight="1">
      <c r="A22" s="865"/>
      <c r="B22" s="866"/>
      <c r="C22" s="867"/>
      <c r="D22" s="868"/>
      <c r="E22" s="869" t="s">
        <v>431</v>
      </c>
      <c r="F22" s="870"/>
      <c r="G22" s="867"/>
      <c r="H22" s="868"/>
      <c r="I22" s="348"/>
      <c r="J22" s="348"/>
    </row>
    <row r="23" spans="9:11" s="316" customFormat="1" ht="18.75">
      <c r="I23" s="317"/>
      <c r="J23" s="318"/>
      <c r="K23" s="318"/>
    </row>
    <row r="24" spans="9:11" s="316" customFormat="1" ht="18.75">
      <c r="I24" s="317"/>
      <c r="J24" s="318"/>
      <c r="K24" s="318"/>
    </row>
    <row r="25" spans="9:11" s="316" customFormat="1" ht="18.75">
      <c r="I25" s="317"/>
      <c r="J25" s="318"/>
      <c r="K25" s="318"/>
    </row>
    <row r="26" spans="9:11" s="316" customFormat="1" ht="18.75">
      <c r="I26" s="317"/>
      <c r="J26" s="318"/>
      <c r="K26" s="318"/>
    </row>
    <row r="27" spans="9:11" s="316" customFormat="1" ht="18.75">
      <c r="I27" s="317"/>
      <c r="J27" s="318"/>
      <c r="K27" s="318"/>
    </row>
    <row r="28" spans="9:11" s="316" customFormat="1" ht="18.75">
      <c r="I28" s="317"/>
      <c r="J28" s="318"/>
      <c r="K28" s="318"/>
    </row>
    <row r="29" spans="9:11" s="316" customFormat="1" ht="18.75">
      <c r="I29" s="317"/>
      <c r="J29" s="318"/>
      <c r="K29" s="318"/>
    </row>
    <row r="30" spans="9:11" s="316" customFormat="1" ht="18.75">
      <c r="I30" s="317"/>
      <c r="J30" s="318"/>
      <c r="K30" s="318"/>
    </row>
    <row r="31" spans="9:11" s="316" customFormat="1" ht="18.75">
      <c r="I31" s="317"/>
      <c r="J31" s="318"/>
      <c r="K31" s="318"/>
    </row>
    <row r="32" spans="9:11" s="316" customFormat="1" ht="18.75">
      <c r="I32" s="317"/>
      <c r="J32" s="318"/>
      <c r="K32" s="318"/>
    </row>
    <row r="33" spans="9:11" s="316" customFormat="1" ht="18.75">
      <c r="I33" s="317"/>
      <c r="J33" s="318"/>
      <c r="K33" s="318"/>
    </row>
    <row r="34" spans="9:11" s="316" customFormat="1" ht="18.75">
      <c r="I34" s="317"/>
      <c r="J34" s="318"/>
      <c r="K34" s="318"/>
    </row>
    <row r="35" spans="9:11" s="316" customFormat="1" ht="18.75">
      <c r="I35" s="317"/>
      <c r="J35" s="318"/>
      <c r="K35" s="318"/>
    </row>
    <row r="36" spans="9:11" s="316" customFormat="1" ht="18.75">
      <c r="I36" s="317"/>
      <c r="J36" s="318"/>
      <c r="K36" s="318"/>
    </row>
    <row r="37" spans="9:11" s="316" customFormat="1" ht="18.75">
      <c r="I37" s="317"/>
      <c r="J37" s="318"/>
      <c r="K37" s="318"/>
    </row>
    <row r="38" spans="9:11" s="316" customFormat="1" ht="18.75">
      <c r="I38" s="317"/>
      <c r="J38" s="318"/>
      <c r="K38" s="318"/>
    </row>
    <row r="39" spans="9:11" s="316" customFormat="1" ht="18.75">
      <c r="I39" s="317"/>
      <c r="J39" s="318"/>
      <c r="K39" s="318"/>
    </row>
    <row r="40" spans="9:11" s="316" customFormat="1" ht="18.75">
      <c r="I40" s="317"/>
      <c r="J40" s="318"/>
      <c r="K40" s="318"/>
    </row>
    <row r="41" spans="9:11" s="316" customFormat="1" ht="18.75">
      <c r="I41" s="317"/>
      <c r="J41" s="318"/>
      <c r="K41" s="318"/>
    </row>
    <row r="42" spans="9:11" s="316" customFormat="1" ht="18.75">
      <c r="I42" s="317"/>
      <c r="J42" s="318"/>
      <c r="K42" s="318"/>
    </row>
  </sheetData>
  <sheetProtection/>
  <mergeCells count="51">
    <mergeCell ref="A2:N2"/>
    <mergeCell ref="A3:N3"/>
    <mergeCell ref="A4:C4"/>
    <mergeCell ref="D4:D15"/>
    <mergeCell ref="E4:E5"/>
    <mergeCell ref="F4:F5"/>
    <mergeCell ref="G4:N4"/>
    <mergeCell ref="N6:N10"/>
    <mergeCell ref="A11:C15"/>
    <mergeCell ref="E11:E12"/>
    <mergeCell ref="F11:F12"/>
    <mergeCell ref="G11:L11"/>
    <mergeCell ref="M11:N12"/>
    <mergeCell ref="G12:H12"/>
    <mergeCell ref="I12:J12"/>
    <mergeCell ref="K12:L12"/>
    <mergeCell ref="E13:E14"/>
    <mergeCell ref="F13:F14"/>
    <mergeCell ref="G13:H14"/>
    <mergeCell ref="I13:J14"/>
    <mergeCell ref="K13:L14"/>
    <mergeCell ref="M13:N14"/>
    <mergeCell ref="G15:H15"/>
    <mergeCell ref="I15:J15"/>
    <mergeCell ref="K15:L15"/>
    <mergeCell ref="M15:N15"/>
    <mergeCell ref="A17:D17"/>
    <mergeCell ref="E17:H17"/>
    <mergeCell ref="I17:J17"/>
    <mergeCell ref="A18:B18"/>
    <mergeCell ref="C18:D18"/>
    <mergeCell ref="E18:F18"/>
    <mergeCell ref="G18:H18"/>
    <mergeCell ref="A19:B19"/>
    <mergeCell ref="C19:D19"/>
    <mergeCell ref="E19:F19"/>
    <mergeCell ref="G19:H19"/>
    <mergeCell ref="I19:I20"/>
    <mergeCell ref="J19:J20"/>
    <mergeCell ref="A20:B20"/>
    <mergeCell ref="C20:D20"/>
    <mergeCell ref="E20:F20"/>
    <mergeCell ref="G20:H20"/>
    <mergeCell ref="A21:B21"/>
    <mergeCell ref="C21:D21"/>
    <mergeCell ref="E21:F21"/>
    <mergeCell ref="G21:H21"/>
    <mergeCell ref="A22:B22"/>
    <mergeCell ref="C22:D22"/>
    <mergeCell ref="G22:H22"/>
    <mergeCell ref="E22:F22"/>
  </mergeCells>
  <conditionalFormatting sqref="I10">
    <cfRule type="containsText" priority="92" dxfId="1" operator="containsText" stopIfTrue="1" text="Riesgo Alto">
      <formula>NOT(ISERROR(SEARCH("Riesgo Alto",I10)))</formula>
    </cfRule>
    <cfRule type="containsText" priority="93" dxfId="0" operator="containsText" stopIfTrue="1" text="Riesgo Moderado">
      <formula>NOT(ISERROR(SEARCH("Riesgo Moderado",I10)))</formula>
    </cfRule>
    <cfRule type="containsText" priority="94" dxfId="7" operator="containsText" stopIfTrue="1" text="Riesgo Bajo">
      <formula>NOT(ISERROR(SEARCH("Riesgo Bajo",I10)))</formula>
    </cfRule>
    <cfRule type="containsText" priority="95" dxfId="1" operator="containsText" stopIfTrue="1" text="Riesgo Alto">
      <formula>NOT(ISERROR(SEARCH("Riesgo Alto",I10)))</formula>
    </cfRule>
    <cfRule type="containsText" priority="96" dxfId="177" operator="containsText" stopIfTrue="1" text="Riesgo Extremo">
      <formula>NOT(ISERROR(SEARCH("Riesgo Extremo",I10)))</formula>
    </cfRule>
  </conditionalFormatting>
  <conditionalFormatting sqref="I10">
    <cfRule type="containsText" priority="91" dxfId="6" operator="containsText" stopIfTrue="1" text="Riesgo Extremo">
      <formula>NOT(ISERROR(SEARCH("Riesgo Extremo",I10)))</formula>
    </cfRule>
  </conditionalFormatting>
  <conditionalFormatting sqref="L10">
    <cfRule type="containsText" priority="86" dxfId="1" operator="containsText" stopIfTrue="1" text="Riesgo Alto">
      <formula>NOT(ISERROR(SEARCH("Riesgo Alto",L10)))</formula>
    </cfRule>
    <cfRule type="containsText" priority="87" dxfId="0" operator="containsText" stopIfTrue="1" text="Riesgo Moderado">
      <formula>NOT(ISERROR(SEARCH("Riesgo Moderado",L10)))</formula>
    </cfRule>
    <cfRule type="containsText" priority="88" dxfId="7" operator="containsText" stopIfTrue="1" text="Riesgo Bajo">
      <formula>NOT(ISERROR(SEARCH("Riesgo Bajo",L10)))</formula>
    </cfRule>
    <cfRule type="containsText" priority="89" dxfId="1" operator="containsText" stopIfTrue="1" text="Riesgo Alto">
      <formula>NOT(ISERROR(SEARCH("Riesgo Alto",L10)))</formula>
    </cfRule>
    <cfRule type="containsText" priority="90" dxfId="177" operator="containsText" stopIfTrue="1" text="Riesgo Extremo">
      <formula>NOT(ISERROR(SEARCH("Riesgo Extremo",L10)))</formula>
    </cfRule>
  </conditionalFormatting>
  <conditionalFormatting sqref="L10">
    <cfRule type="containsText" priority="85" dxfId="6" operator="containsText" stopIfTrue="1" text="Riesgo Extremo">
      <formula>NOT(ISERROR(SEARCH("Riesgo Extremo",L10)))</formula>
    </cfRule>
  </conditionalFormatting>
  <conditionalFormatting sqref="I6">
    <cfRule type="containsText" priority="80" dxfId="1" operator="containsText" stopIfTrue="1" text="Riesgo Alto">
      <formula>NOT(ISERROR(SEARCH("Riesgo Alto",I6)))</formula>
    </cfRule>
    <cfRule type="containsText" priority="81" dxfId="0" operator="containsText" stopIfTrue="1" text="Riesgo Moderado">
      <formula>NOT(ISERROR(SEARCH("Riesgo Moderado",I6)))</formula>
    </cfRule>
    <cfRule type="containsText" priority="82" dxfId="7" operator="containsText" stopIfTrue="1" text="Riesgo Bajo">
      <formula>NOT(ISERROR(SEARCH("Riesgo Bajo",I6)))</formula>
    </cfRule>
    <cfRule type="containsText" priority="83" dxfId="1" operator="containsText" stopIfTrue="1" text="Riesgo Alto">
      <formula>NOT(ISERROR(SEARCH("Riesgo Alto",I6)))</formula>
    </cfRule>
    <cfRule type="containsText" priority="84" dxfId="177" operator="containsText" stopIfTrue="1" text="Riesgo Extremo">
      <formula>NOT(ISERROR(SEARCH("Riesgo Extremo",I6)))</formula>
    </cfRule>
  </conditionalFormatting>
  <conditionalFormatting sqref="I6">
    <cfRule type="containsText" priority="79" dxfId="6" operator="containsText" stopIfTrue="1" text="Riesgo Extremo">
      <formula>NOT(ISERROR(SEARCH("Riesgo Extremo",I6)))</formula>
    </cfRule>
  </conditionalFormatting>
  <conditionalFormatting sqref="I7">
    <cfRule type="containsText" priority="74" dxfId="1" operator="containsText" stopIfTrue="1" text="Riesgo Alto">
      <formula>NOT(ISERROR(SEARCH("Riesgo Alto",I7)))</formula>
    </cfRule>
    <cfRule type="containsText" priority="75" dxfId="0" operator="containsText" stopIfTrue="1" text="Riesgo Moderado">
      <formula>NOT(ISERROR(SEARCH("Riesgo Moderado",I7)))</formula>
    </cfRule>
    <cfRule type="containsText" priority="76" dxfId="7" operator="containsText" stopIfTrue="1" text="Riesgo Bajo">
      <formula>NOT(ISERROR(SEARCH("Riesgo Bajo",I7)))</formula>
    </cfRule>
    <cfRule type="containsText" priority="77" dxfId="1" operator="containsText" stopIfTrue="1" text="Riesgo Alto">
      <formula>NOT(ISERROR(SEARCH("Riesgo Alto",I7)))</formula>
    </cfRule>
    <cfRule type="containsText" priority="78" dxfId="177" operator="containsText" stopIfTrue="1" text="Riesgo Extremo">
      <formula>NOT(ISERROR(SEARCH("Riesgo Extremo",I7)))</formula>
    </cfRule>
  </conditionalFormatting>
  <conditionalFormatting sqref="I7">
    <cfRule type="containsText" priority="73" dxfId="6" operator="containsText" stopIfTrue="1" text="Riesgo Extremo">
      <formula>NOT(ISERROR(SEARCH("Riesgo Extremo",I7)))</formula>
    </cfRule>
  </conditionalFormatting>
  <conditionalFormatting sqref="L7">
    <cfRule type="containsText" priority="62" dxfId="1" operator="containsText" stopIfTrue="1" text="Riesgo Alto">
      <formula>NOT(ISERROR(SEARCH("Riesgo Alto",L7)))</formula>
    </cfRule>
    <cfRule type="containsText" priority="63" dxfId="0" operator="containsText" stopIfTrue="1" text="Riesgo Moderado">
      <formula>NOT(ISERROR(SEARCH("Riesgo Moderado",L7)))</formula>
    </cfRule>
    <cfRule type="containsText" priority="64" dxfId="7" operator="containsText" stopIfTrue="1" text="Riesgo Bajo">
      <formula>NOT(ISERROR(SEARCH("Riesgo Bajo",L7)))</formula>
    </cfRule>
    <cfRule type="containsText" priority="65" dxfId="1" operator="containsText" stopIfTrue="1" text="Riesgo Alto">
      <formula>NOT(ISERROR(SEARCH("Riesgo Alto",L7)))</formula>
    </cfRule>
    <cfRule type="containsText" priority="66" dxfId="177" operator="containsText" stopIfTrue="1" text="Riesgo Extremo">
      <formula>NOT(ISERROR(SEARCH("Riesgo Extremo",L7)))</formula>
    </cfRule>
  </conditionalFormatting>
  <conditionalFormatting sqref="L7">
    <cfRule type="containsText" priority="61" dxfId="6" operator="containsText" stopIfTrue="1" text="Riesgo Extremo">
      <formula>NOT(ISERROR(SEARCH("Riesgo Extremo",L7)))</formula>
    </cfRule>
  </conditionalFormatting>
  <conditionalFormatting sqref="I7">
    <cfRule type="containsText" priority="56" dxfId="1" operator="containsText" stopIfTrue="1" text="Riesgo Alto">
      <formula>NOT(ISERROR(SEARCH("Riesgo Alto",I7)))</formula>
    </cfRule>
    <cfRule type="containsText" priority="57" dxfId="0" operator="containsText" stopIfTrue="1" text="Riesgo Moderado">
      <formula>NOT(ISERROR(SEARCH("Riesgo Moderado",I7)))</formula>
    </cfRule>
    <cfRule type="containsText" priority="58" dxfId="7" operator="containsText" stopIfTrue="1" text="Riesgo Bajo">
      <formula>NOT(ISERROR(SEARCH("Riesgo Bajo",I7)))</formula>
    </cfRule>
    <cfRule type="containsText" priority="59" dxfId="1" operator="containsText" stopIfTrue="1" text="Riesgo Alto">
      <formula>NOT(ISERROR(SEARCH("Riesgo Alto",I7)))</formula>
    </cfRule>
    <cfRule type="containsText" priority="60" dxfId="177" operator="containsText" stopIfTrue="1" text="Riesgo Extremo">
      <formula>NOT(ISERROR(SEARCH("Riesgo Extremo",I7)))</formula>
    </cfRule>
  </conditionalFormatting>
  <conditionalFormatting sqref="I7">
    <cfRule type="containsText" priority="55" dxfId="6" operator="containsText" stopIfTrue="1" text="Riesgo Extremo">
      <formula>NOT(ISERROR(SEARCH("Riesgo Extremo",I7)))</formula>
    </cfRule>
  </conditionalFormatting>
  <conditionalFormatting sqref="L7">
    <cfRule type="containsText" priority="50" dxfId="1" operator="containsText" stopIfTrue="1" text="Riesgo Alto">
      <formula>NOT(ISERROR(SEARCH("Riesgo Alto",L7)))</formula>
    </cfRule>
    <cfRule type="containsText" priority="51" dxfId="0" operator="containsText" stopIfTrue="1" text="Riesgo Moderado">
      <formula>NOT(ISERROR(SEARCH("Riesgo Moderado",L7)))</formula>
    </cfRule>
    <cfRule type="containsText" priority="52" dxfId="7" operator="containsText" stopIfTrue="1" text="Riesgo Bajo">
      <formula>NOT(ISERROR(SEARCH("Riesgo Bajo",L7)))</formula>
    </cfRule>
    <cfRule type="containsText" priority="53" dxfId="1" operator="containsText" stopIfTrue="1" text="Riesgo Alto">
      <formula>NOT(ISERROR(SEARCH("Riesgo Alto",L7)))</formula>
    </cfRule>
    <cfRule type="containsText" priority="54" dxfId="177" operator="containsText" stopIfTrue="1" text="Riesgo Extremo">
      <formula>NOT(ISERROR(SEARCH("Riesgo Extremo",L7)))</formula>
    </cfRule>
  </conditionalFormatting>
  <conditionalFormatting sqref="L7">
    <cfRule type="containsText" priority="49" dxfId="6" operator="containsText" stopIfTrue="1" text="Riesgo Extremo">
      <formula>NOT(ISERROR(SEARCH("Riesgo Extremo",L7)))</formula>
    </cfRule>
  </conditionalFormatting>
  <conditionalFormatting sqref="I6">
    <cfRule type="containsText" priority="44" dxfId="1" operator="containsText" stopIfTrue="1" text="Riesgo Alto">
      <formula>NOT(ISERROR(SEARCH("Riesgo Alto",I6)))</formula>
    </cfRule>
    <cfRule type="containsText" priority="45" dxfId="0" operator="containsText" stopIfTrue="1" text="Riesgo Moderado">
      <formula>NOT(ISERROR(SEARCH("Riesgo Moderado",I6)))</formula>
    </cfRule>
    <cfRule type="containsText" priority="46" dxfId="7" operator="containsText" stopIfTrue="1" text="Riesgo Bajo">
      <formula>NOT(ISERROR(SEARCH("Riesgo Bajo",I6)))</formula>
    </cfRule>
    <cfRule type="containsText" priority="47" dxfId="1" operator="containsText" stopIfTrue="1" text="Riesgo Alto">
      <formula>NOT(ISERROR(SEARCH("Riesgo Alto",I6)))</formula>
    </cfRule>
    <cfRule type="containsText" priority="48" dxfId="177" operator="containsText" stopIfTrue="1" text="Riesgo Extremo">
      <formula>NOT(ISERROR(SEARCH("Riesgo Extremo",I6)))</formula>
    </cfRule>
  </conditionalFormatting>
  <conditionalFormatting sqref="I6">
    <cfRule type="containsText" priority="43" dxfId="6" operator="containsText" stopIfTrue="1" text="Riesgo Extremo">
      <formula>NOT(ISERROR(SEARCH("Riesgo Extremo",I6)))</formula>
    </cfRule>
  </conditionalFormatting>
  <conditionalFormatting sqref="L8">
    <cfRule type="containsText" priority="26" dxfId="1" operator="containsText" stopIfTrue="1" text="Riesgo Alto">
      <formula>NOT(ISERROR(SEARCH("Riesgo Alto",L8)))</formula>
    </cfRule>
    <cfRule type="containsText" priority="27" dxfId="0" operator="containsText" stopIfTrue="1" text="Riesgo Moderado">
      <formula>NOT(ISERROR(SEARCH("Riesgo Moderado",L8)))</formula>
    </cfRule>
    <cfRule type="containsText" priority="28" dxfId="7" operator="containsText" stopIfTrue="1" text="Riesgo Bajo">
      <formula>NOT(ISERROR(SEARCH("Riesgo Bajo",L8)))</formula>
    </cfRule>
    <cfRule type="containsText" priority="29" dxfId="1" operator="containsText" stopIfTrue="1" text="Riesgo Alto">
      <formula>NOT(ISERROR(SEARCH("Riesgo Alto",L8)))</formula>
    </cfRule>
    <cfRule type="containsText" priority="30" dxfId="177" operator="containsText" stopIfTrue="1" text="Riesgo Extremo">
      <formula>NOT(ISERROR(SEARCH("Riesgo Extremo",L8)))</formula>
    </cfRule>
  </conditionalFormatting>
  <conditionalFormatting sqref="L8">
    <cfRule type="containsText" priority="25" dxfId="6" operator="containsText" stopIfTrue="1" text="Riesgo Extremo">
      <formula>NOT(ISERROR(SEARCH("Riesgo Extremo",L8)))</formula>
    </cfRule>
  </conditionalFormatting>
  <conditionalFormatting sqref="I9">
    <cfRule type="containsText" priority="20" dxfId="1" operator="containsText" stopIfTrue="1" text="Riesgo Alto">
      <formula>NOT(ISERROR(SEARCH("Riesgo Alto",I9)))</formula>
    </cfRule>
    <cfRule type="containsText" priority="21" dxfId="0" operator="containsText" stopIfTrue="1" text="Riesgo Moderado">
      <formula>NOT(ISERROR(SEARCH("Riesgo Moderado",I9)))</formula>
    </cfRule>
    <cfRule type="containsText" priority="22" dxfId="7" operator="containsText" stopIfTrue="1" text="Riesgo Bajo">
      <formula>NOT(ISERROR(SEARCH("Riesgo Bajo",I9)))</formula>
    </cfRule>
    <cfRule type="containsText" priority="23" dxfId="1" operator="containsText" stopIfTrue="1" text="Riesgo Alto">
      <formula>NOT(ISERROR(SEARCH("Riesgo Alto",I9)))</formula>
    </cfRule>
    <cfRule type="containsText" priority="24" dxfId="177" operator="containsText" stopIfTrue="1" text="Riesgo Extremo">
      <formula>NOT(ISERROR(SEARCH("Riesgo Extremo",I9)))</formula>
    </cfRule>
  </conditionalFormatting>
  <conditionalFormatting sqref="I9">
    <cfRule type="containsText" priority="19" dxfId="6" operator="containsText" stopIfTrue="1" text="Riesgo Extremo">
      <formula>NOT(ISERROR(SEARCH("Riesgo Extremo",I9)))</formula>
    </cfRule>
  </conditionalFormatting>
  <conditionalFormatting sqref="L9">
    <cfRule type="containsText" priority="14" dxfId="1" operator="containsText" stopIfTrue="1" text="Riesgo Alto">
      <formula>NOT(ISERROR(SEARCH("Riesgo Alto",L9)))</formula>
    </cfRule>
    <cfRule type="containsText" priority="15" dxfId="0" operator="containsText" stopIfTrue="1" text="Riesgo Moderado">
      <formula>NOT(ISERROR(SEARCH("Riesgo Moderado",L9)))</formula>
    </cfRule>
    <cfRule type="containsText" priority="16" dxfId="7" operator="containsText" stopIfTrue="1" text="Riesgo Bajo">
      <formula>NOT(ISERROR(SEARCH("Riesgo Bajo",L9)))</formula>
    </cfRule>
    <cfRule type="containsText" priority="17" dxfId="1" operator="containsText" stopIfTrue="1" text="Riesgo Alto">
      <formula>NOT(ISERROR(SEARCH("Riesgo Alto",L9)))</formula>
    </cfRule>
    <cfRule type="containsText" priority="18" dxfId="177" operator="containsText" stopIfTrue="1" text="Riesgo Extremo">
      <formula>NOT(ISERROR(SEARCH("Riesgo Extremo",L9)))</formula>
    </cfRule>
  </conditionalFormatting>
  <conditionalFormatting sqref="L9">
    <cfRule type="containsText" priority="13" dxfId="6" operator="containsText" stopIfTrue="1" text="Riesgo Extremo">
      <formula>NOT(ISERROR(SEARCH("Riesgo Extremo",L9)))</formula>
    </cfRule>
  </conditionalFormatting>
  <conditionalFormatting sqref="I8">
    <cfRule type="containsText" priority="8" dxfId="1" operator="containsText" stopIfTrue="1" text="Riesgo Alto">
      <formula>NOT(ISERROR(SEARCH("Riesgo Alto",I8)))</formula>
    </cfRule>
    <cfRule type="containsText" priority="9" dxfId="0" operator="containsText" stopIfTrue="1" text="Riesgo Moderado">
      <formula>NOT(ISERROR(SEARCH("Riesgo Moderado",I8)))</formula>
    </cfRule>
    <cfRule type="containsText" priority="10" dxfId="7" operator="containsText" stopIfTrue="1" text="Riesgo Bajo">
      <formula>NOT(ISERROR(SEARCH("Riesgo Bajo",I8)))</formula>
    </cfRule>
    <cfRule type="containsText" priority="11" dxfId="1" operator="containsText" stopIfTrue="1" text="Riesgo Alto">
      <formula>NOT(ISERROR(SEARCH("Riesgo Alto",I8)))</formula>
    </cfRule>
    <cfRule type="containsText" priority="12" dxfId="177" operator="containsText" stopIfTrue="1" text="Riesgo Extremo">
      <formula>NOT(ISERROR(SEARCH("Riesgo Extremo",I8)))</formula>
    </cfRule>
  </conditionalFormatting>
  <conditionalFormatting sqref="I8">
    <cfRule type="containsText" priority="7" dxfId="6" operator="containsText" stopIfTrue="1" text="Riesgo Extremo">
      <formula>NOT(ISERROR(SEARCH("Riesgo Extremo",I8)))</formula>
    </cfRule>
  </conditionalFormatting>
  <conditionalFormatting sqref="L6">
    <cfRule type="containsText" priority="2" dxfId="1" operator="containsText" stopIfTrue="1" text="Riesgo Alto">
      <formula>NOT(ISERROR(SEARCH("Riesgo Alto",L6)))</formula>
    </cfRule>
    <cfRule type="containsText" priority="3" dxfId="0" operator="containsText" stopIfTrue="1" text="Riesgo Moderado">
      <formula>NOT(ISERROR(SEARCH("Riesgo Moderado",L6)))</formula>
    </cfRule>
    <cfRule type="containsText" priority="4" dxfId="7" operator="containsText" stopIfTrue="1" text="Riesgo Bajo">
      <formula>NOT(ISERROR(SEARCH("Riesgo Bajo",L6)))</formula>
    </cfRule>
    <cfRule type="containsText" priority="5" dxfId="1" operator="containsText" stopIfTrue="1" text="Riesgo Alto">
      <formula>NOT(ISERROR(SEARCH("Riesgo Alto",L6)))</formula>
    </cfRule>
    <cfRule type="containsText" priority="6" dxfId="177" operator="containsText" stopIfTrue="1" text="Riesgo Extremo">
      <formula>NOT(ISERROR(SEARCH("Riesgo Extremo",L6)))</formula>
    </cfRule>
  </conditionalFormatting>
  <conditionalFormatting sqref="L6">
    <cfRule type="containsText" priority="1" dxfId="6" operator="containsText" stopIfTrue="1" text="Riesgo Extremo">
      <formula>NOT(ISERROR(SEARCH("Riesgo Extremo",L6)))</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5:G49"/>
  <sheetViews>
    <sheetView zoomScalePageLayoutView="0" workbookViewId="0" topLeftCell="A13">
      <selection activeCell="O20" sqref="O20"/>
    </sheetView>
  </sheetViews>
  <sheetFormatPr defaultColWidth="11.421875" defaultRowHeight="12.75"/>
  <cols>
    <col min="1" max="1" width="11.421875" style="156" customWidth="1"/>
    <col min="2" max="2" width="19.421875" style="156" customWidth="1"/>
    <col min="3" max="3" width="16.421875" style="156" customWidth="1"/>
    <col min="4" max="4" width="16.140625" style="156" customWidth="1"/>
    <col min="5" max="5" width="19.421875" style="156" customWidth="1"/>
    <col min="6" max="6" width="21.8515625" style="156" customWidth="1"/>
    <col min="7" max="16384" width="11.421875" style="156" customWidth="1"/>
  </cols>
  <sheetData>
    <row r="1" ht="12.75"/>
    <row r="2" ht="12.75"/>
    <row r="3" ht="12.75"/>
    <row r="4" ht="12.75"/>
    <row r="5" ht="12.75">
      <c r="B5" s="167" t="s">
        <v>281</v>
      </c>
    </row>
    <row r="6" ht="12.75"/>
    <row r="7" spans="2:4" ht="25.5">
      <c r="B7" s="170" t="s">
        <v>273</v>
      </c>
      <c r="C7" s="170" t="s">
        <v>277</v>
      </c>
      <c r="D7" s="170" t="s">
        <v>278</v>
      </c>
    </row>
    <row r="8" spans="2:4" ht="12.75">
      <c r="B8" s="168" t="s">
        <v>274</v>
      </c>
      <c r="C8" s="169"/>
      <c r="D8" s="169"/>
    </row>
    <row r="9" spans="2:6" ht="12.75">
      <c r="B9" s="168" t="s">
        <v>275</v>
      </c>
      <c r="C9" s="169"/>
      <c r="D9" s="169"/>
      <c r="F9"/>
    </row>
    <row r="10" spans="2:4" ht="12.75">
      <c r="B10" s="168" t="s">
        <v>33</v>
      </c>
      <c r="C10" s="169"/>
      <c r="D10" s="169"/>
    </row>
    <row r="11" spans="2:4" ht="12.75">
      <c r="B11" s="168" t="s">
        <v>276</v>
      </c>
      <c r="C11" s="169"/>
      <c r="D11" s="169"/>
    </row>
    <row r="12" ht="12.75"/>
    <row r="13" ht="12.75"/>
    <row r="14" ht="16.5" customHeight="1"/>
    <row r="15" ht="16.5" customHeight="1">
      <c r="B15" s="167" t="s">
        <v>282</v>
      </c>
    </row>
    <row r="16" ht="16.5" customHeight="1"/>
    <row r="17" ht="16.5" customHeight="1"/>
    <row r="18" spans="2:4" ht="30.75" customHeight="1">
      <c r="B18" s="170" t="s">
        <v>273</v>
      </c>
      <c r="C18" s="170" t="s">
        <v>277</v>
      </c>
      <c r="D18" s="170" t="s">
        <v>278</v>
      </c>
    </row>
    <row r="19" spans="2:4" ht="16.5" customHeight="1">
      <c r="B19" s="168" t="s">
        <v>274</v>
      </c>
      <c r="C19" s="169"/>
      <c r="D19" s="169"/>
    </row>
    <row r="20" spans="2:4" ht="16.5" customHeight="1">
      <c r="B20" s="168" t="s">
        <v>275</v>
      </c>
      <c r="C20" s="169"/>
      <c r="D20" s="169"/>
    </row>
    <row r="21" spans="2:4" ht="16.5" customHeight="1">
      <c r="B21" s="168" t="s">
        <v>33</v>
      </c>
      <c r="C21" s="169"/>
      <c r="D21" s="169"/>
    </row>
    <row r="22" spans="2:4" ht="16.5" customHeight="1">
      <c r="B22" s="168" t="s">
        <v>276</v>
      </c>
      <c r="C22" s="169"/>
      <c r="D22" s="169"/>
    </row>
    <row r="23" ht="16.5" customHeight="1"/>
    <row r="24" ht="12.75"/>
    <row r="25" ht="12.75">
      <c r="B25" s="167" t="s">
        <v>283</v>
      </c>
    </row>
    <row r="26" ht="12.75"/>
    <row r="27" ht="12.75"/>
    <row r="28" spans="2:4" ht="25.5">
      <c r="B28" s="170" t="s">
        <v>273</v>
      </c>
      <c r="C28" s="170" t="s">
        <v>279</v>
      </c>
      <c r="D28" s="170" t="s">
        <v>278</v>
      </c>
    </row>
    <row r="29" spans="2:7" ht="12.75">
      <c r="B29" s="168" t="s">
        <v>274</v>
      </c>
      <c r="C29" s="169"/>
      <c r="D29" s="169"/>
      <c r="G29"/>
    </row>
    <row r="30" spans="2:4" ht="12.75">
      <c r="B30" s="168" t="s">
        <v>275</v>
      </c>
      <c r="C30" s="169"/>
      <c r="D30" s="169"/>
    </row>
    <row r="31" spans="2:4" ht="12.75">
      <c r="B31" s="168" t="s">
        <v>33</v>
      </c>
      <c r="C31" s="169"/>
      <c r="D31" s="169"/>
    </row>
    <row r="32" spans="2:4" ht="12.75">
      <c r="B32" s="168" t="s">
        <v>276</v>
      </c>
      <c r="C32" s="169"/>
      <c r="D32" s="169"/>
    </row>
    <row r="33" ht="12.75"/>
    <row r="34" ht="12.75"/>
    <row r="35" ht="36.75" customHeight="1">
      <c r="B35" s="167" t="s">
        <v>271</v>
      </c>
    </row>
    <row r="36" ht="12.75"/>
    <row r="37" spans="2:5" ht="51">
      <c r="B37" s="170" t="s">
        <v>288</v>
      </c>
      <c r="C37" s="170" t="s">
        <v>280</v>
      </c>
      <c r="D37" s="170" t="s">
        <v>285</v>
      </c>
      <c r="E37" s="170" t="s">
        <v>286</v>
      </c>
    </row>
    <row r="38" spans="2:5" ht="12.75">
      <c r="B38" s="168"/>
      <c r="C38" s="168" t="s">
        <v>274</v>
      </c>
      <c r="D38" s="169">
        <v>10</v>
      </c>
      <c r="E38" s="169">
        <v>8</v>
      </c>
    </row>
    <row r="39" spans="2:5" ht="12.75">
      <c r="B39" s="168"/>
      <c r="C39" s="168" t="s">
        <v>275</v>
      </c>
      <c r="D39" s="169"/>
      <c r="E39" s="169"/>
    </row>
    <row r="40" ht="12.75"/>
    <row r="41" spans="2:4" ht="38.25">
      <c r="B41" s="170" t="s">
        <v>288</v>
      </c>
      <c r="C41" s="170" t="s">
        <v>287</v>
      </c>
      <c r="D41" s="170" t="s">
        <v>289</v>
      </c>
    </row>
    <row r="42" spans="2:4" ht="12.75">
      <c r="B42" s="169"/>
      <c r="C42" s="169"/>
      <c r="D42" s="169"/>
    </row>
    <row r="43" spans="2:4" ht="12.75">
      <c r="B43" s="169"/>
      <c r="C43" s="169"/>
      <c r="D43" s="169"/>
    </row>
    <row r="44" spans="2:4" ht="12.75">
      <c r="B44" s="169"/>
      <c r="C44" s="169"/>
      <c r="D44" s="169"/>
    </row>
    <row r="45" spans="2:4" ht="12.75">
      <c r="B45" s="169"/>
      <c r="C45" s="169"/>
      <c r="D45" s="169"/>
    </row>
    <row r="46" ht="12.75"/>
    <row r="47" ht="12.75">
      <c r="B47" s="167" t="s">
        <v>284</v>
      </c>
    </row>
    <row r="49" ht="12.75">
      <c r="B49" s="171" t="s">
        <v>290</v>
      </c>
    </row>
  </sheetData>
  <sheetProtection/>
  <printOptions/>
  <pageMargins left="0.75" right="0.75" top="1" bottom="1"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Hoja7">
    <tabColor theme="0"/>
    <pageSetUpPr fitToPage="1"/>
  </sheetPr>
  <dimension ref="B2:U28"/>
  <sheetViews>
    <sheetView zoomScalePageLayoutView="0" workbookViewId="0" topLeftCell="A4">
      <selection activeCell="H14" sqref="H14"/>
    </sheetView>
  </sheetViews>
  <sheetFormatPr defaultColWidth="11.421875" defaultRowHeight="12.75"/>
  <cols>
    <col min="1" max="1" width="7.00390625" style="0" customWidth="1"/>
    <col min="2" max="3" width="9.421875" style="0" customWidth="1"/>
    <col min="4" max="4" width="27.28125" style="0" customWidth="1"/>
    <col min="5" max="5" width="13.7109375" style="0" customWidth="1"/>
    <col min="6" max="6" width="26.140625" style="0" customWidth="1"/>
    <col min="7" max="7" width="16.421875" style="0" customWidth="1"/>
    <col min="8" max="8" width="21.28125" style="0" bestFit="1" customWidth="1"/>
    <col min="9" max="9" width="21.421875" style="0" customWidth="1"/>
    <col min="10" max="10" width="22.8515625" style="0" customWidth="1"/>
    <col min="11" max="12" width="19.421875" style="0" customWidth="1"/>
    <col min="13" max="13" width="24.00390625" style="0" customWidth="1"/>
    <col min="14" max="14" width="51.28125" style="0" customWidth="1"/>
    <col min="15" max="16" width="22.00390625" style="0" customWidth="1"/>
    <col min="17" max="20" width="26.28125" style="0" customWidth="1"/>
    <col min="21" max="21" width="22.00390625" style="0" customWidth="1"/>
  </cols>
  <sheetData>
    <row r="2" spans="2:21" ht="22.5" customHeight="1">
      <c r="B2" s="951"/>
      <c r="C2" s="951"/>
      <c r="D2" s="951"/>
      <c r="E2" s="951"/>
      <c r="F2" s="951"/>
      <c r="G2" s="939" t="s">
        <v>0</v>
      </c>
      <c r="H2" s="940"/>
      <c r="I2" s="940"/>
      <c r="J2" s="940"/>
      <c r="K2" s="940"/>
      <c r="L2" s="940"/>
      <c r="M2" s="940"/>
      <c r="N2" s="940"/>
      <c r="O2" s="940"/>
      <c r="P2" s="941"/>
      <c r="Q2" s="946" t="s">
        <v>155</v>
      </c>
      <c r="R2" s="946"/>
      <c r="S2" s="946"/>
      <c r="T2" s="946"/>
      <c r="U2" s="946"/>
    </row>
    <row r="3" spans="2:21" ht="22.5" customHeight="1">
      <c r="B3" s="951"/>
      <c r="C3" s="951"/>
      <c r="D3" s="951"/>
      <c r="E3" s="951"/>
      <c r="F3" s="951"/>
      <c r="G3" s="939" t="s">
        <v>1</v>
      </c>
      <c r="H3" s="940"/>
      <c r="I3" s="940"/>
      <c r="J3" s="940"/>
      <c r="K3" s="940"/>
      <c r="L3" s="940"/>
      <c r="M3" s="940"/>
      <c r="N3" s="940"/>
      <c r="O3" s="940"/>
      <c r="P3" s="941"/>
      <c r="Q3" s="947" t="s">
        <v>156</v>
      </c>
      <c r="R3" s="947"/>
      <c r="S3" s="947"/>
      <c r="T3" s="947"/>
      <c r="U3" s="947"/>
    </row>
    <row r="4" spans="2:21" ht="22.5" customHeight="1">
      <c r="B4" s="951"/>
      <c r="C4" s="951"/>
      <c r="D4" s="951"/>
      <c r="E4" s="951"/>
      <c r="F4" s="951"/>
      <c r="G4" s="939" t="s">
        <v>2</v>
      </c>
      <c r="H4" s="940"/>
      <c r="I4" s="940"/>
      <c r="J4" s="940"/>
      <c r="K4" s="940"/>
      <c r="L4" s="940"/>
      <c r="M4" s="940"/>
      <c r="N4" s="940"/>
      <c r="O4" s="940"/>
      <c r="P4" s="941"/>
      <c r="Q4" s="948" t="s">
        <v>157</v>
      </c>
      <c r="R4" s="948"/>
      <c r="S4" s="948"/>
      <c r="T4" s="948"/>
      <c r="U4" s="948"/>
    </row>
    <row r="5" spans="2:21" ht="22.5" customHeight="1">
      <c r="B5" s="951"/>
      <c r="C5" s="951"/>
      <c r="D5" s="951"/>
      <c r="E5" s="951"/>
      <c r="F5" s="951"/>
      <c r="G5" s="939" t="s">
        <v>158</v>
      </c>
      <c r="H5" s="940"/>
      <c r="I5" s="940"/>
      <c r="J5" s="940"/>
      <c r="K5" s="940"/>
      <c r="L5" s="940"/>
      <c r="M5" s="940"/>
      <c r="N5" s="940"/>
      <c r="O5" s="940"/>
      <c r="P5" s="941"/>
      <c r="Q5" s="949" t="s">
        <v>19</v>
      </c>
      <c r="R5" s="949"/>
      <c r="S5" s="949"/>
      <c r="T5" s="949"/>
      <c r="U5" s="949"/>
    </row>
    <row r="7" spans="2:14" ht="16.5" customHeight="1">
      <c r="B7" s="44"/>
      <c r="C7" s="44"/>
      <c r="D7" s="44"/>
      <c r="E7" s="44"/>
      <c r="F7" s="45"/>
      <c r="G7" s="45"/>
      <c r="H7" s="21"/>
      <c r="I7" s="21"/>
      <c r="J7" s="21"/>
      <c r="K7" s="21"/>
      <c r="L7" s="21"/>
      <c r="M7" s="21"/>
      <c r="N7" s="21"/>
    </row>
    <row r="8" spans="2:20" ht="25.5" customHeight="1">
      <c r="B8" s="101" t="s">
        <v>159</v>
      </c>
      <c r="C8" s="102"/>
      <c r="D8" s="102"/>
      <c r="E8" s="52"/>
      <c r="F8" s="52"/>
      <c r="G8" s="52"/>
      <c r="H8" s="52"/>
      <c r="I8" s="52"/>
      <c r="J8" s="52"/>
      <c r="K8" s="52"/>
      <c r="L8" s="53"/>
      <c r="M8" s="942" t="s">
        <v>136</v>
      </c>
      <c r="N8" s="943"/>
      <c r="O8" s="943"/>
      <c r="P8" s="943"/>
      <c r="Q8" s="943"/>
      <c r="R8" s="943"/>
      <c r="S8" s="943"/>
      <c r="T8" s="943"/>
    </row>
    <row r="9" spans="2:20" s="2" customFormat="1" ht="24.75" customHeight="1">
      <c r="B9" s="54"/>
      <c r="C9" s="55"/>
      <c r="D9" s="55"/>
      <c r="E9" s="55"/>
      <c r="F9" s="55"/>
      <c r="G9" s="55"/>
      <c r="H9" s="55"/>
      <c r="I9" s="55"/>
      <c r="J9" s="55"/>
      <c r="K9" s="55"/>
      <c r="L9" s="56"/>
      <c r="M9" s="944" t="s">
        <v>160</v>
      </c>
      <c r="N9" s="952" t="s">
        <v>138</v>
      </c>
      <c r="O9" s="952"/>
      <c r="P9" s="952"/>
      <c r="Q9" s="952" t="s">
        <v>139</v>
      </c>
      <c r="R9" s="952"/>
      <c r="S9" s="953" t="s">
        <v>140</v>
      </c>
      <c r="T9" s="953" t="s">
        <v>161</v>
      </c>
    </row>
    <row r="10" spans="2:20" s="4" customFormat="1" ht="39.75" customHeight="1">
      <c r="B10" s="3" t="s">
        <v>9</v>
      </c>
      <c r="C10" s="3" t="s">
        <v>162</v>
      </c>
      <c r="D10" s="3" t="s">
        <v>141</v>
      </c>
      <c r="E10" s="10" t="s">
        <v>10</v>
      </c>
      <c r="F10" s="7" t="s">
        <v>47</v>
      </c>
      <c r="G10" s="7" t="s">
        <v>46</v>
      </c>
      <c r="H10" s="7" t="s">
        <v>163</v>
      </c>
      <c r="I10" s="7" t="s">
        <v>164</v>
      </c>
      <c r="J10" s="7" t="s">
        <v>165</v>
      </c>
      <c r="K10" s="7" t="s">
        <v>13</v>
      </c>
      <c r="L10" s="7" t="s">
        <v>143</v>
      </c>
      <c r="M10" s="945"/>
      <c r="N10" s="94" t="s">
        <v>41</v>
      </c>
      <c r="O10" s="94" t="s">
        <v>144</v>
      </c>
      <c r="P10" s="94" t="s">
        <v>145</v>
      </c>
      <c r="Q10" s="94" t="s">
        <v>146</v>
      </c>
      <c r="R10" s="94" t="s">
        <v>147</v>
      </c>
      <c r="S10" s="945"/>
      <c r="T10" s="945"/>
    </row>
    <row r="11" spans="2:20" ht="24" customHeight="1">
      <c r="B11" s="933" t="e">
        <f>'SEPG-F-007'!#REF!</f>
        <v>#REF!</v>
      </c>
      <c r="C11" s="933"/>
      <c r="D11" s="972" t="e">
        <f>'SEPG-F-007'!#REF!</f>
        <v>#REF!</v>
      </c>
      <c r="E11" s="936" t="e">
        <f>'SEPG-F-007'!#REF!</f>
        <v>#REF!</v>
      </c>
      <c r="F11" s="92" t="e">
        <f>#REF!</f>
        <v>#REF!</v>
      </c>
      <c r="G11" s="92" t="e">
        <f>#REF!</f>
        <v>#REF!</v>
      </c>
      <c r="H11" s="93" t="e">
        <f>#REF!</f>
        <v>#REF!</v>
      </c>
      <c r="I11" s="103" t="str">
        <f>'SEPG-F-014'!H22</f>
        <v>X</v>
      </c>
      <c r="J11" s="93" t="str">
        <f>'SEPG-F-014'!R22</f>
        <v>Seleccione una opcion P o I</v>
      </c>
      <c r="K11" s="968" t="e">
        <f>'SEPG-F-007'!#REF!</f>
        <v>#REF!</v>
      </c>
      <c r="L11" s="969" t="s">
        <v>148</v>
      </c>
      <c r="M11" s="954" t="e">
        <f>#REF!</f>
        <v>#REF!</v>
      </c>
      <c r="N11" s="954" t="e">
        <f>#REF!</f>
        <v>#REF!</v>
      </c>
      <c r="O11" s="954" t="e">
        <f>#REF!</f>
        <v>#REF!</v>
      </c>
      <c r="P11" s="954" t="e">
        <f>#REF!</f>
        <v>#REF!</v>
      </c>
      <c r="Q11" s="954" t="e">
        <f>#REF!</f>
        <v>#REF!</v>
      </c>
      <c r="R11" s="954" t="e">
        <f>#REF!</f>
        <v>#REF!</v>
      </c>
      <c r="S11" s="954" t="e">
        <f>#REF!</f>
        <v>#REF!</v>
      </c>
      <c r="T11" s="954"/>
    </row>
    <row r="12" spans="2:20" ht="24" customHeight="1">
      <c r="B12" s="934"/>
      <c r="C12" s="934"/>
      <c r="D12" s="973"/>
      <c r="E12" s="937"/>
      <c r="F12" s="957" t="e">
        <f>#REF!</f>
        <v>#REF!</v>
      </c>
      <c r="G12" s="957" t="e">
        <f>#REF!</f>
        <v>#REF!</v>
      </c>
      <c r="H12" s="957" t="e">
        <f>#REF!</f>
        <v>#REF!</v>
      </c>
      <c r="I12" s="104" t="str">
        <f>'SEPG-F-014'!G23</f>
        <v>Modelo estándar de estudios previos (oportunidad y conveniencia)</v>
      </c>
      <c r="J12" s="957">
        <f>'SEPG-F-014'!R23</f>
      </c>
      <c r="K12" s="957"/>
      <c r="L12" s="970"/>
      <c r="M12" s="955"/>
      <c r="N12" s="955"/>
      <c r="O12" s="955"/>
      <c r="P12" s="955"/>
      <c r="Q12" s="955"/>
      <c r="R12" s="955"/>
      <c r="S12" s="955"/>
      <c r="T12" s="955"/>
    </row>
    <row r="13" spans="2:20" ht="24" customHeight="1">
      <c r="B13" s="935"/>
      <c r="C13" s="934"/>
      <c r="D13" s="973"/>
      <c r="E13" s="938"/>
      <c r="F13" s="958"/>
      <c r="G13" s="958"/>
      <c r="H13" s="958"/>
      <c r="I13" s="105" t="e">
        <f>'SEPG-F-014'!#REF!</f>
        <v>#REF!</v>
      </c>
      <c r="J13" s="958"/>
      <c r="K13" s="958"/>
      <c r="L13" s="971"/>
      <c r="M13" s="956"/>
      <c r="N13" s="956"/>
      <c r="O13" s="956"/>
      <c r="P13" s="956"/>
      <c r="Q13" s="956"/>
      <c r="R13" s="956"/>
      <c r="S13" s="956"/>
      <c r="T13" s="956"/>
    </row>
    <row r="14" spans="2:20" ht="24" customHeight="1">
      <c r="B14" s="933">
        <f>'SEPG-F-007'!A11</f>
        <v>1</v>
      </c>
      <c r="C14" s="934"/>
      <c r="D14" s="973"/>
      <c r="E14" s="936" t="e">
        <f>'SEPG-F-007'!#REF!</f>
        <v>#REF!</v>
      </c>
      <c r="F14" s="92" t="e">
        <f>#REF!</f>
        <v>#REF!</v>
      </c>
      <c r="G14" s="92" t="e">
        <f>#REF!</f>
        <v>#REF!</v>
      </c>
      <c r="H14" s="93" t="e">
        <f>#REF!</f>
        <v>#REF!</v>
      </c>
      <c r="I14" s="103" t="str">
        <f>'SEPG-F-014'!G24</f>
        <v>PliegosTipo</v>
      </c>
      <c r="J14" s="93" t="str">
        <f>'SEPG-F-014'!R24</f>
        <v>Seleccione una opcion P o I</v>
      </c>
      <c r="K14" s="968" t="str">
        <f>'SEPG-F-007'!M11</f>
        <v>OPERATIVO</v>
      </c>
      <c r="L14" s="969" t="s">
        <v>148</v>
      </c>
      <c r="M14" s="954" t="e">
        <f>#REF!</f>
        <v>#REF!</v>
      </c>
      <c r="N14" s="954" t="e">
        <f>#REF!</f>
        <v>#REF!</v>
      </c>
      <c r="O14" s="954" t="e">
        <f>#REF!</f>
        <v>#REF!</v>
      </c>
      <c r="P14" s="954" t="e">
        <f>#REF!</f>
        <v>#REF!</v>
      </c>
      <c r="Q14" s="954" t="e">
        <f>#REF!</f>
        <v>#REF!</v>
      </c>
      <c r="R14" s="954" t="e">
        <f>#REF!</f>
        <v>#REF!</v>
      </c>
      <c r="S14" s="954" t="e">
        <f>#REF!</f>
        <v>#REF!</v>
      </c>
      <c r="T14" s="954"/>
    </row>
    <row r="15" spans="2:20" ht="24" customHeight="1">
      <c r="B15" s="934"/>
      <c r="C15" s="934"/>
      <c r="D15" s="973"/>
      <c r="E15" s="937"/>
      <c r="F15" s="957" t="e">
        <f>#REF!</f>
        <v>#REF!</v>
      </c>
      <c r="G15" s="957" t="e">
        <f>#REF!</f>
        <v>#REF!</v>
      </c>
      <c r="H15" s="957" t="e">
        <f>#REF!</f>
        <v>#REF!</v>
      </c>
      <c r="I15" s="104" t="str">
        <f>'SEPG-F-014'!G25</f>
        <v>Secop I Y II</v>
      </c>
      <c r="J15" s="957">
        <f>'SEPG-F-014'!R25</f>
      </c>
      <c r="K15" s="957"/>
      <c r="L15" s="970"/>
      <c r="M15" s="955"/>
      <c r="N15" s="955"/>
      <c r="O15" s="955"/>
      <c r="P15" s="955"/>
      <c r="Q15" s="955"/>
      <c r="R15" s="955"/>
      <c r="S15" s="955"/>
      <c r="T15" s="955"/>
    </row>
    <row r="16" spans="2:20" ht="24" customHeight="1">
      <c r="B16" s="935"/>
      <c r="C16" s="934"/>
      <c r="D16" s="973"/>
      <c r="E16" s="938"/>
      <c r="F16" s="958"/>
      <c r="G16" s="958"/>
      <c r="H16" s="958"/>
      <c r="I16" s="105" t="e">
        <f>'SEPG-F-014'!#REF!</f>
        <v>#REF!</v>
      </c>
      <c r="J16" s="958"/>
      <c r="K16" s="958"/>
      <c r="L16" s="971"/>
      <c r="M16" s="956"/>
      <c r="N16" s="956"/>
      <c r="O16" s="956"/>
      <c r="P16" s="956"/>
      <c r="Q16" s="956"/>
      <c r="R16" s="956"/>
      <c r="S16" s="956"/>
      <c r="T16" s="956"/>
    </row>
    <row r="17" spans="2:20" ht="24" customHeight="1">
      <c r="B17" s="933">
        <f>'SEPG-F-007'!A12</f>
        <v>2</v>
      </c>
      <c r="C17" s="934"/>
      <c r="D17" s="973"/>
      <c r="E17" s="936" t="str">
        <f>'SEPG-F-007'!C12</f>
        <v>Indebida estructuración de pliegos</v>
      </c>
      <c r="F17" s="92" t="e">
        <f>#REF!</f>
        <v>#REF!</v>
      </c>
      <c r="G17" s="92" t="e">
        <f>#REF!</f>
        <v>#REF!</v>
      </c>
      <c r="H17" s="93" t="e">
        <f>#REF!</f>
        <v>#REF!</v>
      </c>
      <c r="I17" s="103" t="str">
        <f>'SEPG-F-014'!G26</f>
        <v>Urna de cristal</v>
      </c>
      <c r="J17" s="93" t="str">
        <f>'SEPG-F-014'!R26</f>
        <v>Seleccione una opcion P o I</v>
      </c>
      <c r="K17" s="968" t="str">
        <f>'SEPG-F-007'!M12</f>
        <v>OPERATIVO</v>
      </c>
      <c r="L17" s="969" t="s">
        <v>166</v>
      </c>
      <c r="M17" s="954" t="e">
        <f>#REF!</f>
        <v>#REF!</v>
      </c>
      <c r="N17" s="954" t="e">
        <f>#REF!</f>
        <v>#REF!</v>
      </c>
      <c r="O17" s="954" t="e">
        <f>#REF!</f>
        <v>#REF!</v>
      </c>
      <c r="P17" s="954" t="e">
        <f>#REF!</f>
        <v>#REF!</v>
      </c>
      <c r="Q17" s="954" t="e">
        <f>#REF!</f>
        <v>#REF!</v>
      </c>
      <c r="R17" s="954" t="e">
        <f>#REF!</f>
        <v>#REF!</v>
      </c>
      <c r="S17" s="954" t="e">
        <f>#REF!</f>
        <v>#REF!</v>
      </c>
      <c r="T17" s="954"/>
    </row>
    <row r="18" spans="2:20" ht="24" customHeight="1">
      <c r="B18" s="934"/>
      <c r="C18" s="934"/>
      <c r="D18" s="973"/>
      <c r="E18" s="937"/>
      <c r="F18" s="957" t="e">
        <f>#REF!</f>
        <v>#REF!</v>
      </c>
      <c r="G18" s="957" t="e">
        <f>#REF!</f>
        <v>#REF!</v>
      </c>
      <c r="H18" s="957" t="e">
        <f>#REF!</f>
        <v>#REF!</v>
      </c>
      <c r="I18" s="104" t="str">
        <f>'SEPG-F-014'!G27</f>
        <v>Comité de evaluación</v>
      </c>
      <c r="J18" s="950">
        <f>'SEPG-F-014'!R27</f>
      </c>
      <c r="K18" s="957"/>
      <c r="L18" s="970"/>
      <c r="M18" s="955"/>
      <c r="N18" s="955"/>
      <c r="O18" s="955"/>
      <c r="P18" s="955"/>
      <c r="Q18" s="955"/>
      <c r="R18" s="955"/>
      <c r="S18" s="955"/>
      <c r="T18" s="955"/>
    </row>
    <row r="19" spans="2:20" ht="24" customHeight="1">
      <c r="B19" s="935"/>
      <c r="C19" s="934"/>
      <c r="D19" s="973"/>
      <c r="E19" s="938"/>
      <c r="F19" s="958"/>
      <c r="G19" s="958"/>
      <c r="H19" s="958"/>
      <c r="I19" s="105" t="e">
        <f>'SEPG-F-014'!#REF!</f>
        <v>#REF!</v>
      </c>
      <c r="J19" s="950"/>
      <c r="K19" s="958"/>
      <c r="L19" s="971"/>
      <c r="M19" s="956"/>
      <c r="N19" s="956"/>
      <c r="O19" s="956"/>
      <c r="P19" s="956"/>
      <c r="Q19" s="956"/>
      <c r="R19" s="956"/>
      <c r="S19" s="956"/>
      <c r="T19" s="956"/>
    </row>
    <row r="20" spans="2:20" ht="24" customHeight="1">
      <c r="B20" s="933" t="e">
        <f>'SEPG-F-007'!#REF!</f>
        <v>#REF!</v>
      </c>
      <c r="C20" s="934"/>
      <c r="D20" s="973"/>
      <c r="E20" s="936" t="e">
        <f>'SEPG-F-007'!#REF!</f>
        <v>#REF!</v>
      </c>
      <c r="F20" s="92" t="e">
        <f>#REF!</f>
        <v>#REF!</v>
      </c>
      <c r="G20" s="92" t="e">
        <f>#REF!</f>
        <v>#REF!</v>
      </c>
      <c r="H20" s="93" t="e">
        <f>#REF!</f>
        <v>#REF!</v>
      </c>
      <c r="I20" s="103">
        <f>'SEPG-F-014'!G29</f>
        <v>0</v>
      </c>
      <c r="J20" s="93">
        <f>'SEPG-F-014'!R29</f>
        <v>0</v>
      </c>
      <c r="K20" s="968" t="e">
        <f>'SEPG-F-007'!#REF!</f>
        <v>#REF!</v>
      </c>
      <c r="L20" s="969" t="s">
        <v>167</v>
      </c>
      <c r="M20" s="954" t="e">
        <f>#REF!</f>
        <v>#REF!</v>
      </c>
      <c r="N20" s="954" t="e">
        <f>#REF!</f>
        <v>#REF!</v>
      </c>
      <c r="O20" s="954" t="e">
        <f>#REF!</f>
        <v>#REF!</v>
      </c>
      <c r="P20" s="954" t="e">
        <f>#REF!</f>
        <v>#REF!</v>
      </c>
      <c r="Q20" s="954" t="e">
        <f>#REF!</f>
        <v>#REF!</v>
      </c>
      <c r="R20" s="954" t="e">
        <f>#REF!</f>
        <v>#REF!</v>
      </c>
      <c r="S20" s="954" t="e">
        <f>#REF!</f>
        <v>#REF!</v>
      </c>
      <c r="T20" s="954"/>
    </row>
    <row r="21" spans="2:20" ht="24" customHeight="1">
      <c r="B21" s="934"/>
      <c r="C21" s="934"/>
      <c r="D21" s="973"/>
      <c r="E21" s="937"/>
      <c r="F21" s="957" t="e">
        <f>#REF!</f>
        <v>#REF!</v>
      </c>
      <c r="G21" s="957" t="e">
        <f>#REF!</f>
        <v>#REF!</v>
      </c>
      <c r="H21" s="957" t="e">
        <f>#REF!</f>
        <v>#REF!</v>
      </c>
      <c r="I21" s="104">
        <f>'SEPG-F-014'!G30</f>
        <v>0</v>
      </c>
      <c r="J21" s="957">
        <f>'SEPG-F-014'!R30</f>
        <v>0</v>
      </c>
      <c r="K21" s="957"/>
      <c r="L21" s="970"/>
      <c r="M21" s="955"/>
      <c r="N21" s="955"/>
      <c r="O21" s="955"/>
      <c r="P21" s="955"/>
      <c r="Q21" s="955"/>
      <c r="R21" s="955"/>
      <c r="S21" s="955"/>
      <c r="T21" s="955"/>
    </row>
    <row r="22" spans="2:20" ht="24" customHeight="1">
      <c r="B22" s="935"/>
      <c r="C22" s="934"/>
      <c r="D22" s="973"/>
      <c r="E22" s="938"/>
      <c r="F22" s="958"/>
      <c r="G22" s="958"/>
      <c r="H22" s="958"/>
      <c r="I22" s="105">
        <f>'SEPG-F-014'!G31</f>
        <v>0</v>
      </c>
      <c r="J22" s="958"/>
      <c r="K22" s="958"/>
      <c r="L22" s="971"/>
      <c r="M22" s="956"/>
      <c r="N22" s="956"/>
      <c r="O22" s="956"/>
      <c r="P22" s="956"/>
      <c r="Q22" s="956"/>
      <c r="R22" s="956"/>
      <c r="S22" s="956"/>
      <c r="T22" s="956"/>
    </row>
    <row r="23" spans="2:20" ht="24" customHeight="1">
      <c r="B23" s="933" t="e">
        <f>'SEPG-F-007'!#REF!</f>
        <v>#REF!</v>
      </c>
      <c r="C23" s="934"/>
      <c r="D23" s="973"/>
      <c r="E23" s="936" t="e">
        <f>'SEPG-F-007'!#REF!</f>
        <v>#REF!</v>
      </c>
      <c r="F23" s="92" t="e">
        <f>#REF!</f>
        <v>#REF!</v>
      </c>
      <c r="G23" s="92" t="e">
        <f>#REF!</f>
        <v>#REF!</v>
      </c>
      <c r="H23" s="93" t="e">
        <f>#REF!</f>
        <v>#REF!</v>
      </c>
      <c r="I23" s="103">
        <f>'SEPG-F-014'!G50</f>
        <v>0</v>
      </c>
      <c r="J23" s="93">
        <f>'SEPG-F-014'!R50</f>
        <v>0</v>
      </c>
      <c r="K23" s="968" t="e">
        <f>'SEPG-F-007'!#REF!</f>
        <v>#REF!</v>
      </c>
      <c r="L23" s="969" t="s">
        <v>149</v>
      </c>
      <c r="M23" s="954" t="e">
        <f>#REF!</f>
        <v>#REF!</v>
      </c>
      <c r="N23" s="954" t="e">
        <f>#REF!</f>
        <v>#REF!</v>
      </c>
      <c r="O23" s="954" t="e">
        <f>#REF!</f>
        <v>#REF!</v>
      </c>
      <c r="P23" s="954" t="e">
        <f>#REF!</f>
        <v>#REF!</v>
      </c>
      <c r="Q23" s="954" t="e">
        <f>#REF!</f>
        <v>#REF!</v>
      </c>
      <c r="R23" s="954" t="e">
        <f>#REF!</f>
        <v>#REF!</v>
      </c>
      <c r="S23" s="954" t="e">
        <f>#REF!</f>
        <v>#REF!</v>
      </c>
      <c r="T23" s="954"/>
    </row>
    <row r="24" spans="2:20" ht="24" customHeight="1">
      <c r="B24" s="934"/>
      <c r="C24" s="934"/>
      <c r="D24" s="973"/>
      <c r="E24" s="937"/>
      <c r="F24" s="957" t="e">
        <f>#REF!</f>
        <v>#REF!</v>
      </c>
      <c r="G24" s="957" t="e">
        <f>#REF!</f>
        <v>#REF!</v>
      </c>
      <c r="H24" s="957" t="e">
        <f>#REF!</f>
        <v>#REF!</v>
      </c>
      <c r="I24" s="104">
        <f>'SEPG-F-014'!G51</f>
        <v>0</v>
      </c>
      <c r="J24" s="957">
        <f>'SEPG-F-014'!R51</f>
        <v>0</v>
      </c>
      <c r="K24" s="957"/>
      <c r="L24" s="970"/>
      <c r="M24" s="955"/>
      <c r="N24" s="955"/>
      <c r="O24" s="955"/>
      <c r="P24" s="955"/>
      <c r="Q24" s="955"/>
      <c r="R24" s="955"/>
      <c r="S24" s="955"/>
      <c r="T24" s="955"/>
    </row>
    <row r="25" spans="2:20" ht="24" customHeight="1">
      <c r="B25" s="935"/>
      <c r="C25" s="935"/>
      <c r="D25" s="974"/>
      <c r="E25" s="938"/>
      <c r="F25" s="958"/>
      <c r="G25" s="958"/>
      <c r="H25" s="958"/>
      <c r="I25" s="105">
        <f>'SEPG-F-014'!G52</f>
        <v>0</v>
      </c>
      <c r="J25" s="958"/>
      <c r="K25" s="958"/>
      <c r="L25" s="971"/>
      <c r="M25" s="956"/>
      <c r="N25" s="956"/>
      <c r="O25" s="956"/>
      <c r="P25" s="956"/>
      <c r="Q25" s="956"/>
      <c r="R25" s="956"/>
      <c r="S25" s="956"/>
      <c r="T25" s="956"/>
    </row>
    <row r="26" spans="2:14" ht="6.75" customHeight="1" thickBot="1">
      <c r="B26" s="9"/>
      <c r="C26" s="9"/>
      <c r="D26" s="9"/>
      <c r="E26" s="9"/>
      <c r="F26" s="106"/>
      <c r="G26" s="11"/>
      <c r="H26" s="11"/>
      <c r="I26" s="11"/>
      <c r="J26" s="107"/>
      <c r="K26" s="11"/>
      <c r="L26" s="11"/>
      <c r="M26" s="1"/>
      <c r="N26" s="9"/>
    </row>
    <row r="27" spans="2:21" ht="15.75" customHeight="1" thickBot="1">
      <c r="B27" s="965" t="s">
        <v>168</v>
      </c>
      <c r="C27" s="966"/>
      <c r="D27" s="966"/>
      <c r="E27" s="966"/>
      <c r="F27" s="966"/>
      <c r="G27" s="966"/>
      <c r="H27" s="966"/>
      <c r="I27" s="967"/>
      <c r="J27" s="965" t="s">
        <v>6</v>
      </c>
      <c r="K27" s="966"/>
      <c r="L27" s="966"/>
      <c r="M27" s="966"/>
      <c r="N27" s="967"/>
      <c r="O27" s="959" t="s">
        <v>169</v>
      </c>
      <c r="P27" s="960"/>
      <c r="Q27" s="960"/>
      <c r="R27" s="960"/>
      <c r="S27" s="960"/>
      <c r="T27" s="960"/>
      <c r="U27" s="961"/>
    </row>
    <row r="28" spans="2:21" ht="52.5" customHeight="1" thickBot="1">
      <c r="B28" s="962" t="s">
        <v>170</v>
      </c>
      <c r="C28" s="963"/>
      <c r="D28" s="963"/>
      <c r="E28" s="963"/>
      <c r="F28" s="963"/>
      <c r="G28" s="963"/>
      <c r="H28" s="963"/>
      <c r="I28" s="964"/>
      <c r="J28" s="962" t="s">
        <v>170</v>
      </c>
      <c r="K28" s="963"/>
      <c r="L28" s="963"/>
      <c r="M28" s="963"/>
      <c r="N28" s="964"/>
      <c r="O28" s="962" t="s">
        <v>171</v>
      </c>
      <c r="P28" s="963"/>
      <c r="Q28" s="963"/>
      <c r="R28" s="963"/>
      <c r="S28" s="963"/>
      <c r="T28" s="963"/>
      <c r="U28" s="964"/>
    </row>
  </sheetData>
  <sheetProtection/>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 ref="Q2:U2"/>
    <mergeCell ref="G3:P3"/>
    <mergeCell ref="Q3:U3"/>
    <mergeCell ref="G4:P4"/>
  </mergeCells>
  <conditionalFormatting sqref="H12:H13">
    <cfRule type="containsText" priority="5" dxfId="2" operator="containsText" stopIfTrue="1" text="riesgo Extrema">
      <formula>NOT(ISERROR(SEARCH("riesgo Extrema",H12)))</formula>
    </cfRule>
    <cfRule type="containsText" priority="6" dxfId="1" operator="containsText" stopIfTrue="1" text="riesgo Alta">
      <formula>NOT(ISERROR(SEARCH("riesgo Alta",H12)))</formula>
    </cfRule>
    <cfRule type="containsText" priority="7" dxfId="0" operator="containsText" stopIfTrue="1" text="riesgo Moderada">
      <formula>NOT(ISERROR(SEARCH("riesgo Moderada",H12)))</formula>
    </cfRule>
    <cfRule type="containsText" priority="8" dxfId="7" operator="containsText" stopIfTrue="1" text="riesgo Baja">
      <formula>NOT(ISERROR(SEARCH("riesgo Baja",H12)))</formula>
    </cfRule>
    <cfRule type="containsText" priority="9" dxfId="7" operator="containsText" stopIfTrue="1" text=" riesgo Baja">
      <formula>NOT(ISERROR(SEARCH(" riesgo Baja",H12)))</formula>
    </cfRule>
  </conditionalFormatting>
  <conditionalFormatting sqref="J15:J16 H15:H16 J18:J19 H18:H19 J21:J22 H21:H22 J12:J13 H24:H25 J24:J25">
    <cfRule type="containsText" priority="1" dxfId="2" operator="containsText" stopIfTrue="1" text="riesgo Extrema">
      <formula>NOT(ISERROR(SEARCH("riesgo Extrema",H12)))</formula>
    </cfRule>
    <cfRule type="containsText" priority="2" dxfId="1" operator="containsText" stopIfTrue="1" text="riesgo Alta">
      <formula>NOT(ISERROR(SEARCH("riesgo Alta",H12)))</formula>
    </cfRule>
    <cfRule type="containsText" priority="3" dxfId="0" operator="containsText" stopIfTrue="1" text="riesgo Moderada">
      <formula>NOT(ISERROR(SEARCH("riesgo Moderada",H12)))</formula>
    </cfRule>
    <cfRule type="containsText" priority="4" dxfId="7" operator="containsText" stopIfTrue="1"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 right="0.7874015748031497" top="0" bottom="0" header="0" footer="0"/>
  <pageSetup fitToHeight="1" fitToWidth="1" horizontalDpi="600" verticalDpi="600" orientation="landscape" scale="27"/>
  <drawing r:id="rId3"/>
  <legacyDrawing r:id="rId2"/>
</worksheet>
</file>

<file path=xl/worksheets/sheet9.xml><?xml version="1.0" encoding="utf-8"?>
<worksheet xmlns="http://schemas.openxmlformats.org/spreadsheetml/2006/main" xmlns:r="http://schemas.openxmlformats.org/officeDocument/2006/relationships">
  <sheetPr codeName="Hoja8"/>
  <dimension ref="B3:N88"/>
  <sheetViews>
    <sheetView zoomScalePageLayoutView="0" workbookViewId="0" topLeftCell="A9">
      <selection activeCell="D22" sqref="D22"/>
    </sheetView>
  </sheetViews>
  <sheetFormatPr defaultColWidth="11.421875" defaultRowHeight="12.75"/>
  <cols>
    <col min="1" max="1" width="4.421875" style="0" customWidth="1"/>
    <col min="2" max="2" width="45.7109375" style="0" customWidth="1"/>
    <col min="3" max="3" width="28.421875" style="0" customWidth="1"/>
    <col min="4" max="4" width="26.28125" style="0" customWidth="1"/>
    <col min="5" max="5" width="18.00390625" style="0" customWidth="1"/>
    <col min="6" max="7" width="17.8515625" style="0" customWidth="1"/>
    <col min="8" max="8" width="20.421875" style="0" customWidth="1"/>
    <col min="9" max="12" width="11.421875" style="0" customWidth="1"/>
    <col min="13" max="13" width="7.00390625" style="0" customWidth="1"/>
    <col min="14" max="14" width="22.140625" style="0" customWidth="1"/>
  </cols>
  <sheetData>
    <row r="3" spans="10:14" ht="12.75">
      <c r="J3" t="s">
        <v>172</v>
      </c>
      <c r="K3" t="s">
        <v>173</v>
      </c>
      <c r="L3" t="s">
        <v>174</v>
      </c>
      <c r="N3" s="5"/>
    </row>
    <row r="4" spans="2:14" ht="107.25" customHeight="1">
      <c r="B4" t="s">
        <v>13</v>
      </c>
      <c r="D4" t="s">
        <v>175</v>
      </c>
      <c r="G4" t="s">
        <v>46</v>
      </c>
      <c r="H4" t="s">
        <v>47</v>
      </c>
      <c r="J4" s="8" t="s">
        <v>176</v>
      </c>
      <c r="K4" s="8" t="s">
        <v>177</v>
      </c>
      <c r="L4" s="8" t="s">
        <v>178</v>
      </c>
      <c r="N4" s="19" t="s">
        <v>143</v>
      </c>
    </row>
    <row r="5" spans="2:14" ht="12.75">
      <c r="B5" t="s">
        <v>179</v>
      </c>
      <c r="D5">
        <v>1</v>
      </c>
      <c r="G5" t="s">
        <v>180</v>
      </c>
      <c r="H5" t="s">
        <v>180</v>
      </c>
      <c r="J5">
        <v>0</v>
      </c>
      <c r="K5">
        <v>0</v>
      </c>
      <c r="L5">
        <v>0</v>
      </c>
      <c r="N5" s="5" t="s">
        <v>166</v>
      </c>
    </row>
    <row r="6" spans="2:14" ht="12.75">
      <c r="B6" t="s">
        <v>15</v>
      </c>
      <c r="D6">
        <v>0</v>
      </c>
      <c r="J6">
        <v>1</v>
      </c>
      <c r="K6">
        <v>1</v>
      </c>
      <c r="L6">
        <v>1</v>
      </c>
      <c r="N6" s="5" t="s">
        <v>149</v>
      </c>
    </row>
    <row r="7" spans="2:14" ht="38.25">
      <c r="B7" t="s">
        <v>181</v>
      </c>
      <c r="N7" s="20" t="s">
        <v>167</v>
      </c>
    </row>
    <row r="8" spans="2:14" ht="76.5">
      <c r="B8" t="s">
        <v>182</v>
      </c>
      <c r="D8" s="20" t="s">
        <v>130</v>
      </c>
      <c r="E8" s="20" t="s">
        <v>183</v>
      </c>
      <c r="F8" s="20" t="s">
        <v>132</v>
      </c>
      <c r="G8" s="20" t="s">
        <v>184</v>
      </c>
      <c r="H8" s="20" t="s">
        <v>134</v>
      </c>
      <c r="N8" s="5" t="s">
        <v>148</v>
      </c>
    </row>
    <row r="9" spans="2:14" ht="12.75">
      <c r="B9" t="s">
        <v>185</v>
      </c>
      <c r="D9" s="48">
        <v>0</v>
      </c>
      <c r="E9" s="48">
        <v>0</v>
      </c>
      <c r="F9" s="48">
        <v>0</v>
      </c>
      <c r="G9" s="48">
        <v>0</v>
      </c>
      <c r="H9" s="48">
        <v>0</v>
      </c>
      <c r="N9" s="5"/>
    </row>
    <row r="10" spans="2:8" ht="12.75">
      <c r="B10" t="s">
        <v>14</v>
      </c>
      <c r="D10" s="48">
        <v>15</v>
      </c>
      <c r="E10" s="48">
        <v>15</v>
      </c>
      <c r="F10" s="48">
        <v>30</v>
      </c>
      <c r="G10" s="48">
        <v>15</v>
      </c>
      <c r="H10" s="48">
        <v>25</v>
      </c>
    </row>
    <row r="11" ht="12.75">
      <c r="B11" s="5" t="s">
        <v>186</v>
      </c>
    </row>
    <row r="16" spans="2:12" ht="15.75">
      <c r="B16" s="13">
        <v>1</v>
      </c>
      <c r="C16" s="16" t="s">
        <v>187</v>
      </c>
      <c r="D16" s="14"/>
      <c r="E16" s="43" t="s">
        <v>180</v>
      </c>
      <c r="I16" s="975"/>
      <c r="J16" s="976"/>
      <c r="K16" s="976"/>
      <c r="L16" s="976"/>
    </row>
    <row r="17" spans="2:12" ht="15.75">
      <c r="B17" s="13">
        <v>2</v>
      </c>
      <c r="C17" s="16" t="s">
        <v>188</v>
      </c>
      <c r="D17" s="14"/>
      <c r="E17" s="14"/>
      <c r="I17" s="95"/>
      <c r="J17" s="96"/>
      <c r="K17" s="96"/>
      <c r="L17" s="96"/>
    </row>
    <row r="18" spans="2:12" ht="15.75">
      <c r="B18" s="13">
        <v>3</v>
      </c>
      <c r="C18" s="16" t="s">
        <v>189</v>
      </c>
      <c r="D18" s="14"/>
      <c r="E18" s="14"/>
      <c r="I18" s="95"/>
      <c r="J18" s="96"/>
      <c r="K18" s="96"/>
      <c r="L18" s="96"/>
    </row>
    <row r="19" spans="2:12" ht="15.75">
      <c r="B19" s="13">
        <v>4</v>
      </c>
      <c r="C19" s="16" t="s">
        <v>190</v>
      </c>
      <c r="D19" s="15"/>
      <c r="E19" s="15"/>
      <c r="I19" s="975"/>
      <c r="J19" s="976"/>
      <c r="K19" s="976"/>
      <c r="L19" s="976"/>
    </row>
    <row r="20" spans="2:12" ht="15.75">
      <c r="B20" s="13">
        <v>5</v>
      </c>
      <c r="C20" s="16" t="s">
        <v>191</v>
      </c>
      <c r="D20" s="15"/>
      <c r="E20" s="15"/>
      <c r="I20" s="975"/>
      <c r="J20" s="976"/>
      <c r="K20" s="976"/>
      <c r="L20" s="976"/>
    </row>
    <row r="21" spans="2:12" ht="15.75">
      <c r="B21" s="1"/>
      <c r="C21" s="28"/>
      <c r="D21" s="15"/>
      <c r="E21" s="15"/>
      <c r="I21" s="95"/>
      <c r="J21" s="96"/>
      <c r="K21" s="96"/>
      <c r="L21" s="96"/>
    </row>
    <row r="24" spans="2:4" ht="12.75">
      <c r="B24" s="17">
        <v>13</v>
      </c>
      <c r="C24" s="16" t="s">
        <v>37</v>
      </c>
      <c r="D24" s="17"/>
    </row>
    <row r="25" spans="2:4" ht="12.75">
      <c r="B25" s="17">
        <v>11</v>
      </c>
      <c r="C25" s="16" t="s">
        <v>35</v>
      </c>
      <c r="D25" s="17"/>
    </row>
    <row r="26" spans="2:4" ht="12.75">
      <c r="B26" s="17">
        <v>7</v>
      </c>
      <c r="C26" s="16" t="s">
        <v>33</v>
      </c>
      <c r="D26" s="17"/>
    </row>
    <row r="27" spans="2:4" ht="12.75">
      <c r="B27" s="12">
        <v>6</v>
      </c>
      <c r="C27" s="16" t="s">
        <v>31</v>
      </c>
      <c r="D27" s="12"/>
    </row>
    <row r="28" spans="2:4" ht="12.75">
      <c r="B28" s="12">
        <v>1</v>
      </c>
      <c r="C28" s="16" t="s">
        <v>29</v>
      </c>
      <c r="D28" s="12"/>
    </row>
    <row r="29" spans="2:4" ht="12.75">
      <c r="B29" s="15"/>
      <c r="C29" s="28"/>
      <c r="D29" s="15"/>
    </row>
    <row r="30" spans="2:4" ht="12.75">
      <c r="B30" s="15"/>
      <c r="C30" s="28"/>
      <c r="D30" s="15"/>
    </row>
    <row r="31" spans="2:4" ht="12.75">
      <c r="B31" s="15"/>
      <c r="C31" s="28"/>
      <c r="D31" s="15"/>
    </row>
    <row r="32" spans="2:4" ht="12.75">
      <c r="B32" s="15"/>
      <c r="C32" s="28"/>
      <c r="D32" s="15"/>
    </row>
    <row r="33" spans="2:4" ht="13.5" customHeight="1">
      <c r="B33" s="15"/>
      <c r="C33" s="28"/>
      <c r="D33" s="15"/>
    </row>
    <row r="34" spans="2:4" ht="13.5" customHeight="1">
      <c r="B34" s="15"/>
      <c r="C34" s="28"/>
      <c r="D34" s="15"/>
    </row>
    <row r="35" ht="13.5" thickBot="1"/>
    <row r="36" spans="2:14" ht="26.25" thickBot="1">
      <c r="B36" s="13" t="s">
        <v>192</v>
      </c>
      <c r="C36" s="13"/>
      <c r="D36" s="13" t="s">
        <v>142</v>
      </c>
      <c r="I36" s="68" t="s">
        <v>53</v>
      </c>
      <c r="J36" s="69" t="s">
        <v>54</v>
      </c>
      <c r="K36" s="1"/>
      <c r="L36" s="1"/>
      <c r="M36" s="1"/>
      <c r="N36" s="1"/>
    </row>
    <row r="37" spans="2:14" ht="12.75">
      <c r="B37" s="13">
        <v>1</v>
      </c>
      <c r="C37" s="58" t="s">
        <v>151</v>
      </c>
      <c r="D37" s="18" t="s">
        <v>193</v>
      </c>
      <c r="E37" s="42"/>
      <c r="F37" s="13"/>
      <c r="G37" s="13"/>
      <c r="I37" s="473" t="s">
        <v>56</v>
      </c>
      <c r="J37" s="66" t="s">
        <v>57</v>
      </c>
      <c r="K37" s="49"/>
      <c r="L37" s="49"/>
      <c r="M37" s="49"/>
      <c r="N37" s="49"/>
    </row>
    <row r="38" spans="2:14" ht="12.75">
      <c r="B38" s="13">
        <v>2</v>
      </c>
      <c r="C38" s="59" t="s">
        <v>194</v>
      </c>
      <c r="D38" s="18" t="s">
        <v>195</v>
      </c>
      <c r="E38" s="13"/>
      <c r="F38" s="13"/>
      <c r="G38" s="13"/>
      <c r="I38" s="474"/>
      <c r="J38" s="60" t="s">
        <v>63</v>
      </c>
      <c r="K38" s="50"/>
      <c r="L38" s="50"/>
      <c r="M38" s="50"/>
      <c r="N38" s="50"/>
    </row>
    <row r="39" spans="2:14" ht="12.75">
      <c r="B39" s="13">
        <v>3</v>
      </c>
      <c r="C39" s="59" t="s">
        <v>152</v>
      </c>
      <c r="D39" s="18" t="s">
        <v>196</v>
      </c>
      <c r="E39" s="13"/>
      <c r="F39" s="13"/>
      <c r="G39" s="13"/>
      <c r="I39" s="474"/>
      <c r="J39" s="60" t="s">
        <v>66</v>
      </c>
      <c r="K39" s="50"/>
      <c r="L39" s="50"/>
      <c r="M39" s="50"/>
      <c r="N39" s="50"/>
    </row>
    <row r="40" spans="2:14" ht="12.75">
      <c r="B40" s="13">
        <v>4</v>
      </c>
      <c r="C40" s="57" t="s">
        <v>197</v>
      </c>
      <c r="D40" s="18" t="s">
        <v>198</v>
      </c>
      <c r="E40" s="13"/>
      <c r="F40" s="13"/>
      <c r="G40" s="13"/>
      <c r="I40" s="474"/>
      <c r="J40" s="60" t="s">
        <v>68</v>
      </c>
      <c r="K40" s="50"/>
      <c r="L40" s="50"/>
      <c r="M40" s="50"/>
      <c r="N40" s="50"/>
    </row>
    <row r="41" spans="2:14" ht="12.75">
      <c r="B41" s="13">
        <v>5</v>
      </c>
      <c r="C41" s="62" t="s">
        <v>199</v>
      </c>
      <c r="D41" s="13"/>
      <c r="E41" s="13"/>
      <c r="F41" s="13"/>
      <c r="G41" s="13"/>
      <c r="I41" s="474"/>
      <c r="J41" s="60" t="s">
        <v>70</v>
      </c>
      <c r="K41" s="50"/>
      <c r="L41" s="50"/>
      <c r="M41" s="50"/>
      <c r="N41" s="50"/>
    </row>
    <row r="42" spans="2:14" ht="12.75" customHeight="1">
      <c r="B42" s="13">
        <v>6</v>
      </c>
      <c r="C42" s="59" t="s">
        <v>200</v>
      </c>
      <c r="D42" s="13"/>
      <c r="E42" s="13"/>
      <c r="F42" s="13"/>
      <c r="G42" s="13"/>
      <c r="I42" s="475" t="s">
        <v>72</v>
      </c>
      <c r="J42" s="61" t="s">
        <v>73</v>
      </c>
      <c r="K42" s="50"/>
      <c r="L42" s="50"/>
      <c r="M42" s="50"/>
      <c r="N42" s="50"/>
    </row>
    <row r="43" spans="2:14" ht="12.75">
      <c r="B43" s="13">
        <v>7</v>
      </c>
      <c r="C43" s="57" t="s">
        <v>150</v>
      </c>
      <c r="D43" s="13"/>
      <c r="E43" s="13"/>
      <c r="F43" s="13"/>
      <c r="G43" s="13"/>
      <c r="I43" s="476"/>
      <c r="J43" s="61" t="s">
        <v>79</v>
      </c>
      <c r="K43" s="50"/>
      <c r="L43" s="50"/>
      <c r="M43" s="50"/>
      <c r="N43" s="50"/>
    </row>
    <row r="44" spans="2:14" ht="12.75">
      <c r="B44" s="13">
        <v>11</v>
      </c>
      <c r="C44" s="62" t="s">
        <v>201</v>
      </c>
      <c r="D44" s="13"/>
      <c r="E44" s="13"/>
      <c r="F44" s="13"/>
      <c r="G44" s="13"/>
      <c r="I44" s="476"/>
      <c r="J44" s="61" t="s">
        <v>80</v>
      </c>
      <c r="K44" s="50"/>
      <c r="L44" s="50"/>
      <c r="M44" s="50"/>
      <c r="N44" s="50"/>
    </row>
    <row r="45" spans="2:14" ht="12.75">
      <c r="B45" s="13">
        <v>12</v>
      </c>
      <c r="C45" s="59" t="s">
        <v>202</v>
      </c>
      <c r="D45" s="13"/>
      <c r="E45" s="13"/>
      <c r="F45" s="13"/>
      <c r="G45" s="13"/>
      <c r="I45" s="476"/>
      <c r="J45" s="61" t="s">
        <v>81</v>
      </c>
      <c r="K45" s="50"/>
      <c r="L45" s="50"/>
      <c r="M45" s="50"/>
      <c r="N45" s="50"/>
    </row>
    <row r="46" spans="2:14" ht="12.75">
      <c r="B46" s="13">
        <v>13</v>
      </c>
      <c r="C46" s="62" t="s">
        <v>203</v>
      </c>
      <c r="D46" s="13"/>
      <c r="E46" s="13"/>
      <c r="F46" s="13"/>
      <c r="G46" s="13"/>
      <c r="I46" s="477" t="s">
        <v>204</v>
      </c>
      <c r="J46" s="63" t="s">
        <v>83</v>
      </c>
      <c r="K46" s="50"/>
      <c r="L46" s="50"/>
      <c r="M46" s="50"/>
      <c r="N46" s="50"/>
    </row>
    <row r="47" spans="2:14" ht="12.75">
      <c r="B47" s="13">
        <v>14</v>
      </c>
      <c r="C47" s="57" t="s">
        <v>153</v>
      </c>
      <c r="D47" s="13"/>
      <c r="E47" s="13"/>
      <c r="F47" s="13"/>
      <c r="G47" s="13"/>
      <c r="I47" s="477"/>
      <c r="J47" s="63" t="s">
        <v>85</v>
      </c>
      <c r="K47" s="50"/>
      <c r="L47" s="50"/>
      <c r="M47" s="50"/>
      <c r="N47" s="50"/>
    </row>
    <row r="48" spans="2:14" ht="12.75">
      <c r="B48" s="13">
        <v>18</v>
      </c>
      <c r="C48" s="57" t="s">
        <v>154</v>
      </c>
      <c r="D48" s="13"/>
      <c r="E48" s="13"/>
      <c r="F48" s="13"/>
      <c r="G48" s="13"/>
      <c r="I48" s="477"/>
      <c r="J48" s="63" t="s">
        <v>91</v>
      </c>
      <c r="K48" s="50"/>
      <c r="L48" s="50"/>
      <c r="M48" s="50"/>
      <c r="N48" s="50"/>
    </row>
    <row r="49" spans="2:14" ht="12.75">
      <c r="B49" s="13">
        <v>21</v>
      </c>
      <c r="C49" s="62" t="s">
        <v>205</v>
      </c>
      <c r="D49" s="13"/>
      <c r="E49" s="13"/>
      <c r="F49" s="13"/>
      <c r="G49" s="13"/>
      <c r="I49" s="477"/>
      <c r="J49" s="63" t="s">
        <v>92</v>
      </c>
      <c r="K49" s="50"/>
      <c r="L49" s="50"/>
      <c r="M49" s="50"/>
      <c r="N49" s="50"/>
    </row>
    <row r="50" spans="2:14" ht="12.75">
      <c r="B50" s="13">
        <v>22</v>
      </c>
      <c r="C50" s="62" t="s">
        <v>206</v>
      </c>
      <c r="D50" s="13"/>
      <c r="E50" s="13"/>
      <c r="F50" s="13"/>
      <c r="G50" s="13"/>
      <c r="I50" s="477"/>
      <c r="J50" s="63" t="s">
        <v>93</v>
      </c>
      <c r="K50" s="50"/>
      <c r="L50" s="50"/>
      <c r="M50" s="50"/>
      <c r="N50" s="50"/>
    </row>
    <row r="51" spans="2:14" ht="12.75">
      <c r="B51" s="13">
        <v>24</v>
      </c>
      <c r="C51" s="62" t="s">
        <v>207</v>
      </c>
      <c r="D51" s="13"/>
      <c r="E51" s="13"/>
      <c r="F51" s="13"/>
      <c r="G51" s="13"/>
      <c r="I51" s="477"/>
      <c r="J51" s="63" t="s">
        <v>94</v>
      </c>
      <c r="K51" s="50"/>
      <c r="L51" s="50"/>
      <c r="M51" s="50"/>
      <c r="N51" s="50"/>
    </row>
    <row r="52" spans="2:14" ht="12.75">
      <c r="B52" s="13">
        <v>26</v>
      </c>
      <c r="C52" s="64" t="s">
        <v>208</v>
      </c>
      <c r="D52" s="13"/>
      <c r="E52" s="13"/>
      <c r="F52" s="13"/>
      <c r="G52" s="13"/>
      <c r="I52" s="477"/>
      <c r="J52" s="63" t="s">
        <v>96</v>
      </c>
      <c r="K52" s="50"/>
      <c r="L52" s="50"/>
      <c r="M52" s="50"/>
      <c r="N52" s="50"/>
    </row>
    <row r="53" spans="2:14" ht="12.75">
      <c r="B53" s="13">
        <v>28</v>
      </c>
      <c r="C53" s="62" t="s">
        <v>209</v>
      </c>
      <c r="D53" s="13"/>
      <c r="E53" s="13"/>
      <c r="F53" s="13"/>
      <c r="G53" s="13"/>
      <c r="I53" s="477"/>
      <c r="J53" s="63" t="s">
        <v>102</v>
      </c>
      <c r="K53" s="50"/>
      <c r="L53" s="50"/>
      <c r="M53" s="50"/>
      <c r="N53" s="50"/>
    </row>
    <row r="54" spans="2:14" ht="12.75">
      <c r="B54" s="13">
        <v>30</v>
      </c>
      <c r="C54" s="62" t="s">
        <v>210</v>
      </c>
      <c r="D54" s="13"/>
      <c r="E54" s="13"/>
      <c r="F54" s="13"/>
      <c r="G54" s="13"/>
      <c r="I54" s="459" t="s">
        <v>211</v>
      </c>
      <c r="J54" s="65" t="s">
        <v>104</v>
      </c>
      <c r="K54" s="50"/>
      <c r="L54" s="50"/>
      <c r="M54" s="50"/>
      <c r="N54" s="50"/>
    </row>
    <row r="55" spans="2:14" ht="12.75">
      <c r="B55" s="13">
        <v>33</v>
      </c>
      <c r="C55" s="64" t="s">
        <v>212</v>
      </c>
      <c r="D55" s="13"/>
      <c r="E55" s="13"/>
      <c r="F55" s="13"/>
      <c r="G55" s="13"/>
      <c r="I55" s="459"/>
      <c r="J55" s="65" t="s">
        <v>105</v>
      </c>
      <c r="K55" s="50"/>
      <c r="L55" s="50"/>
      <c r="M55" s="50"/>
      <c r="N55" s="50"/>
    </row>
    <row r="56" spans="2:14" ht="12.75">
      <c r="B56" s="13">
        <v>35</v>
      </c>
      <c r="C56" s="64" t="s">
        <v>213</v>
      </c>
      <c r="D56" s="13"/>
      <c r="E56" s="13"/>
      <c r="F56" s="13"/>
      <c r="G56" s="13"/>
      <c r="I56" s="459"/>
      <c r="J56" s="65" t="s">
        <v>106</v>
      </c>
      <c r="K56" s="50"/>
      <c r="L56" s="50"/>
      <c r="M56" s="50"/>
      <c r="N56" s="50"/>
    </row>
    <row r="57" spans="2:14" ht="12.75">
      <c r="B57" s="13">
        <v>39</v>
      </c>
      <c r="C57" s="64" t="s">
        <v>214</v>
      </c>
      <c r="D57" s="13"/>
      <c r="E57" s="13"/>
      <c r="F57" s="13"/>
      <c r="G57" s="13"/>
      <c r="I57" s="459"/>
      <c r="J57" s="65" t="s">
        <v>108</v>
      </c>
      <c r="K57" s="50"/>
      <c r="L57" s="50"/>
      <c r="M57" s="50"/>
      <c r="N57" s="50"/>
    </row>
    <row r="58" spans="2:14" ht="12.75">
      <c r="B58" s="13">
        <v>44</v>
      </c>
      <c r="C58" s="64" t="s">
        <v>215</v>
      </c>
      <c r="D58" s="13"/>
      <c r="E58" s="13"/>
      <c r="F58" s="13"/>
      <c r="G58" s="13"/>
      <c r="I58" s="459"/>
      <c r="J58" s="65" t="s">
        <v>114</v>
      </c>
      <c r="K58" s="50"/>
      <c r="L58" s="50"/>
      <c r="M58" s="50"/>
      <c r="N58" s="50"/>
    </row>
    <row r="59" spans="2:14" ht="12.75">
      <c r="B59" s="13">
        <v>52</v>
      </c>
      <c r="C59" s="64" t="s">
        <v>216</v>
      </c>
      <c r="D59" s="13"/>
      <c r="E59" s="13"/>
      <c r="F59" s="13"/>
      <c r="G59" s="13"/>
      <c r="I59" s="459"/>
      <c r="J59" s="65" t="s">
        <v>115</v>
      </c>
      <c r="K59" s="50"/>
      <c r="L59" s="50"/>
      <c r="M59" s="50"/>
      <c r="N59" s="50"/>
    </row>
    <row r="60" spans="2:14" ht="12.75">
      <c r="B60" s="13">
        <v>55</v>
      </c>
      <c r="C60" s="64" t="s">
        <v>217</v>
      </c>
      <c r="D60" s="13"/>
      <c r="E60" s="13"/>
      <c r="F60" s="13"/>
      <c r="G60" s="13"/>
      <c r="I60" s="459"/>
      <c r="J60" s="65" t="s">
        <v>116</v>
      </c>
      <c r="K60" s="50"/>
      <c r="L60" s="50"/>
      <c r="M60" s="50"/>
      <c r="N60" s="50"/>
    </row>
    <row r="61" spans="2:14" ht="12.75">
      <c r="B61" s="13">
        <v>65</v>
      </c>
      <c r="C61" s="64" t="s">
        <v>218</v>
      </c>
      <c r="D61" s="13"/>
      <c r="E61" s="13"/>
      <c r="F61" s="13"/>
      <c r="G61" s="13"/>
      <c r="I61" s="459"/>
      <c r="J61" s="65" t="s">
        <v>117</v>
      </c>
      <c r="K61" s="50"/>
      <c r="L61" s="50"/>
      <c r="M61" s="50"/>
      <c r="N61" s="50"/>
    </row>
    <row r="62" spans="9:14" ht="12.75">
      <c r="I62" s="50"/>
      <c r="J62" s="50"/>
      <c r="K62" s="50"/>
      <c r="L62" s="50"/>
      <c r="M62" s="50"/>
      <c r="N62" s="50"/>
    </row>
    <row r="63" spans="9:14" ht="12.75">
      <c r="I63" s="50"/>
      <c r="J63" s="50"/>
      <c r="K63" s="50"/>
      <c r="L63" s="50"/>
      <c r="M63" s="50"/>
      <c r="N63" s="50"/>
    </row>
    <row r="64" spans="9:14" ht="13.5" thickBot="1">
      <c r="I64" s="50"/>
      <c r="J64" s="50"/>
      <c r="K64" s="50"/>
      <c r="L64" s="50"/>
      <c r="M64" s="50"/>
      <c r="N64" s="50"/>
    </row>
    <row r="65" spans="2:14" ht="12.75">
      <c r="B65" s="18" t="s">
        <v>219</v>
      </c>
      <c r="C65" s="18"/>
      <c r="E65" s="72" t="s">
        <v>47</v>
      </c>
      <c r="F65" s="73">
        <v>1</v>
      </c>
      <c r="G65" s="73">
        <v>2</v>
      </c>
      <c r="H65" s="73">
        <v>3</v>
      </c>
      <c r="I65" s="74">
        <v>4</v>
      </c>
      <c r="J65" s="50"/>
      <c r="K65" s="50"/>
      <c r="L65" s="50"/>
      <c r="M65" s="50"/>
      <c r="N65" s="50"/>
    </row>
    <row r="66" spans="2:14" ht="15.75">
      <c r="B66" s="46" t="s">
        <v>220</v>
      </c>
      <c r="C66" s="46"/>
      <c r="D66" s="80" t="s">
        <v>221</v>
      </c>
      <c r="E66" s="75">
        <v>1</v>
      </c>
      <c r="F66" s="50">
        <v>6</v>
      </c>
      <c r="G66" s="50">
        <v>7</v>
      </c>
      <c r="H66" s="50">
        <v>11</v>
      </c>
      <c r="I66" s="76">
        <v>13</v>
      </c>
      <c r="J66" s="50"/>
      <c r="K66" s="50"/>
      <c r="L66" s="50"/>
      <c r="M66" s="50"/>
      <c r="N66" s="50"/>
    </row>
    <row r="67" spans="2:14" ht="15.75">
      <c r="B67" s="46" t="s">
        <v>222</v>
      </c>
      <c r="C67" s="46"/>
      <c r="E67" s="75">
        <v>2</v>
      </c>
      <c r="F67" s="50">
        <v>12</v>
      </c>
      <c r="G67" s="50">
        <v>14</v>
      </c>
      <c r="H67" s="50">
        <v>22</v>
      </c>
      <c r="I67" s="76">
        <v>26</v>
      </c>
      <c r="J67" s="50"/>
      <c r="K67" s="50"/>
      <c r="L67" s="50"/>
      <c r="M67" s="50"/>
      <c r="N67" s="50"/>
    </row>
    <row r="68" spans="2:14" ht="15.75">
      <c r="B68" s="46" t="s">
        <v>223</v>
      </c>
      <c r="C68" s="46"/>
      <c r="E68" s="75">
        <v>3</v>
      </c>
      <c r="F68" s="50">
        <v>18</v>
      </c>
      <c r="G68" s="50">
        <v>21</v>
      </c>
      <c r="H68" s="50">
        <v>33</v>
      </c>
      <c r="I68" s="76">
        <v>39</v>
      </c>
      <c r="J68" s="50"/>
      <c r="K68" s="50"/>
      <c r="L68" s="50"/>
      <c r="M68" s="50"/>
      <c r="N68" s="50"/>
    </row>
    <row r="69" spans="2:14" ht="15.75">
      <c r="B69" s="46" t="s">
        <v>224</v>
      </c>
      <c r="C69" s="46"/>
      <c r="E69" s="75">
        <v>4</v>
      </c>
      <c r="F69" s="50">
        <v>24</v>
      </c>
      <c r="G69" s="50">
        <v>28</v>
      </c>
      <c r="H69" s="50">
        <v>44</v>
      </c>
      <c r="I69" s="76">
        <v>52</v>
      </c>
      <c r="J69" s="50"/>
      <c r="K69" s="50"/>
      <c r="L69" s="50"/>
      <c r="M69" s="50"/>
      <c r="N69" s="50"/>
    </row>
    <row r="70" spans="2:14" ht="16.5" thickBot="1">
      <c r="B70" s="46" t="s">
        <v>225</v>
      </c>
      <c r="C70" s="46"/>
      <c r="E70" s="77">
        <v>5</v>
      </c>
      <c r="F70" s="78">
        <v>30</v>
      </c>
      <c r="G70" s="78">
        <v>35</v>
      </c>
      <c r="H70" s="78">
        <v>55</v>
      </c>
      <c r="I70" s="79">
        <v>65</v>
      </c>
      <c r="J70" s="50"/>
      <c r="K70" s="50"/>
      <c r="L70" s="50"/>
      <c r="M70" s="50"/>
      <c r="N70" s="50"/>
    </row>
    <row r="71" spans="2:14" ht="15.75">
      <c r="B71" s="46" t="s">
        <v>226</v>
      </c>
      <c r="C71" s="46"/>
      <c r="I71" s="50"/>
      <c r="J71" s="50"/>
      <c r="K71" s="50"/>
      <c r="L71" s="50"/>
      <c r="M71" s="50"/>
      <c r="N71" s="50"/>
    </row>
    <row r="72" spans="2:14" ht="15.75">
      <c r="B72" s="46" t="s">
        <v>227</v>
      </c>
      <c r="C72" s="46"/>
      <c r="I72" s="50"/>
      <c r="J72" s="50"/>
      <c r="K72" s="50"/>
      <c r="L72" s="50"/>
      <c r="M72" s="50"/>
      <c r="N72" s="50"/>
    </row>
    <row r="73" spans="2:14" ht="15.75">
      <c r="B73" s="46" t="s">
        <v>228</v>
      </c>
      <c r="I73" s="50"/>
      <c r="J73" s="50"/>
      <c r="K73" s="50"/>
      <c r="L73" s="50"/>
      <c r="M73" s="50"/>
      <c r="N73" s="50"/>
    </row>
    <row r="74" spans="2:14" ht="15.75">
      <c r="B74" s="46" t="s">
        <v>229</v>
      </c>
      <c r="F74">
        <v>0</v>
      </c>
      <c r="G74">
        <v>50</v>
      </c>
      <c r="H74">
        <v>0</v>
      </c>
      <c r="I74" s="50"/>
      <c r="J74" s="50"/>
      <c r="K74" s="50"/>
      <c r="L74" s="50"/>
      <c r="M74" s="50"/>
      <c r="N74" s="50"/>
    </row>
    <row r="75" spans="2:14" ht="15.75">
      <c r="B75" s="46" t="s">
        <v>230</v>
      </c>
      <c r="F75">
        <v>51</v>
      </c>
      <c r="G75">
        <v>75</v>
      </c>
      <c r="H75">
        <v>-1</v>
      </c>
      <c r="I75" s="50"/>
      <c r="J75" s="50"/>
      <c r="K75" s="50"/>
      <c r="L75" s="50"/>
      <c r="M75" s="50"/>
      <c r="N75" s="50"/>
    </row>
    <row r="76" spans="6:14" ht="12.75">
      <c r="F76">
        <v>76</v>
      </c>
      <c r="G76">
        <v>100</v>
      </c>
      <c r="H76">
        <v>-2</v>
      </c>
      <c r="I76" s="50"/>
      <c r="J76" s="50"/>
      <c r="K76" s="50"/>
      <c r="L76" s="50"/>
      <c r="M76" s="50"/>
      <c r="N76" s="50"/>
    </row>
    <row r="77" spans="2:14" ht="12.75">
      <c r="B77" s="18" t="s">
        <v>231</v>
      </c>
      <c r="I77" s="50"/>
      <c r="J77" s="50"/>
      <c r="K77" s="50"/>
      <c r="L77" s="50"/>
      <c r="M77" s="50"/>
      <c r="N77" s="50"/>
    </row>
    <row r="78" spans="2:14" ht="15.75">
      <c r="B78" s="46" t="s">
        <v>232</v>
      </c>
      <c r="D78" s="51" t="s">
        <v>232</v>
      </c>
      <c r="I78" s="50"/>
      <c r="J78" s="50"/>
      <c r="K78" s="50"/>
      <c r="L78" s="50"/>
      <c r="M78" s="50"/>
      <c r="N78" s="50"/>
    </row>
    <row r="79" spans="2:14" ht="15.75">
      <c r="B79" s="46" t="s">
        <v>233</v>
      </c>
      <c r="D79" s="51" t="s">
        <v>234</v>
      </c>
      <c r="I79" s="50"/>
      <c r="J79" s="50"/>
      <c r="K79" s="50"/>
      <c r="L79" s="50"/>
      <c r="M79" s="50"/>
      <c r="N79" s="50"/>
    </row>
    <row r="80" spans="2:14" ht="15.75">
      <c r="B80" s="46" t="s">
        <v>235</v>
      </c>
      <c r="D80" s="51" t="s">
        <v>230</v>
      </c>
      <c r="I80" s="50"/>
      <c r="J80" s="50"/>
      <c r="K80" s="50"/>
      <c r="L80" s="50"/>
      <c r="M80" s="50"/>
      <c r="N80" s="50"/>
    </row>
    <row r="81" spans="2:14" ht="15.75">
      <c r="B81" s="46" t="s">
        <v>230</v>
      </c>
      <c r="D81" s="51" t="s">
        <v>236</v>
      </c>
      <c r="I81" s="50"/>
      <c r="J81" s="50"/>
      <c r="K81" s="50"/>
      <c r="L81" s="50"/>
      <c r="M81" s="50"/>
      <c r="N81" s="50"/>
    </row>
    <row r="82" spans="2:14" ht="15.75">
      <c r="B82" s="46" t="s">
        <v>237</v>
      </c>
      <c r="D82" s="51" t="s">
        <v>5</v>
      </c>
      <c r="I82" s="50"/>
      <c r="J82" s="50"/>
      <c r="K82" s="50"/>
      <c r="L82" s="50"/>
      <c r="M82" s="50"/>
      <c r="N82" s="50"/>
    </row>
    <row r="83" spans="2:14" ht="15.75">
      <c r="B83" s="46" t="s">
        <v>238</v>
      </c>
      <c r="D83" s="67" t="s">
        <v>238</v>
      </c>
      <c r="I83" s="50"/>
      <c r="J83" s="50"/>
      <c r="K83" s="50"/>
      <c r="L83" s="50"/>
      <c r="M83" s="50"/>
      <c r="N83" s="50"/>
    </row>
    <row r="84" spans="2:14" ht="15.75">
      <c r="B84" s="46" t="s">
        <v>5</v>
      </c>
      <c r="D84" s="67" t="s">
        <v>239</v>
      </c>
      <c r="I84" s="50"/>
      <c r="J84" s="50"/>
      <c r="K84" s="50"/>
      <c r="L84" s="50"/>
      <c r="M84" s="50"/>
      <c r="N84" s="50"/>
    </row>
    <row r="85" spans="9:14" ht="12.75">
      <c r="I85" s="50"/>
      <c r="J85" s="50"/>
      <c r="K85" s="50"/>
      <c r="L85" s="50"/>
      <c r="M85" s="50"/>
      <c r="N85" s="50"/>
    </row>
    <row r="86" spans="9:14" ht="12.75">
      <c r="I86" s="50"/>
      <c r="J86" s="50"/>
      <c r="K86" s="50"/>
      <c r="L86" s="50"/>
      <c r="M86" s="50"/>
      <c r="N86" s="50"/>
    </row>
    <row r="87" spans="9:14" ht="12.75">
      <c r="I87" s="50"/>
      <c r="J87" s="50"/>
      <c r="K87" s="50"/>
      <c r="L87" s="50"/>
      <c r="M87" s="50"/>
      <c r="N87" s="50"/>
    </row>
    <row r="88" spans="9:14" ht="12.75">
      <c r="I88" s="50"/>
      <c r="J88" s="50"/>
      <c r="K88" s="50"/>
      <c r="L88" s="50"/>
      <c r="M88" s="50"/>
      <c r="N88" s="50"/>
    </row>
  </sheetData>
  <sheetProtection/>
  <mergeCells count="7">
    <mergeCell ref="I46:I53"/>
    <mergeCell ref="I54:I61"/>
    <mergeCell ref="I20:L20"/>
    <mergeCell ref="I16:L16"/>
    <mergeCell ref="I19:L19"/>
    <mergeCell ref="I37:I41"/>
    <mergeCell ref="I42:I45"/>
  </mergeCells>
  <printOptions/>
  <pageMargins left="0.75" right="0.75" top="1" bottom="1"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Ricardo Aguilera Wilches</cp:lastModifiedBy>
  <cp:lastPrinted>2018-04-27T15:09:26Z</cp:lastPrinted>
  <dcterms:created xsi:type="dcterms:W3CDTF">2007-05-23T11:34:18Z</dcterms:created>
  <dcterms:modified xsi:type="dcterms:W3CDTF">2018-05-03T16:32:01Z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