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0" windowHeight="7245" activeTab="4"/>
  </bookViews>
  <sheets>
    <sheet name="CICLO PHVA" sheetId="1" r:id="rId1"/>
    <sheet name="SEPG-F-007" sheetId="2" r:id="rId2"/>
    <sheet name="Mapa de riesgos" sheetId="3" state="hidden" r:id="rId3"/>
    <sheet name="SEPG-F-012" sheetId="4" r:id="rId4"/>
    <sheet name="SEPG-F-014" sheetId="5" r:id="rId5"/>
    <sheet name="Matriz de cambios" sheetId="6" r:id="rId6"/>
    <sheet name="Reportes de Riesgo" sheetId="7" r:id="rId7"/>
    <sheet name="Fm-20 " sheetId="8" state="hidden" r:id="rId8"/>
    <sheet name="DB" sheetId="9" state="hidden" r:id="rId9"/>
    <sheet name="Hoja1" sheetId="10" state="hidden" r:id="rId10"/>
  </sheets>
  <externalReferences>
    <externalReference r:id="rId13"/>
    <externalReference r:id="rId14"/>
  </externalReferences>
  <definedNames>
    <definedName name="_xlfn.AVERAGEIF" hidden="1">#NAME?</definedName>
    <definedName name="_xlfn.COUNTIFS" hidden="1">#NAME?</definedName>
    <definedName name="_xlfn.IFERROR" hidden="1">#NAME?</definedName>
    <definedName name="_xlfn.MODE.MULT" hidden="1">#NAME?</definedName>
    <definedName name="¿TIENE_HERRAMIENTA_PARA_EJERCER_EL_CONTROL?">'DB'!$D$8:$D$10</definedName>
    <definedName name="A">'DB'!$J$5:$J$6</definedName>
    <definedName name="B">'DB'!$K$5:$K$6</definedName>
    <definedName name="CE">'DB'!$L$5:$L$6</definedName>
    <definedName name="EXISTENCONTROLES">'DB'!$D$5:$D$6</definedName>
    <definedName name="FrecuenciaSeguim">'DB'!$H$9:$H$10</definedName>
    <definedName name="FrecuendiaSeguim">'DB'!$H$9:$H$10</definedName>
    <definedName name="HerramientaControl">'DB'!$D$9:$D$10</definedName>
    <definedName name="HerramientaEfectiva">'DB'!$F$9:$F$10</definedName>
    <definedName name="IMPACTO">'DB'!$H$5</definedName>
    <definedName name="ManualesInstructivos">'DB'!$E$9:$E$10</definedName>
    <definedName name="OP" localSheetId="7">'Fm-20 '!$L$11</definedName>
    <definedName name="OPCIONESDEMANEJO">'DB'!$N$5:$N$8</definedName>
    <definedName name="PROBABILIDAD">'DB'!$G$5</definedName>
    <definedName name="ResponDefinidos">'DB'!$G$9:$G$10</definedName>
    <definedName name="TieneHerramientaControl1">'DB'!$D$9:$D$10</definedName>
    <definedName name="TIPODERIESGO">'DB'!$B$5:$B$11</definedName>
  </definedNames>
  <calcPr fullCalcOnLoad="1"/>
</workbook>
</file>

<file path=xl/comments2.xml><?xml version="1.0" encoding="utf-8"?>
<comments xmlns="http://schemas.openxmlformats.org/spreadsheetml/2006/main">
  <authors>
    <author>Ingrid Johanna Maldonado Martinez</author>
    <author>user</author>
    <author>Pilou</author>
  </authors>
  <commentList>
    <comment ref="B9" authorId="0">
      <text>
        <r>
          <rPr>
            <b/>
            <sz val="9"/>
            <rFont val="Tahoma"/>
            <family val="2"/>
          </rPr>
          <t>Ingrid Johanna Maldonado Martinez:</t>
        </r>
        <r>
          <rPr>
            <sz val="9"/>
            <rFont val="Tahoma"/>
            <family val="2"/>
          </rPr>
          <t xml:space="preserve">
Se debe tener en cuenta el DOFA, Auditorias Internas y Externas, Caracterización de procesos y juicio de expertos</t>
        </r>
      </text>
    </comment>
    <comment ref="C9" authorId="1">
      <text>
        <r>
          <rPr>
            <sz val="12"/>
            <rFont val="Tahoma"/>
            <family val="2"/>
          </rPr>
          <t xml:space="preserve">Posibilidad de que suceda algún evento que tendrá un impacto sobre los objetivos institucionales o del proceso. Se expresa en términos de probabilidad y consecuencias.
</t>
        </r>
      </text>
    </comment>
    <comment ref="D9" authorId="1">
      <text>
        <r>
          <rPr>
            <sz val="12"/>
            <rFont val="Tahoma"/>
            <family val="2"/>
          </rPr>
          <t xml:space="preserve">Se refiere a las características generales o las formas en que se observa o manifiesta el riesgo identificado.
</t>
        </r>
      </text>
    </comment>
    <comment ref="G9" authorId="0">
      <text>
        <r>
          <rPr>
            <b/>
            <sz val="9"/>
            <rFont val="Tahoma"/>
            <family val="2"/>
          </rPr>
          <t>Ingrid Johanna Maldonado Martinez:</t>
        </r>
        <r>
          <rPr>
            <sz val="9"/>
            <rFont val="Tahoma"/>
            <family val="2"/>
          </rPr>
          <t xml:space="preserve">
Riesgos Institucionales: Propios de la gestión.
Riesgos Anticorrupción: se pueden dar por mala fe, presiones de terceros</t>
        </r>
      </text>
    </comment>
    <comment ref="M9" authorId="1">
      <text>
        <r>
          <rPr>
            <b/>
            <sz val="12"/>
            <rFont val="Tahoma"/>
            <family val="2"/>
          </rPr>
          <t>Estratégico</t>
        </r>
        <r>
          <rPr>
            <sz val="12"/>
            <rFont val="Tahoma"/>
            <family val="2"/>
          </rPr>
          <t xml:space="preserve">: 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
</t>
        </r>
        <r>
          <rPr>
            <b/>
            <sz val="12"/>
            <rFont val="Tahoma"/>
            <family val="2"/>
          </rPr>
          <t>Operativos:</t>
        </r>
        <r>
          <rPr>
            <sz val="12"/>
            <rFont val="Tahoma"/>
            <family val="2"/>
          </rPr>
          <t xml:space="preserve"> Comprenden riesgos provenientes del funcionamiento y operatividad de los sistemas de información institucional, de la definición de los procesos, de la estructura de la entidad, de la articulación entre dependencias.
</t>
        </r>
        <r>
          <rPr>
            <b/>
            <sz val="12"/>
            <rFont val="Tahoma"/>
            <family val="2"/>
          </rPr>
          <t>Financieros :</t>
        </r>
        <r>
          <rPr>
            <sz val="12"/>
            <rFont val="Tahoma"/>
            <family val="2"/>
          </rPr>
          <t xml:space="preserve"> Se relacionan con el manejo de los recursos de la entidad que incluyen: la ejecución presupuestal, la elaboración de los estados financieros, los pagos, manejos de excedentes de tesorería y el manejo sobre los bienes.
</t>
        </r>
        <r>
          <rPr>
            <b/>
            <sz val="12"/>
            <rFont val="Tahoma"/>
            <family val="2"/>
          </rPr>
          <t>Cumplimiento :</t>
        </r>
        <r>
          <rPr>
            <sz val="12"/>
            <rFont val="Tahoma"/>
            <family val="2"/>
          </rPr>
          <t xml:space="preserve"> Se asocian con la capacidad de la entidad para cumplir con los requisitos legales, contractuales, de ética pública y en general con su compromiso ante la comunidad.
</t>
        </r>
        <r>
          <rPr>
            <b/>
            <sz val="12"/>
            <rFont val="Tahoma"/>
            <family val="2"/>
          </rPr>
          <t>Tecnología :</t>
        </r>
        <r>
          <rPr>
            <sz val="12"/>
            <rFont val="Tahoma"/>
            <family val="2"/>
          </rPr>
          <t xml:space="preserve"> Están relacionados con la capacidad tecnológica de la Entidad para satisfacer sus necesidades actuales y futuras y el cumplimiento de la misión.
</t>
        </r>
        <r>
          <rPr>
            <b/>
            <sz val="12"/>
            <rFont val="Tahoma"/>
            <family val="2"/>
          </rPr>
          <t>Riesgos de Imagen</t>
        </r>
        <r>
          <rPr>
            <sz val="12"/>
            <rFont val="Tahoma"/>
            <family val="2"/>
          </rPr>
          <t xml:space="preserve">: Están relacionados con la percepción y la confianza por parte de la ciudadanía hacia la institución.
</t>
        </r>
        <r>
          <rPr>
            <b/>
            <sz val="12"/>
            <rFont val="Tahoma"/>
            <family val="2"/>
          </rPr>
          <t>Riesgos Técnicos:</t>
        </r>
        <r>
          <rPr>
            <sz val="12"/>
            <rFont val="Tahoma"/>
            <family val="2"/>
          </rPr>
          <t xml:space="preserve"> Asociados al manejo de los proyectos. Identifican posibles problemas de diseños, calidad, requisitos, aplicabilidad, rendimiento y fiabilidad,  implementación y/o aplicación de políticas para puesta en marcha de los proyectos
</t>
        </r>
      </text>
    </comment>
    <comment ref="A10" authorId="2">
      <text>
        <r>
          <rPr>
            <b/>
            <sz val="9"/>
            <rFont val="Tahoma"/>
            <family val="2"/>
          </rPr>
          <t>Modificar el consecutivo para cada proceso.</t>
        </r>
      </text>
    </comment>
    <comment ref="C14" authorId="1">
      <text>
        <r>
          <rPr>
            <sz val="12"/>
            <rFont val="Tahoma"/>
            <family val="2"/>
          </rPr>
          <t xml:space="preserve">Posibilidad de que suceda algún evento que tendrá un impacto sobre los objetivos institucionales o del proceso. Se expresa en términos de probabilidad y consecuencias.
</t>
        </r>
      </text>
    </comment>
    <comment ref="D14" authorId="1">
      <text>
        <r>
          <rPr>
            <sz val="12"/>
            <rFont val="Tahoma"/>
            <family val="2"/>
          </rPr>
          <t xml:space="preserve">Se refiere a las características generales o las formas en que se observa o manifiesta el riesgo identificado.
</t>
        </r>
      </text>
    </comment>
    <comment ref="I14" authorId="1">
      <text>
        <r>
          <rPr>
            <sz val="12"/>
            <rFont val="Tahoma"/>
            <family val="2"/>
          </rPr>
          <t>Constituyen las consecuencias de la ocurrencia del riesgo sobre los
objetivos de la entidad;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t>
        </r>
      </text>
    </comment>
    <comment ref="L14" authorId="1">
      <text>
        <r>
          <rPr>
            <b/>
            <sz val="12"/>
            <rFont val="Tahoma"/>
            <family val="2"/>
          </rPr>
          <t>Estratégico</t>
        </r>
        <r>
          <rPr>
            <sz val="12"/>
            <rFont val="Tahoma"/>
            <family val="2"/>
          </rPr>
          <t xml:space="preserve">: 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
</t>
        </r>
        <r>
          <rPr>
            <b/>
            <sz val="12"/>
            <rFont val="Tahoma"/>
            <family val="2"/>
          </rPr>
          <t>Operativos:</t>
        </r>
        <r>
          <rPr>
            <sz val="12"/>
            <rFont val="Tahoma"/>
            <family val="2"/>
          </rPr>
          <t xml:space="preserve"> Comprenden riesgos provenientes del funcionamiento y operatividad de los sistemas de información institucional, de la definición de los procesos, de la estructura de la entidad, de la articulación entre dependencias.
</t>
        </r>
        <r>
          <rPr>
            <b/>
            <sz val="12"/>
            <rFont val="Tahoma"/>
            <family val="2"/>
          </rPr>
          <t>Financieros :</t>
        </r>
        <r>
          <rPr>
            <sz val="12"/>
            <rFont val="Tahoma"/>
            <family val="2"/>
          </rPr>
          <t xml:space="preserve"> Se relacionan con el manejo de los recursos de la entidad que incluyen: la ejecución presupuestal, la elaboración de los estados financieros, los pagos, manejos de excedentes de tesorería y el manejo sobre los bienes.
</t>
        </r>
        <r>
          <rPr>
            <b/>
            <sz val="12"/>
            <rFont val="Tahoma"/>
            <family val="2"/>
          </rPr>
          <t>Cumplimiento :</t>
        </r>
        <r>
          <rPr>
            <sz val="12"/>
            <rFont val="Tahoma"/>
            <family val="2"/>
          </rPr>
          <t xml:space="preserve"> Se asocian con la capacidad de la entidad para cumplir con los requisitos legales, contractuales, de ética pública y en general con su compromiso ante la comunidad.
</t>
        </r>
        <r>
          <rPr>
            <b/>
            <sz val="12"/>
            <rFont val="Tahoma"/>
            <family val="2"/>
          </rPr>
          <t>Tecnología :</t>
        </r>
        <r>
          <rPr>
            <sz val="12"/>
            <rFont val="Tahoma"/>
            <family val="2"/>
          </rPr>
          <t xml:space="preserve"> Están relacionados con la capacidad tecnológica de la Entidad para satisfacer sus necesidades actuales y futuras y el cumplimiento de la misión.
</t>
        </r>
        <r>
          <rPr>
            <b/>
            <sz val="12"/>
            <rFont val="Tahoma"/>
            <family val="2"/>
          </rPr>
          <t>Riesgos de Imagen</t>
        </r>
        <r>
          <rPr>
            <sz val="12"/>
            <rFont val="Tahoma"/>
            <family val="2"/>
          </rPr>
          <t xml:space="preserve">: Están relacionados con la percepción y la confianza por parte de la ciudadanía hacia la institución.
</t>
        </r>
        <r>
          <rPr>
            <b/>
            <sz val="12"/>
            <rFont val="Tahoma"/>
            <family val="2"/>
          </rPr>
          <t>Riesgos Técnicos:</t>
        </r>
        <r>
          <rPr>
            <sz val="12"/>
            <rFont val="Tahoma"/>
            <family val="2"/>
          </rPr>
          <t xml:space="preserve"> Asociados al manejo de los proyectos. Identifican posibles problemas de diseños, calidad, requisitos, aplicabilidad, rendimiento y fiabilidad,  implementación y/o aplicación de políticas para puesta en marcha de los proyectos
</t>
        </r>
      </text>
    </comment>
  </commentList>
</comments>
</file>

<file path=xl/comments3.xml><?xml version="1.0" encoding="utf-8"?>
<comments xmlns="http://schemas.openxmlformats.org/spreadsheetml/2006/main">
  <authors>
    <author>M?nica Viviana Parra </author>
  </authors>
  <commentList>
    <comment ref="L6" authorId="0">
      <text>
        <r>
          <rPr>
            <b/>
            <sz val="9"/>
            <rFont val="Tahoma"/>
            <family val="2"/>
          </rPr>
          <t xml:space="preserve">Riesgo ascendente: a Mayor nivel de zona mayor riesgo)
</t>
        </r>
      </text>
    </comment>
  </commentList>
</comments>
</file>

<file path=xl/comments4.xml><?xml version="1.0" encoding="utf-8"?>
<comments xmlns="http://schemas.openxmlformats.org/spreadsheetml/2006/main">
  <authors>
    <author>user</author>
    <author>Bibiana Andrea Alvarez Rivera</author>
    <author>Ingrid Johanna Maldonado Martinez</author>
  </authors>
  <commentList>
    <comment ref="A11" authorId="0">
      <text>
        <r>
          <rPr>
            <b/>
            <sz val="12"/>
            <rFont val="Tahoma"/>
            <family val="2"/>
          </rPr>
          <t>La posibilidad de ocurrencia del riesgo; esta puede ser medida con criterios de Frecuencia, si se ha materializado (No. De veces en un tiempo determinado.), o de Factibilidad teniendo en cuenta la presencia de factores internos y externos que pueden propiciar el riesgo, aunque este no se haya materializado.
Raro (E), puede ocurrir solo en circunstancias excepcionales.(No se ha presentado en los últimos 5 años.)
Improbable (D), El evento puede ocurrir en algún momento. (Al menos de una vez en los últimos 5 años.)
Posible (C), podría ocurrir en algún momento.(Al menos de una vez en los últimos 2 años.)
Probable (B), probablemente ocurriría en la mayoría de las circunstancias.(Al menos de una vez en el último año.)
Casi Certeza (A), se espera que ocurra en la mayoría de las circunstancias.(Más de una vez al año.)</t>
        </r>
      </text>
    </comment>
    <comment ref="K11" authorId="0">
      <text>
        <r>
          <rPr>
            <b/>
            <sz val="12"/>
            <rFont val="Tahoma"/>
            <family val="2"/>
          </rPr>
          <t>* Insignificante:</t>
        </r>
        <r>
          <rPr>
            <sz val="12"/>
            <rFont val="Tahoma"/>
            <family val="2"/>
          </rPr>
          <t xml:space="preserve"> La materialización del riesgo </t>
        </r>
        <r>
          <rPr>
            <b/>
            <sz val="12"/>
            <rFont val="Tahoma"/>
            <family val="2"/>
          </rPr>
          <t>puede ser controlado</t>
        </r>
        <r>
          <rPr>
            <sz val="12"/>
            <rFont val="Tahoma"/>
            <family val="2"/>
          </rPr>
          <t xml:space="preserve"> por los participantes del proceso, y no afecta los objetivos del proceso.
* </t>
        </r>
        <r>
          <rPr>
            <b/>
            <sz val="12"/>
            <rFont val="Tahoma"/>
            <family val="2"/>
          </rPr>
          <t>Menor:</t>
        </r>
        <r>
          <rPr>
            <sz val="12"/>
            <rFont val="Tahoma"/>
            <family val="2"/>
          </rPr>
          <t xml:space="preserve"> La materialización del riesgo ocasiona </t>
        </r>
        <r>
          <rPr>
            <b/>
            <sz val="12"/>
            <rFont val="Tahoma"/>
            <family val="2"/>
          </rPr>
          <t>pequeñas demoras</t>
        </r>
        <r>
          <rPr>
            <sz val="12"/>
            <rFont val="Tahoma"/>
            <family val="2"/>
          </rPr>
          <t xml:space="preserve"> en el cumplimiento de las actividades del proceso, y </t>
        </r>
        <r>
          <rPr>
            <b/>
            <sz val="12"/>
            <rFont val="Tahoma"/>
            <family val="2"/>
          </rPr>
          <t>no afecta significativamente el cumplimiento de los objetivos del mismo</t>
        </r>
        <r>
          <rPr>
            <sz val="12"/>
            <rFont val="Tahoma"/>
            <family val="2"/>
          </rPr>
          <t xml:space="preserve">. Tiene un impacto bajo en los procesos de otras áreas de la Agencia.
</t>
        </r>
        <r>
          <rPr>
            <b/>
            <sz val="12"/>
            <rFont val="Tahoma"/>
            <family val="2"/>
          </rPr>
          <t>* Moderado:</t>
        </r>
        <r>
          <rPr>
            <sz val="12"/>
            <rFont val="Tahoma"/>
            <family val="2"/>
          </rPr>
          <t xml:space="preserve"> La materialización del riesgo </t>
        </r>
        <r>
          <rPr>
            <b/>
            <sz val="12"/>
            <rFont val="Tahoma"/>
            <family val="2"/>
          </rPr>
          <t>demora el cumplimiento de los objetivos del proceso</t>
        </r>
        <r>
          <rPr>
            <sz val="12"/>
            <rFont val="Tahoma"/>
            <family val="2"/>
          </rPr>
          <t xml:space="preserve">, y tiene un </t>
        </r>
        <r>
          <rPr>
            <b/>
            <sz val="12"/>
            <rFont val="Tahoma"/>
            <family val="2"/>
          </rPr>
          <t>impacto moderado en los procesos de otras áreas</t>
        </r>
        <r>
          <rPr>
            <sz val="12"/>
            <rFont val="Tahoma"/>
            <family val="2"/>
          </rPr>
          <t xml:space="preserve"> de la Agencia. Puede además causar un deterioro en el desarrollo del proceso dificultando o retrasando el cumplimiento de sus objetivos, impidiendo que éste se desarrolle en forma normal.
</t>
        </r>
        <r>
          <rPr>
            <b/>
            <sz val="12"/>
            <rFont val="Tahoma"/>
            <family val="2"/>
          </rPr>
          <t>* Mayor:</t>
        </r>
        <r>
          <rPr>
            <sz val="12"/>
            <rFont val="Tahoma"/>
            <family val="2"/>
          </rPr>
          <t xml:space="preserve"> La materialización del riesgo </t>
        </r>
        <r>
          <rPr>
            <b/>
            <sz val="12"/>
            <rFont val="Tahoma"/>
            <family val="2"/>
          </rPr>
          <t>retrasa el cumplimiento de los objetivos de la ANI</t>
        </r>
        <r>
          <rPr>
            <sz val="12"/>
            <rFont val="Tahoma"/>
            <family val="2"/>
          </rPr>
          <t xml:space="preserve"> y tiene un </t>
        </r>
        <r>
          <rPr>
            <b/>
            <sz val="12"/>
            <rFont val="Tahoma"/>
            <family val="2"/>
          </rPr>
          <t>impacto significativo en la imagen pública de la Agencia y</t>
        </r>
        <r>
          <rPr>
            <sz val="12"/>
            <rFont val="Tahoma"/>
            <family val="2"/>
          </rPr>
          <t xml:space="preserve">/o de la Nación. Puede además generar impactos en: la industria; sectores económicos, el cumplimiento de acuerdos y obligaciones legales nacionales e internacionales; multas y las finanzas públicas; entre otras
</t>
        </r>
        <r>
          <rPr>
            <b/>
            <sz val="12"/>
            <rFont val="Tahoma"/>
            <family val="2"/>
          </rPr>
          <t>* Catastrófico:</t>
        </r>
        <r>
          <rPr>
            <sz val="12"/>
            <rFont val="Tahoma"/>
            <family val="2"/>
          </rPr>
          <t xml:space="preserve"> La materialización del riesgo </t>
        </r>
        <r>
          <rPr>
            <b/>
            <sz val="12"/>
            <rFont val="Tahoma"/>
            <family val="2"/>
          </rPr>
          <t>imposibilita el cumplimiento de los objetivos de la Agencia,</t>
        </r>
        <r>
          <rPr>
            <sz val="12"/>
            <rFont val="Tahoma"/>
            <family val="2"/>
          </rPr>
          <t xml:space="preserve"> tiene un </t>
        </r>
        <r>
          <rPr>
            <b/>
            <sz val="12"/>
            <rFont val="Tahoma"/>
            <family val="2"/>
          </rPr>
          <t xml:space="preserve">impacto catastrófico en la imagen pública de la Agencia </t>
        </r>
        <r>
          <rPr>
            <sz val="12"/>
            <rFont val="Tahoma"/>
            <family val="2"/>
          </rPr>
          <t>y/o de la Nación. Puede además generar impactos en: sectores económicos, los mercados; la industria, el cumplimiento de acuerdos y obligaciones legales nacionales e internacionales; multas y las finanzas públicas; entre otras.</t>
        </r>
      </text>
    </comment>
    <comment ref="O22" authorId="1">
      <text>
        <r>
          <rPr>
            <b/>
            <sz val="9"/>
            <rFont val="Tahoma"/>
            <family val="2"/>
          </rPr>
          <t>Bibiana Andrea Alvarez Rivera:</t>
        </r>
        <r>
          <rPr>
            <sz val="9"/>
            <rFont val="Tahoma"/>
            <family val="2"/>
          </rPr>
          <t xml:space="preserve">
</t>
        </r>
      </text>
    </comment>
    <comment ref="V11" authorId="0">
      <text>
        <r>
          <rPr>
            <b/>
            <sz val="12"/>
            <rFont val="Tahoma"/>
            <family val="2"/>
          </rPr>
          <t>La posibilidad de ocurrencia del riesgo; esta puede ser medida con criterios de Frecuencia, si se ha materializado (No. De veces en un tiempo determinado.), o de Factibilidad teniendo en cuenta la presencia de factores internos y externos que pueden propiciar el riesgo, aunque este no se haya materializado.
Raro (E), puede ocurrir solo en circunstancias excepcionales.(No se ha presentado en los últimos 5 años.)
Improbable (D), El evento puede ocurrir en algún momento. (Al menos de una vez en los últimos 5 años.)
Posible (C), podría ocurrir en algún momento.(Al menos de una vez en los últimos 2 años.)
Probable (B), probablemente ocurriría en la mayoría de las circunstancias.(Al menos de una vez en el último año.)
Casi Certeza (A), se espera que ocurra en la mayoría de las circunstancias.(Más de una vez al año.)</t>
        </r>
      </text>
    </comment>
    <comment ref="AF11" authorId="0">
      <text>
        <r>
          <rPr>
            <b/>
            <sz val="12"/>
            <rFont val="Tahoma"/>
            <family val="2"/>
          </rPr>
          <t>* Insignificante:</t>
        </r>
        <r>
          <rPr>
            <sz val="12"/>
            <rFont val="Tahoma"/>
            <family val="2"/>
          </rPr>
          <t xml:space="preserve"> La materialización del riesgo </t>
        </r>
        <r>
          <rPr>
            <b/>
            <sz val="12"/>
            <rFont val="Tahoma"/>
            <family val="2"/>
          </rPr>
          <t>puede ser controlado</t>
        </r>
        <r>
          <rPr>
            <sz val="12"/>
            <rFont val="Tahoma"/>
            <family val="2"/>
          </rPr>
          <t xml:space="preserve"> por los participantes del proceso, y no afecta los objetivos del proceso.
* </t>
        </r>
        <r>
          <rPr>
            <b/>
            <sz val="12"/>
            <rFont val="Tahoma"/>
            <family val="2"/>
          </rPr>
          <t>Menor:</t>
        </r>
        <r>
          <rPr>
            <sz val="12"/>
            <rFont val="Tahoma"/>
            <family val="2"/>
          </rPr>
          <t xml:space="preserve"> La materialización del riesgo ocasiona </t>
        </r>
        <r>
          <rPr>
            <b/>
            <sz val="12"/>
            <rFont val="Tahoma"/>
            <family val="2"/>
          </rPr>
          <t>pequeñas demoras</t>
        </r>
        <r>
          <rPr>
            <sz val="12"/>
            <rFont val="Tahoma"/>
            <family val="2"/>
          </rPr>
          <t xml:space="preserve"> en el cumplimiento de las actividades del proceso, y </t>
        </r>
        <r>
          <rPr>
            <b/>
            <sz val="12"/>
            <rFont val="Tahoma"/>
            <family val="2"/>
          </rPr>
          <t>no afecta significativamente el cumplimiento de los objetivos del mismo</t>
        </r>
        <r>
          <rPr>
            <sz val="12"/>
            <rFont val="Tahoma"/>
            <family val="2"/>
          </rPr>
          <t xml:space="preserve">. Tiene un impacto bajo en los procesos de otras áreas de la Agencia.
</t>
        </r>
        <r>
          <rPr>
            <b/>
            <sz val="12"/>
            <rFont val="Tahoma"/>
            <family val="2"/>
          </rPr>
          <t>* Moderado:</t>
        </r>
        <r>
          <rPr>
            <sz val="12"/>
            <rFont val="Tahoma"/>
            <family val="2"/>
          </rPr>
          <t xml:space="preserve"> La materialización del riesgo </t>
        </r>
        <r>
          <rPr>
            <b/>
            <sz val="12"/>
            <rFont val="Tahoma"/>
            <family val="2"/>
          </rPr>
          <t>demora el cumplimiento de los objetivos del proceso</t>
        </r>
        <r>
          <rPr>
            <sz val="12"/>
            <rFont val="Tahoma"/>
            <family val="2"/>
          </rPr>
          <t xml:space="preserve">, y tiene un </t>
        </r>
        <r>
          <rPr>
            <b/>
            <sz val="12"/>
            <rFont val="Tahoma"/>
            <family val="2"/>
          </rPr>
          <t>impacto moderado en los procesos de otras áreas</t>
        </r>
        <r>
          <rPr>
            <sz val="12"/>
            <rFont val="Tahoma"/>
            <family val="2"/>
          </rPr>
          <t xml:space="preserve"> de la Agencia. Puede además causar un deterioro en el desarrollo del proceso dificultando o retrasando el cumplimiento de sus objetivos, impidiendo que éste se desarrolle en forma normal.
</t>
        </r>
        <r>
          <rPr>
            <b/>
            <sz val="12"/>
            <rFont val="Tahoma"/>
            <family val="2"/>
          </rPr>
          <t>* Mayor:</t>
        </r>
        <r>
          <rPr>
            <sz val="12"/>
            <rFont val="Tahoma"/>
            <family val="2"/>
          </rPr>
          <t xml:space="preserve"> La materialización del riesgo </t>
        </r>
        <r>
          <rPr>
            <b/>
            <sz val="12"/>
            <rFont val="Tahoma"/>
            <family val="2"/>
          </rPr>
          <t>retrasa el cumplimiento de los objetivos de la ANI</t>
        </r>
        <r>
          <rPr>
            <sz val="12"/>
            <rFont val="Tahoma"/>
            <family val="2"/>
          </rPr>
          <t xml:space="preserve"> y tiene un </t>
        </r>
        <r>
          <rPr>
            <b/>
            <sz val="12"/>
            <rFont val="Tahoma"/>
            <family val="2"/>
          </rPr>
          <t>impacto significativo en la imagen pública de la Agencia y</t>
        </r>
        <r>
          <rPr>
            <sz val="12"/>
            <rFont val="Tahoma"/>
            <family val="2"/>
          </rPr>
          <t xml:space="preserve">/o de la Nación. Puede además generar impactos en: la industria; sectores económicos, el cumplimiento de acuerdos y obligaciones legales nacionales e internacionales; multas y las finanzas públicas; entre otras
</t>
        </r>
        <r>
          <rPr>
            <b/>
            <sz val="12"/>
            <rFont val="Tahoma"/>
            <family val="2"/>
          </rPr>
          <t>* Catastrófico:</t>
        </r>
        <r>
          <rPr>
            <sz val="12"/>
            <rFont val="Tahoma"/>
            <family val="2"/>
          </rPr>
          <t xml:space="preserve"> La materialización del riesgo </t>
        </r>
        <r>
          <rPr>
            <b/>
            <sz val="12"/>
            <rFont val="Tahoma"/>
            <family val="2"/>
          </rPr>
          <t>imposibilita el cumplimiento de los objetivos de la Agencia,</t>
        </r>
        <r>
          <rPr>
            <sz val="12"/>
            <rFont val="Tahoma"/>
            <family val="2"/>
          </rPr>
          <t xml:space="preserve"> tiene un </t>
        </r>
        <r>
          <rPr>
            <b/>
            <sz val="12"/>
            <rFont val="Tahoma"/>
            <family val="2"/>
          </rPr>
          <t xml:space="preserve">impacto catastrófico en la imagen pública de la Agencia </t>
        </r>
        <r>
          <rPr>
            <sz val="12"/>
            <rFont val="Tahoma"/>
            <family val="2"/>
          </rPr>
          <t>y/o de la Nación. Puede además generar impactos en: sectores económicos, los mercados; la industria, el cumplimiento de acuerdos y obligaciones legales nacionales e internacionales; multas y las finanzas públicas; entre otras.</t>
        </r>
      </text>
    </comment>
    <comment ref="AA13" authorId="2">
      <text>
        <r>
          <rPr>
            <b/>
            <sz val="9"/>
            <rFont val="Tahoma"/>
            <family val="2"/>
          </rPr>
          <t>Ingrid Johanna Maldonado Martinez:</t>
        </r>
        <r>
          <rPr>
            <sz val="9"/>
            <rFont val="Tahoma"/>
            <family val="2"/>
          </rPr>
          <t xml:space="preserve">
Que no se puede realizar por ningún concepto
</t>
        </r>
      </text>
    </comment>
    <comment ref="AA14" authorId="2">
      <text>
        <r>
          <rPr>
            <b/>
            <sz val="9"/>
            <rFont val="Tahoma"/>
            <family val="2"/>
          </rPr>
          <t>Ingrid Johanna Maldonado Martinez:</t>
        </r>
        <r>
          <rPr>
            <sz val="9"/>
            <rFont val="Tahoma"/>
            <family val="2"/>
          </rPr>
          <t xml:space="preserve">
Se puede hacer pero no evalua la disponibilidad de recursos</t>
        </r>
      </text>
    </comment>
    <comment ref="AA15" authorId="2">
      <text>
        <r>
          <rPr>
            <b/>
            <sz val="9"/>
            <rFont val="Tahoma"/>
            <family val="2"/>
          </rPr>
          <t>Ingrid Johanna Maldonado Martinez:</t>
        </r>
        <r>
          <rPr>
            <sz val="9"/>
            <rFont val="Tahoma"/>
            <family val="2"/>
          </rPr>
          <t xml:space="preserve">
Capacidad de realizarle teniendo en cuenta las diferentes variables
</t>
        </r>
      </text>
    </comment>
  </commentList>
</comments>
</file>

<file path=xl/comments7.xml><?xml version="1.0" encoding="utf-8"?>
<comments xmlns="http://schemas.openxmlformats.org/spreadsheetml/2006/main">
  <authors>
    <author>Ingrid Johanna Maldonado Martinez</author>
  </authors>
  <commentList>
    <comment ref="C37" authorId="0">
      <text>
        <r>
          <rPr>
            <b/>
            <sz val="9"/>
            <rFont val="Tahoma"/>
            <family val="2"/>
          </rPr>
          <t>Ingrid Johanna Maldonado Martinez:</t>
        </r>
        <r>
          <rPr>
            <sz val="9"/>
            <rFont val="Tahoma"/>
            <family val="2"/>
          </rPr>
          <t xml:space="preserve">
Para este indicador solo se tendran en cuenta los riesgos altos y extremos</t>
        </r>
      </text>
    </comment>
    <comment ref="C41" authorId="0">
      <text>
        <r>
          <rPr>
            <b/>
            <sz val="9"/>
            <rFont val="Tahoma"/>
            <family val="2"/>
          </rPr>
          <t>Ingrid Johanna Maldonado Martinez:</t>
        </r>
        <r>
          <rPr>
            <sz val="9"/>
            <rFont val="Tahoma"/>
            <family val="2"/>
          </rPr>
          <t xml:space="preserve">
ubicar letra antes de la descripción del riesgo.</t>
        </r>
      </text>
    </comment>
    <comment ref="D41" authorId="0">
      <text>
        <r>
          <rPr>
            <b/>
            <sz val="9"/>
            <rFont val="Tahoma"/>
            <family val="2"/>
          </rPr>
          <t>Ingrid Johanna Maldonado Martinez:</t>
        </r>
        <r>
          <rPr>
            <sz val="9"/>
            <rFont val="Tahoma"/>
            <family val="2"/>
          </rPr>
          <t xml:space="preserve">
Describirlo de la siguiente forma a modo de ejemplo: Alta-Moderada</t>
        </r>
      </text>
    </comment>
  </commentList>
</comments>
</file>

<file path=xl/comments8.xml><?xml version="1.0" encoding="utf-8"?>
<comments xmlns="http://schemas.openxmlformats.org/spreadsheetml/2006/main">
  <authors>
    <author>Pilar Gomez</author>
    <author>user</author>
  </authors>
  <commentList>
    <comment ref="M9" authorId="0">
      <text>
        <r>
          <rPr>
            <sz val="12"/>
            <rFont val="Tahoma"/>
            <family val="2"/>
          </rPr>
          <t>Para plantear el plan de acción tenga en cuenta el contexto Estratégico del Fm-17(Identificación del riesgo).</t>
        </r>
      </text>
    </comment>
    <comment ref="L10" authorId="1">
      <text>
        <r>
          <rPr>
            <b/>
            <sz val="16"/>
            <rFont val="Tahoma"/>
            <family val="2"/>
          </rPr>
          <t>Evitar el riesgo.
T</t>
        </r>
        <r>
          <rPr>
            <b/>
            <sz val="12"/>
            <rFont val="Tahoma"/>
            <family val="2"/>
          </rPr>
          <t xml:space="preserve">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emprendidas.Por ejemplo: el control de calidad, manejo de los insumos, mantenimiento preventivo de los equipos, desarrollo tecnológico, etc.
</t>
        </r>
        <r>
          <rPr>
            <b/>
            <sz val="16"/>
            <rFont val="Tahoma"/>
            <family val="2"/>
          </rPr>
          <t xml:space="preserve">
Reducir el riesgo.
</t>
        </r>
        <r>
          <rPr>
            <b/>
            <sz val="12"/>
            <rFont val="Tahoma"/>
            <family val="2"/>
          </rPr>
          <t xml:space="preserve">Implica tomar medidas encaminadas a disminuir tanto la probabilidad (medidas de prevención), como el impacto (medidas de protección).La reducción del riesgo es  probablemente el método más sencillo y económico para superar las debilidades antes de aplicar medidas más costosas y difíciles. Por ejemplo: a través de la optimización de los
procedimientos y la implementación de controles.
</t>
        </r>
        <r>
          <rPr>
            <b/>
            <sz val="16"/>
            <rFont val="Tahoma"/>
            <family val="2"/>
          </rPr>
          <t xml:space="preserve">
Compartir o transferir el riesgo.
R</t>
        </r>
        <r>
          <rPr>
            <b/>
            <sz val="12"/>
            <rFont val="Tahoma"/>
            <family val="2"/>
          </rPr>
          <t xml:space="preserve">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6"/>
            <rFont val="Tahoma"/>
            <family val="2"/>
          </rPr>
          <t xml:space="preserve">
Asumir el riesgo.
</t>
        </r>
        <r>
          <rPr>
            <b/>
            <sz val="12"/>
            <rFont val="Tahoma"/>
            <family val="2"/>
          </rPr>
          <t>luego de que el riesgo ha sido reducido o transferido puede quedar un riesgo residual que se mantiene, en este caso, el gerente del proceso simplemente acepta la pérdida residual probable y elabora planes de contingencia para su manejo.</t>
        </r>
      </text>
    </comment>
  </commentList>
</comments>
</file>

<file path=xl/comments9.xml><?xml version="1.0" encoding="utf-8"?>
<comments xmlns="http://schemas.openxmlformats.org/spreadsheetml/2006/main">
  <authors>
    <author>M?nica Viviana Parra </author>
  </authors>
  <commentList>
    <comment ref="J36" authorId="0">
      <text>
        <r>
          <rPr>
            <b/>
            <sz val="9"/>
            <rFont val="Tahoma"/>
            <family val="2"/>
          </rPr>
          <t xml:space="preserve">Riesgo ascendente: a Mayor nivel de zona mayor riesgo)
</t>
        </r>
      </text>
    </comment>
  </commentList>
</comments>
</file>

<file path=xl/sharedStrings.xml><?xml version="1.0" encoding="utf-8"?>
<sst xmlns="http://schemas.openxmlformats.org/spreadsheetml/2006/main" count="837" uniqueCount="456">
  <si>
    <t>AGENCIA NACIONAL DE INFRAESTRUCTURA</t>
  </si>
  <si>
    <t>SISTEMA INTEGRADO DE GESTIÓN</t>
  </si>
  <si>
    <t>Formato</t>
  </si>
  <si>
    <t>ORIGEN</t>
  </si>
  <si>
    <t>OPORTUNIDADES</t>
  </si>
  <si>
    <t>Medioambiental</t>
  </si>
  <si>
    <t>Revisado por:</t>
  </si>
  <si>
    <t>Nombre</t>
  </si>
  <si>
    <t>FECHA:</t>
  </si>
  <si>
    <t>ÍTEM</t>
  </si>
  <si>
    <t>RIESGO</t>
  </si>
  <si>
    <t>DESCRIPCIÓN DEL RIESGO</t>
  </si>
  <si>
    <t>CAUSAS</t>
  </si>
  <si>
    <t>TIPO DE RIESGO</t>
  </si>
  <si>
    <t>TECNOLOGIA</t>
  </si>
  <si>
    <t>OPERATIVO</t>
  </si>
  <si>
    <t>Aprobado por: Nombre y firma del líder(s) del proceso</t>
  </si>
  <si>
    <t xml:space="preserve">Nombre
</t>
  </si>
  <si>
    <t xml:space="preserve">Nombre 
</t>
  </si>
  <si>
    <t>Firma</t>
  </si>
  <si>
    <t>Hoja  1  de 1</t>
  </si>
  <si>
    <t xml:space="preserve">           </t>
  </si>
  <si>
    <t xml:space="preserve">    </t>
  </si>
  <si>
    <t>Nota</t>
  </si>
  <si>
    <t>El riesgo se debe calificar de acuerdo con los siguientes conceptos:</t>
  </si>
  <si>
    <t>Probabilidad</t>
  </si>
  <si>
    <t>Impacto</t>
  </si>
  <si>
    <t>valor</t>
  </si>
  <si>
    <t>descripción</t>
  </si>
  <si>
    <t>Raro (E)</t>
  </si>
  <si>
    <t>Insignificante</t>
  </si>
  <si>
    <t>Improbable (D)</t>
  </si>
  <si>
    <t>Menor</t>
  </si>
  <si>
    <t>Posible (C)</t>
  </si>
  <si>
    <t>Moderado</t>
  </si>
  <si>
    <t>Probable (B)</t>
  </si>
  <si>
    <t>Mayor</t>
  </si>
  <si>
    <t>Casi Seguro (A)</t>
  </si>
  <si>
    <t>Catastrófico</t>
  </si>
  <si>
    <t>ITEM</t>
  </si>
  <si>
    <t>Probabilidad/ Impacto</t>
  </si>
  <si>
    <t>VALOR</t>
  </si>
  <si>
    <t>NOMBRE</t>
  </si>
  <si>
    <t>EVALUACION</t>
  </si>
  <si>
    <t>ZONA DE RIESGO INHERENTE</t>
  </si>
  <si>
    <t>P</t>
  </si>
  <si>
    <t>I</t>
  </si>
  <si>
    <t>PROBABILIDAD</t>
  </si>
  <si>
    <t>IMPACTO</t>
  </si>
  <si>
    <t>INSIGNIFICANTE (1)</t>
  </si>
  <si>
    <t>MENOR (6)</t>
  </si>
  <si>
    <t>MODERADO (7)</t>
  </si>
  <si>
    <t>MAYOR (11)</t>
  </si>
  <si>
    <t>CATASTROFICO (13)</t>
  </si>
  <si>
    <t>ZONA</t>
  </si>
  <si>
    <t>NIVEL DE RIESGO</t>
  </si>
  <si>
    <t>E (RARO)</t>
  </si>
  <si>
    <t>ZONA RIESGO BAJO</t>
  </si>
  <si>
    <t>Z-1</t>
  </si>
  <si>
    <t>Zona 1 de riesgo Bajo (B)</t>
  </si>
  <si>
    <t>Zona 4 de riesgo Bajo (B)</t>
  </si>
  <si>
    <t>Zona 8 de riesgo Moderado (M)</t>
  </si>
  <si>
    <t>Zona 15 de riesgo Alto (A)</t>
  </si>
  <si>
    <t>Zona 17 de riesgo Alto (A)</t>
  </si>
  <si>
    <t>Z-2</t>
  </si>
  <si>
    <t>Asumir el riesgo</t>
  </si>
  <si>
    <t xml:space="preserve">Reducir el riesgo. </t>
  </si>
  <si>
    <t>Z-3</t>
  </si>
  <si>
    <t>Evitar el riesgo</t>
  </si>
  <si>
    <t>Z- 4</t>
  </si>
  <si>
    <t>Compartir o transferir  el riesgo</t>
  </si>
  <si>
    <t>Z- 5</t>
  </si>
  <si>
    <t>D(IMPROBABLE)</t>
  </si>
  <si>
    <t>ZONA RIESGO MODERADO</t>
  </si>
  <si>
    <t>Z-6</t>
  </si>
  <si>
    <t>Zona 2 de riesgo Bajo (B)</t>
  </si>
  <si>
    <t>Zona 5 de riesgo Bajo (B)</t>
  </si>
  <si>
    <t>Zona 9 de riesgo Moderado (M)</t>
  </si>
  <si>
    <t>Zona 16 de riesgo Alto (A)</t>
  </si>
  <si>
    <t>Zona 22 de riesgo Extremo (E.)</t>
  </si>
  <si>
    <t>Z-7</t>
  </si>
  <si>
    <t>Z-8</t>
  </si>
  <si>
    <t>Z-9</t>
  </si>
  <si>
    <t>ZONA DE RIESGO ALTO</t>
  </si>
  <si>
    <t>Z-10</t>
  </si>
  <si>
    <t>C (POSIBLE)</t>
  </si>
  <si>
    <t>Z-11</t>
  </si>
  <si>
    <t>Zona 3 de riesgo Bajo (B)</t>
  </si>
  <si>
    <t>Zona 7 de riesgo Moderado (M)</t>
  </si>
  <si>
    <t>Zona 13 de riesgo Alto (A)</t>
  </si>
  <si>
    <t>Zona 19 de riesgo Extremo (E.)</t>
  </si>
  <si>
    <t>Zona 23 de riesgo Extremo (E.)</t>
  </si>
  <si>
    <t>Z-12</t>
  </si>
  <si>
    <t>Z-13</t>
  </si>
  <si>
    <t>Z-14</t>
  </si>
  <si>
    <t>Z-15</t>
  </si>
  <si>
    <t>B (PROBABLE)</t>
  </si>
  <si>
    <t>Z-16</t>
  </si>
  <si>
    <t>Zona 6 de riesgo Moderado (M)</t>
  </si>
  <si>
    <t>Zona 11 de riesgo Alto (A)</t>
  </si>
  <si>
    <t>Zona 14 de riesgo Alto (A)</t>
  </si>
  <si>
    <t>Zona 20 de riesgo Extremo (E.)</t>
  </si>
  <si>
    <t>Zona  24 de riesgo Extremo (E.)</t>
  </si>
  <si>
    <t>Z-17</t>
  </si>
  <si>
    <t>ZONA DE RIESGO EXTREMO</t>
  </si>
  <si>
    <t>Z-18</t>
  </si>
  <si>
    <t>Z-19</t>
  </si>
  <si>
    <t>Z-20</t>
  </si>
  <si>
    <t>A (CASI SEGURO)</t>
  </si>
  <si>
    <t>Z-21</t>
  </si>
  <si>
    <t>Zona 10 de riesgo Alto (A)</t>
  </si>
  <si>
    <t>Zona 12 de riesgo Alto (A)</t>
  </si>
  <si>
    <t>Zona 18 de riesgo Extremo (E.)</t>
  </si>
  <si>
    <t>Zona 21 de riesgo Extremo (E.)</t>
  </si>
  <si>
    <t>Zona  25 de riesgo Extremo (E.)</t>
  </si>
  <si>
    <t>Z-22</t>
  </si>
  <si>
    <t>Z-23</t>
  </si>
  <si>
    <t>Z-24</t>
  </si>
  <si>
    <t>Z-25</t>
  </si>
  <si>
    <t>Notas</t>
  </si>
  <si>
    <t>ANALISIS RIESGO INHERENTE</t>
  </si>
  <si>
    <t>HERRAMIENTAS PARA EJERCER CONTROL</t>
  </si>
  <si>
    <t>SEGUIMIENTO AL CONTROL</t>
  </si>
  <si>
    <t>VALORACION DE CONTROLES</t>
  </si>
  <si>
    <t>RIESGO RESIDUAL</t>
  </si>
  <si>
    <t>VALORACIÓN DEL CONTROLES HACIA  PROBABILIDAD</t>
  </si>
  <si>
    <t>CUADRANTES A DISMINUIR</t>
  </si>
  <si>
    <t>ZONA DE RIESGO RESIDUAL</t>
  </si>
  <si>
    <t>EVALUACIÓN DEL RIESGO INHERENTE</t>
  </si>
  <si>
    <t>¿EXISTEN CONTROLES?</t>
  </si>
  <si>
    <t>CONTROL</t>
  </si>
  <si>
    <t>¿TIENE HERRAMIENTA PARA EJERCER EL CONTROL?</t>
  </si>
  <si>
    <t>¿EXISTEN MANUALES, INSTRUCTIVOS O PROCEDIMIENTOS  PARA EL MANEJO DE LA HERRAMIENTA?</t>
  </si>
  <si>
    <t>¿LA HERRAMIENTA HA DEMOSTRADO SER EFECTIVA?</t>
  </si>
  <si>
    <t>¿ESTAN DEFINIDOS LOS RESPONSABLES DE SU EJECUCION Y SEGUIMIENTO?</t>
  </si>
  <si>
    <t>¿LA FRECUENCIA DE EJECUCION DEL CONTROL Y SEGUIMIENTO ES ADECUADA?</t>
  </si>
  <si>
    <t xml:space="preserve"> ACCION DE MEJORA</t>
  </si>
  <si>
    <t>ACCIÓN REQUERIDA PARA MITIGAR EL RIESGO</t>
  </si>
  <si>
    <t>RESPONSABLE</t>
  </si>
  <si>
    <t>CRONOGRAMA</t>
  </si>
  <si>
    <t>INDICADOR.</t>
  </si>
  <si>
    <t>PROCESO</t>
  </si>
  <si>
    <t>ZONA DE RIESGO</t>
  </si>
  <si>
    <t>OPCIONES DE MANEJO</t>
  </si>
  <si>
    <t>CARGO</t>
  </si>
  <si>
    <t>DEPENDENCIA</t>
  </si>
  <si>
    <t>FECHA INICIO</t>
  </si>
  <si>
    <t>FECHA FINAL</t>
  </si>
  <si>
    <t>ASUMIR EL RIESGO</t>
  </si>
  <si>
    <t>REDUCIR EL RIESGO</t>
  </si>
  <si>
    <t>Riesgo Moderado (Z-8)</t>
  </si>
  <si>
    <t>Riesgo Bajo (Z-1)</t>
  </si>
  <si>
    <t>Riesgo Bajo (Z-3)</t>
  </si>
  <si>
    <t>Riesgo Moderado (Z-9)</t>
  </si>
  <si>
    <t>Riesgo Moderado (Z-7)</t>
  </si>
  <si>
    <t>Código:  Fm-20</t>
  </si>
  <si>
    <t>Versión: 4,0</t>
  </si>
  <si>
    <t>Fecha: 10/11/2011</t>
  </si>
  <si>
    <t>MAPA DE RIESGOS INSTITUCIONAL</t>
  </si>
  <si>
    <t>ANÁLISIS DEL RIESGO</t>
  </si>
  <si>
    <t>ACCION REQUERIDA PARA MITIGAR EL RIESGO</t>
  </si>
  <si>
    <t>Ap. No.</t>
  </si>
  <si>
    <t>TIPO</t>
  </si>
  <si>
    <t>EVALUACIÓN 
RIESGO</t>
  </si>
  <si>
    <t>CONTROL EXISTENTE</t>
  </si>
  <si>
    <t>VALORACIÓN 
DE CONTROLES</t>
  </si>
  <si>
    <t>EVITAR EL RIESGO</t>
  </si>
  <si>
    <t>COMPARTIR O 
TRANSFERIR EL RIESGO</t>
  </si>
  <si>
    <t>Elaborado por:</t>
  </si>
  <si>
    <t>Aprobado por:</t>
  </si>
  <si>
    <t>Nombre y Firma
Héctor Eduardo  Vanegas Gámez</t>
  </si>
  <si>
    <t>Nombre y Firma
Diego Orlando Bustos Forero</t>
  </si>
  <si>
    <t>A</t>
  </si>
  <si>
    <t>B</t>
  </si>
  <si>
    <t>CE</t>
  </si>
  <si>
    <t>EXISTEN CONTROLES</t>
  </si>
  <si>
    <t>¿LOS CONTROLES ESTÁN DOCUMENTADOS?</t>
  </si>
  <si>
    <t>¿SE APLICAN EN LA ACTUALIDAD?</t>
  </si>
  <si>
    <t>¿ES EFECTIVO PARA MINIMIZAR EL RIESGO?</t>
  </si>
  <si>
    <t>ESTRATEGICO</t>
  </si>
  <si>
    <t>X</t>
  </si>
  <si>
    <t>FINANCIERO</t>
  </si>
  <si>
    <t>CUMPLIMIENTO</t>
  </si>
  <si>
    <t>¿EXISTEN MANUALES, O INSTRUCTIVOS PARA EL MANEJO DE LA HERRAMIENTA?</t>
  </si>
  <si>
    <t>¿ESTAN DEFINIDOS LOS TRESPONSABLES DE SU EJECUCION Y SEGUIMIENTO?</t>
  </si>
  <si>
    <t>IMAGEN</t>
  </si>
  <si>
    <t>TECNICO</t>
  </si>
  <si>
    <t>Raro</t>
  </si>
  <si>
    <t>Improbable</t>
  </si>
  <si>
    <t>Posible</t>
  </si>
  <si>
    <t>Probable</t>
  </si>
  <si>
    <t>Casi seguro</t>
  </si>
  <si>
    <t>VALORACION RIESGO</t>
  </si>
  <si>
    <t>Riesgo Bajo</t>
  </si>
  <si>
    <t>Riesgo Bajo (Z-2)</t>
  </si>
  <si>
    <t>Riesgo Moderado</t>
  </si>
  <si>
    <t>Riesgo Alto</t>
  </si>
  <si>
    <t>Riesgo Moderado (Z-6)</t>
  </si>
  <si>
    <t>Riesgo Extremo</t>
  </si>
  <si>
    <t>Riesgo Alto (Z-10)</t>
  </si>
  <si>
    <t>Riesgo Bajo (Z-4)</t>
  </si>
  <si>
    <t>Riesgo Alto (Z-15)</t>
  </si>
  <si>
    <t>Riesgo Bajo (Z-5)</t>
  </si>
  <si>
    <t>Riesgo Alto (Z17)</t>
  </si>
  <si>
    <t>ZONA DE RIESGO ALTA</t>
  </si>
  <si>
    <t>Riesgo Alto (Z-13)</t>
  </si>
  <si>
    <t>Riesgo Alto (Z-16)</t>
  </si>
  <si>
    <t>Riesgo Alto (Z-11)</t>
  </si>
  <si>
    <t>Riesgo Extremo (Z-22)</t>
  </si>
  <si>
    <t>Riesgo Alto (Z-14)</t>
  </si>
  <si>
    <t>Riesgo Alto (Z-12)</t>
  </si>
  <si>
    <t>ZONA DE RIESGO EXTREMA</t>
  </si>
  <si>
    <t>Riesgo Extremo (Z-19)</t>
  </si>
  <si>
    <t>Riesgo Extremo (Z-18)</t>
  </si>
  <si>
    <t>Riesgo Extremo (Z-23)</t>
  </si>
  <si>
    <t>Riesgo Extremo (Z-20)</t>
  </si>
  <si>
    <t>Riesgo Extremo (Z-24)</t>
  </si>
  <si>
    <t>Riesgo Extremo (Z-21)</t>
  </si>
  <si>
    <t>Riesgo Extremo (Z-25)</t>
  </si>
  <si>
    <t>Factores Internos</t>
  </si>
  <si>
    <t>Estructura</t>
  </si>
  <si>
    <t>PROB</t>
  </si>
  <si>
    <t>Cultura Organizacional</t>
  </si>
  <si>
    <t>Modelo de Operación</t>
  </si>
  <si>
    <t>Planes, Programas y proyectos</t>
  </si>
  <si>
    <t>Sistemas de informacion</t>
  </si>
  <si>
    <t>Procedimientos</t>
  </si>
  <si>
    <t>Recurso humano</t>
  </si>
  <si>
    <t>Recurso económico</t>
  </si>
  <si>
    <t>Infraestructura</t>
  </si>
  <si>
    <t>Tecnológico</t>
  </si>
  <si>
    <t>Factores Externos</t>
  </si>
  <si>
    <t>Social</t>
  </si>
  <si>
    <t>Cultural</t>
  </si>
  <si>
    <t>Econòmicos</t>
  </si>
  <si>
    <t>Económico</t>
  </si>
  <si>
    <t>Politico</t>
  </si>
  <si>
    <t>Político</t>
  </si>
  <si>
    <t>Legal</t>
  </si>
  <si>
    <t>Técnico</t>
  </si>
  <si>
    <t>Empleados</t>
  </si>
  <si>
    <t>OPORTUNIDAD</t>
  </si>
  <si>
    <t xml:space="preserve">DESCRIPCIÓN DE LA OPORTUNIDAD </t>
  </si>
  <si>
    <t>POSIBLES EFECTOS</t>
  </si>
  <si>
    <t>¿QUÉ GENERA LA OPORTUNIDAD?</t>
  </si>
  <si>
    <t>TIPO DE OPORTUNIDAD</t>
  </si>
  <si>
    <t>Viabilidad</t>
  </si>
  <si>
    <t>F</t>
  </si>
  <si>
    <t>L</t>
  </si>
  <si>
    <t>M</t>
  </si>
  <si>
    <t>C</t>
  </si>
  <si>
    <t xml:space="preserve">Para valorar las oportunidades se deben considerar los siguientes conceptos: </t>
  </si>
  <si>
    <t>Inviable</t>
  </si>
  <si>
    <t>viable</t>
  </si>
  <si>
    <t>Descripción</t>
  </si>
  <si>
    <t>Financieramente</t>
  </si>
  <si>
    <t>Legalmente</t>
  </si>
  <si>
    <t>Mercado/comercialmente</t>
  </si>
  <si>
    <t>conocimiento/ knowhow</t>
  </si>
  <si>
    <t>Ambientalmente</t>
  </si>
  <si>
    <t xml:space="preserve">MAPA DE RIESGOS </t>
  </si>
  <si>
    <t>ZONA DE OPORTUNIDAD</t>
  </si>
  <si>
    <t>Oportunidad</t>
  </si>
  <si>
    <t>MAPA DE OPORTUNIDADES</t>
  </si>
  <si>
    <t>Factible</t>
  </si>
  <si>
    <t>Nota1: Si la evaluación da un resultado inviable no se debera tener en cuenta su analisis dentro de la matriz de riesgos y oportunidades</t>
  </si>
  <si>
    <t>Nota2: Si la evaluación de como resultado factible, se debera incluir dentro del analisis y validar la forma de cerrar la brecha para que en un proximo analisis sea viable</t>
  </si>
  <si>
    <t>INDICADOR CLAVE DE RIESGO</t>
  </si>
  <si>
    <t>META DEL INDICADOR</t>
  </si>
  <si>
    <t>3. Mitigación del Riesgo</t>
  </si>
  <si>
    <t>RESULTADO DEL INDICADOR</t>
  </si>
  <si>
    <t>Zona de riesgos</t>
  </si>
  <si>
    <t>Extremo</t>
  </si>
  <si>
    <t>Alta</t>
  </si>
  <si>
    <t>Bajo</t>
  </si>
  <si>
    <t>No de riesgos</t>
  </si>
  <si>
    <t>Promedio cumpimiento</t>
  </si>
  <si>
    <t>No de acciones</t>
  </si>
  <si>
    <t>Zona de Riesgo</t>
  </si>
  <si>
    <t>1. Cumplimiento Indicadores claves de Riesgos Institucionales</t>
  </si>
  <si>
    <t>2. Cumplimiento Indicadores claves de Riesgos Anticorrupción</t>
  </si>
  <si>
    <t>3. Cumplimiento planes de acción</t>
  </si>
  <si>
    <t xml:space="preserve">4. Riesgos Materializados </t>
  </si>
  <si>
    <t>No de riesgos por zona antes de controles y acciones</t>
  </si>
  <si>
    <t>No de riesgos por zona despues de controles y acciones</t>
  </si>
  <si>
    <t>Riesgos que cambiaron de zona</t>
  </si>
  <si>
    <t>Proceso/Area</t>
  </si>
  <si>
    <t>Zona de riesgo a la que se movieron</t>
  </si>
  <si>
    <t>(No de riesgos Materializados/No de Riesgos Identidficados )*100</t>
  </si>
  <si>
    <t>RECURSOS</t>
  </si>
  <si>
    <t>Posibilidades de filtración de la información</t>
  </si>
  <si>
    <t>Falta de información para realizar valoraciones de riesgos</t>
  </si>
  <si>
    <t>Demoras en la aprobación de riesgos por parte de entidades externas como el Ministerio de Hacienda y de la aprobación del CPP por parte del DNP.</t>
  </si>
  <si>
    <t>Inadecuada socialización de los proyectos</t>
  </si>
  <si>
    <t>Omisión o incorrecta comunicación de las condiciones y características del proyecto</t>
  </si>
  <si>
    <t>Realizar proyectos de APP en otras formas de infraestructura</t>
  </si>
  <si>
    <t>Comité de Contratación</t>
  </si>
  <si>
    <t>Estandarización del contrato APP y de los documentos de invitación a precalificar</t>
  </si>
  <si>
    <t>Aprobaciones de riesgos y de condiciones financieras del Ministerio de Hacienda y Crédito Público, y aplicación de comparendos público-privado por parte del Departamento Nacional de Planeación</t>
  </si>
  <si>
    <t>Vicepresidencia de estructuración</t>
  </si>
  <si>
    <t>Camilo Jaramillo</t>
  </si>
  <si>
    <t>Vicepresidencia de Estructuración (E.)</t>
  </si>
  <si>
    <t>Videos y actas de socialización del proyecto</t>
  </si>
  <si>
    <t>Check-list Condiciones, características y beneficios del proyecto</t>
  </si>
  <si>
    <t>Elaboración de proyectos normativos</t>
  </si>
  <si>
    <t>Acompañamiento a otras entidades estatales</t>
  </si>
  <si>
    <t>Los componentes técnicos, jurídicos y financieros en la etapa de estructuración (asesoría, pliegos, y contrato) pueden tener inconsistencias, falencias o contradicciones</t>
  </si>
  <si>
    <t xml:space="preserve">
- Elaboración de un check list 
-Verificar que el originador realice la adecuada convocatoria de gremio y comunidad</t>
  </si>
  <si>
    <t>1. Total de proyectos socialización con el check list/sobre total de proyectos socializados. 
2 Total de verificaciones de convocatorias/total de socialización de proyectos</t>
  </si>
  <si>
    <t>CICLO PHVA</t>
  </si>
  <si>
    <t>ACTIVIDADES</t>
  </si>
  <si>
    <t>STEAKEHOLDERS</t>
  </si>
  <si>
    <t>RIESGOS ACTUALES</t>
  </si>
  <si>
    <t>RIESGOS NUEVOS</t>
  </si>
  <si>
    <t>PLANEAR</t>
  </si>
  <si>
    <t>- Identificar los proyectos que requieren ser estructurados.</t>
  </si>
  <si>
    <t>- Establecer el alcance financier, técnico y jurídico de los proyectos (N)</t>
  </si>
  <si>
    <t>-Vicepresidencia Estructuración</t>
  </si>
  <si>
    <t>- Presidencia Ani</t>
  </si>
  <si>
    <t>-Vicepresidencia Jurídica</t>
  </si>
  <si>
    <t>-Vicepresidencia Planeación, Riesgos y Entorno</t>
  </si>
  <si>
    <t xml:space="preserve"> </t>
  </si>
  <si>
    <t>2. Posibilidad de filtración de la información.</t>
  </si>
  <si>
    <t>3. Falta de información para realizar valoraciones de riesgos.</t>
  </si>
  <si>
    <t>1.Estructuración técnica, legal y financier inadecuada.</t>
  </si>
  <si>
    <t>4. Inadecuada socialización de los proyectos.</t>
  </si>
  <si>
    <t>HACER</t>
  </si>
  <si>
    <t>- Elaborar estudios previos y (N) pliegos de condiciones, minuta y anexos, justificación técnica.</t>
  </si>
  <si>
    <t>- Administrar y consolidar la información generada en los procesos de estructuración de proyectos</t>
  </si>
  <si>
    <t>- Supervisar los trabajos y proyectos de asesoría externa relacionados con la estructuración</t>
  </si>
  <si>
    <t>- Emitir conceptos técnicos, financieros y jurídicos.</t>
  </si>
  <si>
    <t>- Evaluadores</t>
  </si>
  <si>
    <t>- Entidades Estatales</t>
  </si>
  <si>
    <t>VERIFICAR</t>
  </si>
  <si>
    <t>- Analizar, evaluar, valorar y apoyar la necesidad de garantías de los proyectos.</t>
  </si>
  <si>
    <t>- Proponer criterios de definición de riesgos.</t>
  </si>
  <si>
    <t>- Coordinar, verificar y evaluar el contenido, los requisitos y la viabilidad del Proyecto y a nivel técnico, financier y jurídico (N)</t>
  </si>
  <si>
    <t>- Ayudar al proceso de contratación hasta la adjudicación.</t>
  </si>
  <si>
    <t>- Valoración de información de riesgos es la estructuración de proyectos.</t>
  </si>
  <si>
    <t>- Entes de control</t>
  </si>
  <si>
    <t>ACTUAR</t>
  </si>
  <si>
    <t>- Socializar el Proyecto ante las diferentes comunidades.</t>
  </si>
  <si>
    <t>- Entregar pliegos de condiciones, minuta, estudios y demás anexos a la Gerencia de Contratación (N)</t>
  </si>
  <si>
    <t>- Comunidades</t>
  </si>
  <si>
    <t>- Concesionario</t>
  </si>
  <si>
    <t>- Bancos</t>
  </si>
  <si>
    <t xml:space="preserve">OBJETIVO: </t>
  </si>
  <si>
    <t>PROCESO DE ESTRUCTURACIÓN</t>
  </si>
  <si>
    <t>CÓDIGO</t>
  </si>
  <si>
    <t>SEPG-F-007</t>
  </si>
  <si>
    <t>SISTEMA ESTRATÉGICO DE PLANEACIÓN Y GESTIÓN</t>
  </si>
  <si>
    <t>VERSIÓN</t>
  </si>
  <si>
    <t>FORMATO</t>
  </si>
  <si>
    <t>IDENTIFICACIÓN DE RIESGOS</t>
  </si>
  <si>
    <t>FECHA</t>
  </si>
  <si>
    <t>OBJETIVO</t>
  </si>
  <si>
    <t/>
  </si>
  <si>
    <t>POSIBLES CONSECUENCIAS</t>
  </si>
  <si>
    <t>Caracterización del proceso</t>
  </si>
  <si>
    <t>Plan de Acción</t>
  </si>
  <si>
    <t>Elaborado por: 
(Colaboradores/facilitadores/personal que participa en la construcción del formato)</t>
  </si>
  <si>
    <t>Aprobado por: 
Nombre y firma del líder(s) del proceso</t>
  </si>
  <si>
    <t>Poldy Paola Osorio</t>
  </si>
  <si>
    <t>Coordinador GIT Riesgos</t>
  </si>
  <si>
    <t>Asesor Riesgos</t>
  </si>
  <si>
    <t>Ingrid Maldonado</t>
  </si>
  <si>
    <t>Estructuración técnica, legal y financier inadecuada o insuficiente</t>
  </si>
  <si>
    <t>Influencias Politicas, cambios normativos, estudios deficientes   e insuficiencia de recursos para la estructuración</t>
  </si>
  <si>
    <t>1. Mayor tiempo de Planeación del Proyecto.
2. Declaración de desierto del proceso de selección
3. No aperture del proceso licitatorio</t>
  </si>
  <si>
    <t>La deficiente información o la falta de la misma genera traumatismos y demoras para el proceso, puesto que la aprobación de riesgos es uno de los requisitos básicos y sin éste el proceso no puede continuar su trámite normal</t>
  </si>
  <si>
    <t>Falta de memoria institucional, no se guardan los datos históricos de las concesiones</t>
  </si>
  <si>
    <t>1. Cambio a los cronogramas
2. Mayores costos en estructuración de contrato
3. Dificultad en la estructuración</t>
  </si>
  <si>
    <t>1. Inadecuada metodologia para el desarrollo de la socialización. 
2.  Modificación del Proyecto socializado
3. Cambio de administración gubernamental
4. Deficiente convocatoria</t>
  </si>
  <si>
    <t>Modificaciones en la normativa para los modos: Portuario y férrero</t>
  </si>
  <si>
    <t>SEPG-012</t>
  </si>
  <si>
    <t>CONSOLIDADO CALIFICACIÓN DEL RIESGO Y LA OPORTUNIDAD</t>
  </si>
  <si>
    <t>Elaborado por:
(Colaboradores/facilitadores/personal que participa en la construcción)</t>
  </si>
  <si>
    <t>SEPG-F-014</t>
  </si>
  <si>
    <t>MAPA DE RIESGOS POR PROCESOS</t>
  </si>
  <si>
    <t>Fecha</t>
  </si>
  <si>
    <t xml:space="preserve">OBJETIVO </t>
  </si>
  <si>
    <t>NOTA:</t>
  </si>
  <si>
    <t xml:space="preserve">OPCIONES DE MANEJO: </t>
  </si>
  <si>
    <t xml:space="preserve">*¿EXISTEN CONTROLES?:   SI=1, NO = 0. Si su respuesta es "SI" continúe evaluando las siguientes celdas para este riesgo.
* CONTROL: Digite claramente los controles existentes y vigentes a la fecha.
* P/ I : Digite (X) en la casilla (P) e (I), si el control disminuye la probabilidad o al impacto.
*¿Tiene Herramientas para ejercer el control?: Seleccione una opción  (0) = NO ; (15)= SI
*¿Existen manuales o instructivos o procedimientos para manejo de la herramienta?: Selecciones una opción  (0) = NO ; (15)= SI                                                                                                                                                                                                                                                                                                                                                                                                                                                                                                            *¿La herramienta ha demostrado ser efectiva?: Selecciones una opción:  (0) = NO ; (30)= SI                                                                                                                                                                                                                                                                                                                                                                                                                                                                                                        *¿Están definidos los responsables de su ejecución y seguimiento? : Selecciones una opción:  (0) = NO ; (15)= SI.                                                                                                                                                                                                                                                                                                                                                                                                                                                                                                                                                                                                                                                                               *¿La frecuencia de ejecución del control y seguimiento es adecuada?: Selecciones una opción:  (0) = NO ; (25)= SI                                                                                                                                                                                                                                                                                                                                                                                                                                                                                                   Notas: - La evaluación del riesgo inherente puede disminuir dependiendo si el control ha demostrado ser robusto y efectivo, y de acuerdo a si esta orientado hacia la probabilidad o el impacto.                                                                                                                                                                                                                                                                                                                                                                                                            - La evaluación de los controles deberá ser presentada en posteriores ejercicios de evaluación y seguimiento, por lo que la calificación aquí determinada debe ser objetiva y veraz. </t>
  </si>
  <si>
    <t>EVALUACIÓN</t>
  </si>
  <si>
    <t>TRATATAMIENTO DEL RIESGO</t>
  </si>
  <si>
    <t>PUNTUACIÓN</t>
  </si>
  <si>
    <t>ANALISIS OPORTUNIDAD</t>
  </si>
  <si>
    <t>ACCIÓN REQUERIDA PARA DESARROLLAR LA OPORTUNIDAD</t>
  </si>
  <si>
    <t>INDICADOR DE OPORTUNIDAD</t>
  </si>
  <si>
    <t>VIABILIDAD</t>
  </si>
  <si>
    <t>EVALUACIÓN DE LA VIABILIDAD</t>
  </si>
  <si>
    <t>FIRMA</t>
  </si>
  <si>
    <t>PROCESO DE: PROCESO DE ESTRUCTURACIÓN</t>
  </si>
  <si>
    <t>Año 2018</t>
  </si>
  <si>
    <t xml:space="preserve">ITEM </t>
  </si>
  <si>
    <t>SEPG- 2018</t>
  </si>
  <si>
    <t>Riesgos Proceso Gestión de la Información y las Comunicaciones</t>
  </si>
  <si>
    <t>Estado</t>
  </si>
  <si>
    <t>Justificación de los cambios y observaciones</t>
  </si>
  <si>
    <t xml:space="preserve">PROBABILIDAD </t>
  </si>
  <si>
    <t xml:space="preserve">IMPACTO </t>
  </si>
  <si>
    <t xml:space="preserve">INHERENTE </t>
  </si>
  <si>
    <t xml:space="preserve">RESIDUAL </t>
  </si>
  <si>
    <t>OBSERVACIONES</t>
  </si>
  <si>
    <t>Estructuración legal inadecuada o insuficiente.</t>
  </si>
  <si>
    <t>Se funciona el riesgo 1  y 2</t>
  </si>
  <si>
    <t>Teniendo en cuenta los diferentes escenarios a tener en cuenta en el proceso de estructuración el riesgo se modifica por lo siguiente: Estructuración técnica, legal y financier inadecuada o insuficiente.</t>
  </si>
  <si>
    <t>* Riesgo existente
* Se incluyen recursos 
* Se modifican indicadores</t>
  </si>
  <si>
    <t>Estructuración financiera,  técnica, social, predial y ambiental deficiente o inadecuada.</t>
  </si>
  <si>
    <t>* Riesgo existente
* Se identifican recursos
* Se modifican indicadores</t>
  </si>
  <si>
    <t>Conflicto entre proyectos de iniciativa privada e iniciativa publica.</t>
  </si>
  <si>
    <t>Eliminado</t>
  </si>
  <si>
    <t>Cuando se identifico este riesgo en el 2013 no se tenian herramientas suficiente para elegir entre una iniciativa publica y una privda, a la fecha la Entidad ya cuenta con estas un comparador publico y privado el cual fue establecido al DNP.</t>
  </si>
  <si>
    <t xml:space="preserve">Seleccionar  entre una iniciativa pública y una iniciativa privada un  proyecto que no sea el óptimo </t>
  </si>
  <si>
    <t>Se mantiene</t>
  </si>
  <si>
    <t>Se mantiene para el 2018</t>
  </si>
  <si>
    <t>FACTIBE</t>
  </si>
  <si>
    <t>VIABLE</t>
  </si>
  <si>
    <t>ACCIONES PARA POTENCIALIZAR LA OPORTUNIDAD</t>
  </si>
  <si>
    <t>Falta de interventoría al inicio del contrato de concesión.</t>
  </si>
  <si>
    <t>Vicepresidente de Estructuración</t>
  </si>
  <si>
    <t>Estructuración</t>
  </si>
  <si>
    <t xml:space="preserve">1. Realizar las respectivas verificaciones por parte de la Agencia 2. Realizar Paneles de expertos.                           3. Generar bancos de datos de los proyectos. </t>
  </si>
  <si>
    <t>Alexander Monrroy</t>
  </si>
  <si>
    <t>Carolina Baron</t>
  </si>
  <si>
    <t>Andres Boutin</t>
  </si>
  <si>
    <t>Omar Cervantes</t>
  </si>
  <si>
    <t>Carlos Barrera</t>
  </si>
  <si>
    <t>Maria Camila Mabarrera</t>
  </si>
  <si>
    <t>Coordinador GIT Planeación</t>
  </si>
  <si>
    <t>Maria Camila Barrera</t>
  </si>
  <si>
    <t>Coordinado GIT Riesgos</t>
  </si>
  <si>
    <t>Carlos Barrero</t>
  </si>
  <si>
    <t>OBJETIVO PROCESO  ESTRUCTURACIÓN</t>
  </si>
  <si>
    <t>Estructurar y evaluar técnica, financiera y legalmente los proyecto de concesión u otras formas de Asociación Público Privada de infraestructura de transporte, servicios conexos y relacionados y
otro tipo de infraestructura pública que determine el Gobierno Nacional.</t>
  </si>
  <si>
    <t>Estructuración técnica, legal y financiera inadecuada o insuficiente</t>
  </si>
  <si>
    <t>(No. De proyectos 4G con información recopilada / No. Total de proyectos 4G que cuentan con información existente )*100%</t>
  </si>
  <si>
    <t>No requiere recursos adicionales a los que tiene la ANI actualmente</t>
  </si>
  <si>
    <t>Panel de expertos</t>
  </si>
  <si>
    <t xml:space="preserve">No requiere recursos adicionales a los que tiene la ANI actualmente
</t>
  </si>
  <si>
    <t>Número de convenios firmados con otras entidades de proyectos APP de diferentes formas de infraestrucura / Total de convenios solicitados por otras entidades</t>
  </si>
  <si>
    <t>Modificaciones en la normativa para los modos: Aeroportuario y férrero</t>
  </si>
  <si>
    <t>Proyección del decreto modificatorio de los modos Aeroportuario y Férreo y participación en mesas de trabajo</t>
  </si>
  <si>
    <t>Estructuración tecnica, legal y financiera inadecuada o insuficiente</t>
  </si>
  <si>
    <t>Inadecuada socialización de los proyectos.</t>
  </si>
  <si>
    <t>Camilo Jaramillo (Vicepresidente Estructuración)</t>
  </si>
  <si>
    <t>Reina Carolina Baron</t>
  </si>
  <si>
    <t>Carlos Andres Barrera</t>
  </si>
  <si>
    <t xml:space="preserve">Omar Cervantes </t>
  </si>
  <si>
    <t>Matriz de Cambios</t>
  </si>
  <si>
    <t>VALORACIÓN DEL CONTROLES HACIA IMPACTO</t>
  </si>
  <si>
    <t>Riesgo Moderado (z8)</t>
  </si>
  <si>
    <t xml:space="preserve">
- Definir e implementar un mecanismo que recoja de manera sistemática retroalimentación por parte de diferentes actores relacionados con la estructuración
- Realizar reuniones con el Ministerio de Hacienda y Crédito Público para revisar mejores prácticas de estructuración                                                                                                                            -Dentro de la etapa de estructuración iniciar las gestiones y los trámites ambientales sobre la necesidad de presentar Diagnósticos Ambientales de Alternativas para los fines de licenciamiento, de manera que al momento de sacar los pliegos, el proyecto cuente con la definición de los corredores que deben ser objeto de licenciamiento ambiental.                                                                                                          - En la etapa de estructuración se realicen los estudios ambientales de factibilidad con un nivel de profundidad mayor, con el ánimo de que la minuta sea más acorde a la realidad social y ambiental del entorno que será intervenido por los proyectos.                                                                                                                  -Realizar en la etapa de estructuración gestión social con mayor exactitud para evitar posteriores reclamaciones por parte de las comunidades que lleven a procesos judiciales.                                                            -  Realizar estudios con mayor detalle desde la etapa de estructuración Identificando  el mayor número de redes posible para evitar sobrecostos en la subcuenta y atrasos en el Plan de obras.                       - Fortalecer la presencia en el desarrollo de los procesos de estructuración para que los costos establecidos obedezcan  a las metodologías, la realidad predial del corredor vial y el mercado inmobiliario.
</t>
  </si>
  <si>
    <t>1. ( # de obsevaciones contestadas # total de observaciones generadas por MHCP)*100                              2. valor del sobrecosto compartidos de los proyectos/Valor proyectado en estructuración</t>
  </si>
  <si>
    <t>1. Meta: 100%                                    2. Meta.: 120%</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</si>
</sst>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240A]dddd\,\ d\ &quot;de&quot;\ mmmm\ &quot;de&quot;\ 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quot;00&quot;#"/>
    <numFmt numFmtId="184" formatCode="&quot;FECHA:&quot;\ mmmm\ dd\ &quot;de&quot;\ yyyy"/>
  </numFmts>
  <fonts count="120">
    <font>
      <sz val="10"/>
      <name val="Arial"/>
      <family val="0"/>
    </font>
    <font>
      <sz val="11"/>
      <color indexed="8"/>
      <name val="Calibri"/>
      <family val="2"/>
    </font>
    <font>
      <b/>
      <sz val="16"/>
      <name val="Arial"/>
      <family val="2"/>
    </font>
    <font>
      <sz val="12"/>
      <name val="Arial"/>
      <family val="2"/>
    </font>
    <font>
      <b/>
      <sz val="12"/>
      <name val="Arial"/>
      <family val="2"/>
    </font>
    <font>
      <b/>
      <sz val="10"/>
      <name val="Arial"/>
      <family val="2"/>
    </font>
    <font>
      <sz val="8"/>
      <name val="Arial"/>
      <family val="2"/>
    </font>
    <font>
      <b/>
      <sz val="14"/>
      <name val="Arial"/>
      <family val="2"/>
    </font>
    <font>
      <b/>
      <sz val="14"/>
      <color indexed="9"/>
      <name val="Arial"/>
      <family val="2"/>
    </font>
    <font>
      <sz val="14"/>
      <name val="Arial"/>
      <family val="2"/>
    </font>
    <font>
      <b/>
      <sz val="10"/>
      <color indexed="9"/>
      <name val="Arial"/>
      <family val="2"/>
    </font>
    <font>
      <b/>
      <sz val="20"/>
      <name val="Arial"/>
      <family val="2"/>
    </font>
    <font>
      <b/>
      <sz val="16"/>
      <name val="Tahoma"/>
      <family val="2"/>
    </font>
    <font>
      <b/>
      <sz val="24"/>
      <name val="Arial"/>
      <family val="2"/>
    </font>
    <font>
      <b/>
      <sz val="12"/>
      <name val="Tahoma"/>
      <family val="2"/>
    </font>
    <font>
      <sz val="12"/>
      <name val="Tahoma"/>
      <family val="2"/>
    </font>
    <font>
      <sz val="16"/>
      <name val="Arial"/>
      <family val="2"/>
    </font>
    <font>
      <b/>
      <sz val="9"/>
      <name val="Tahoma"/>
      <family val="2"/>
    </font>
    <font>
      <b/>
      <sz val="11"/>
      <name val="Arial"/>
      <family val="2"/>
    </font>
    <font>
      <sz val="11"/>
      <name val="Arial"/>
      <family val="2"/>
    </font>
    <font>
      <sz val="9"/>
      <name val="Tahoma"/>
      <family val="2"/>
    </font>
    <font>
      <sz val="9"/>
      <name val="Arial Narrow"/>
      <family val="2"/>
    </font>
    <font>
      <b/>
      <sz val="16"/>
      <name val="Arial Narrow"/>
      <family val="2"/>
    </font>
    <font>
      <sz val="10"/>
      <name val="Arial Narrow"/>
      <family val="2"/>
    </font>
    <font>
      <b/>
      <sz val="10"/>
      <name val="Arial Narrow"/>
      <family val="2"/>
    </font>
    <font>
      <b/>
      <sz val="14"/>
      <name val="Arial Narrow"/>
      <family val="2"/>
    </font>
    <font>
      <b/>
      <sz val="12"/>
      <name val="Arial Narrow"/>
      <family val="2"/>
    </font>
    <font>
      <b/>
      <sz val="18"/>
      <name val="Arial Narrow"/>
      <family val="2"/>
    </font>
    <font>
      <b/>
      <sz val="11"/>
      <name val="Arial Narrow"/>
      <family val="2"/>
    </font>
    <font>
      <sz val="12"/>
      <name val="Arial Narrow"/>
      <family val="2"/>
    </font>
    <font>
      <sz val="14"/>
      <name val="Arial Narrow"/>
      <family val="2"/>
    </font>
    <font>
      <b/>
      <sz val="30"/>
      <name val="Arial"/>
      <family val="2"/>
    </font>
    <font>
      <sz val="18"/>
      <name val="Arial Narrow"/>
      <family val="2"/>
    </font>
    <font>
      <b/>
      <sz val="20"/>
      <name val="Arial Narrow"/>
      <family val="2"/>
    </font>
    <font>
      <sz val="13"/>
      <name val="Arial"/>
      <family val="2"/>
    </font>
    <font>
      <sz val="15"/>
      <name val="Arial Narrow"/>
      <family val="2"/>
    </font>
    <font>
      <b/>
      <sz val="15"/>
      <name val="Arial"/>
      <family val="2"/>
    </font>
    <font>
      <sz val="15"/>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libri Light"/>
      <family val="2"/>
    </font>
    <font>
      <b/>
      <sz val="13"/>
      <color indexed="62"/>
      <name val="Calibri"/>
      <family val="2"/>
    </font>
    <font>
      <b/>
      <sz val="11"/>
      <color indexed="8"/>
      <name val="Calibri"/>
      <family val="2"/>
    </font>
    <font>
      <sz val="10"/>
      <color indexed="9"/>
      <name val="Arial"/>
      <family val="2"/>
    </font>
    <font>
      <sz val="10"/>
      <color indexed="10"/>
      <name val="Arial"/>
      <family val="2"/>
    </font>
    <font>
      <sz val="9"/>
      <color indexed="10"/>
      <name val="Arial"/>
      <family val="2"/>
    </font>
    <font>
      <sz val="9"/>
      <color indexed="10"/>
      <name val="Arial Narrow"/>
      <family val="2"/>
    </font>
    <font>
      <b/>
      <sz val="10"/>
      <color indexed="62"/>
      <name val="Arial"/>
      <family val="2"/>
    </font>
    <font>
      <sz val="14"/>
      <color indexed="8"/>
      <name val="Arial Narrow"/>
      <family val="2"/>
    </font>
    <font>
      <b/>
      <sz val="14"/>
      <name val="Calibri"/>
      <family val="2"/>
    </font>
    <font>
      <sz val="14"/>
      <name val="Calibri"/>
      <family val="2"/>
    </font>
    <font>
      <sz val="10"/>
      <name val="Calibri"/>
      <family val="2"/>
    </font>
    <font>
      <sz val="10"/>
      <color indexed="49"/>
      <name val="Calibri"/>
      <family val="2"/>
    </font>
    <font>
      <b/>
      <sz val="12"/>
      <name val="Calibri"/>
      <family val="2"/>
    </font>
    <font>
      <sz val="12"/>
      <name val="Calibri"/>
      <family val="2"/>
    </font>
    <font>
      <b/>
      <sz val="12"/>
      <color indexed="49"/>
      <name val="Calibri"/>
      <family val="2"/>
    </font>
    <font>
      <b/>
      <sz val="12"/>
      <color indexed="10"/>
      <name val="Calibri"/>
      <family val="2"/>
    </font>
    <font>
      <b/>
      <sz val="10"/>
      <name val="Calibri"/>
      <family val="2"/>
    </font>
    <font>
      <b/>
      <sz val="14"/>
      <color indexed="8"/>
      <name val="Arial Narrow"/>
      <family val="2"/>
    </font>
    <font>
      <sz val="15"/>
      <color indexed="8"/>
      <name val="Calibri Light"/>
      <family val="2"/>
    </font>
    <font>
      <sz val="15"/>
      <color indexed="8"/>
      <name val="Calibri"/>
      <family val="2"/>
    </font>
    <font>
      <b/>
      <sz val="15"/>
      <color indexed="8"/>
      <name val="Calibri Light"/>
      <family val="2"/>
    </font>
    <font>
      <b/>
      <sz val="14"/>
      <color indexed="10"/>
      <name val="Arial Narrow"/>
      <family val="2"/>
    </font>
    <font>
      <b/>
      <sz val="20"/>
      <color indexed="8"/>
      <name val="Arial"/>
      <family val="2"/>
    </font>
    <font>
      <b/>
      <sz val="11"/>
      <name val="Calibri"/>
      <family val="2"/>
    </font>
    <font>
      <sz val="11"/>
      <name val="Calibri"/>
      <family val="2"/>
    </font>
    <font>
      <b/>
      <sz val="18"/>
      <color indexed="10"/>
      <name val="Arial Narrow"/>
      <family val="2"/>
    </font>
    <font>
      <b/>
      <i/>
      <sz val="15"/>
      <color indexed="8"/>
      <name val="Calibri Light"/>
      <family val="2"/>
    </font>
    <font>
      <sz val="12"/>
      <color indexed="10"/>
      <name val="Arial"/>
      <family val="2"/>
    </font>
    <font>
      <b/>
      <sz val="16"/>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theme="0"/>
      <name val="Arial"/>
      <family val="2"/>
    </font>
    <font>
      <sz val="10"/>
      <color theme="0"/>
      <name val="Arial"/>
      <family val="2"/>
    </font>
    <font>
      <sz val="10"/>
      <color rgb="FFFF0000"/>
      <name val="Arial"/>
      <family val="2"/>
    </font>
    <font>
      <sz val="9"/>
      <color rgb="FFFF0000"/>
      <name val="Arial"/>
      <family val="2"/>
    </font>
    <font>
      <sz val="9"/>
      <color rgb="FFFF0000"/>
      <name val="Arial Narrow"/>
      <family val="2"/>
    </font>
    <font>
      <b/>
      <sz val="10"/>
      <color theme="3"/>
      <name val="Arial"/>
      <family val="2"/>
    </font>
    <font>
      <sz val="14"/>
      <color theme="1"/>
      <name val="Arial Narrow"/>
      <family val="2"/>
    </font>
    <font>
      <sz val="10"/>
      <color theme="3" tint="0.39998000860214233"/>
      <name val="Calibri"/>
      <family val="2"/>
    </font>
    <font>
      <b/>
      <sz val="12"/>
      <color theme="3" tint="0.39998000860214233"/>
      <name val="Calibri"/>
      <family val="2"/>
    </font>
    <font>
      <b/>
      <sz val="12"/>
      <color rgb="FFFF0000"/>
      <name val="Calibri"/>
      <family val="2"/>
    </font>
    <font>
      <b/>
      <sz val="14"/>
      <color theme="1"/>
      <name val="Arial Narrow"/>
      <family val="2"/>
    </font>
    <font>
      <sz val="15"/>
      <color theme="1"/>
      <name val="Calibri Light"/>
      <family val="2"/>
    </font>
    <font>
      <sz val="15"/>
      <color theme="1"/>
      <name val="Calibri"/>
      <family val="2"/>
    </font>
    <font>
      <b/>
      <sz val="15"/>
      <color theme="1"/>
      <name val="Calibri Light"/>
      <family val="2"/>
    </font>
    <font>
      <b/>
      <sz val="14"/>
      <color rgb="FFFF0000"/>
      <name val="Arial Narrow"/>
      <family val="2"/>
    </font>
    <font>
      <b/>
      <sz val="20"/>
      <color theme="1"/>
      <name val="Arial"/>
      <family val="2"/>
    </font>
    <font>
      <b/>
      <sz val="18"/>
      <color rgb="FFFF0000"/>
      <name val="Arial Narrow"/>
      <family val="2"/>
    </font>
    <font>
      <b/>
      <i/>
      <sz val="15"/>
      <color theme="1"/>
      <name val="Calibri Light"/>
      <family val="2"/>
    </font>
    <font>
      <b/>
      <sz val="16"/>
      <color rgb="FFFF0000"/>
      <name val="Arial"/>
      <family val="2"/>
    </font>
    <font>
      <sz val="12"/>
      <color rgb="FFFF0000"/>
      <name val="Arial"/>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rgb="FF666699"/>
        <bgColor indexed="64"/>
      </patternFill>
    </fill>
    <fill>
      <patternFill patternType="solid">
        <fgColor indexed="9"/>
        <bgColor indexed="64"/>
      </patternFill>
    </fill>
    <fill>
      <patternFill patternType="solid">
        <fgColor rgb="FF00B050"/>
        <bgColor indexed="64"/>
      </patternFill>
    </fill>
    <fill>
      <patternFill patternType="solid">
        <fgColor rgb="FFFF0000"/>
        <bgColor indexed="64"/>
      </patternFill>
    </fill>
    <fill>
      <patternFill patternType="solid">
        <fgColor theme="5" tint="-0.4999699890613556"/>
        <bgColor indexed="64"/>
      </patternFill>
    </fill>
    <fill>
      <patternFill patternType="solid">
        <fgColor rgb="FFFFFF00"/>
        <bgColor indexed="64"/>
      </patternFill>
    </fill>
    <fill>
      <patternFill patternType="solid">
        <fgColor theme="3" tint="0.7999799847602844"/>
        <bgColor indexed="64"/>
      </patternFill>
    </fill>
    <fill>
      <patternFill patternType="solid">
        <fgColor theme="5"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indexed="22"/>
        <bgColor indexed="64"/>
      </patternFill>
    </fill>
  </fills>
  <borders count="1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style="thin"/>
      <top style="medium"/>
      <bottom style="thin"/>
    </border>
    <border>
      <left style="medium"/>
      <right style="medium"/>
      <top style="medium"/>
      <bottom style="thin"/>
    </border>
    <border>
      <left>
        <color indexed="63"/>
      </left>
      <right style="medium"/>
      <top style="medium"/>
      <bottom style="thin"/>
    </border>
    <border>
      <left style="medium"/>
      <right style="medium"/>
      <top style="thin"/>
      <bottom style="medium"/>
    </border>
    <border>
      <left style="thin"/>
      <right style="thin"/>
      <top style="thin"/>
      <bottom style="medium"/>
    </border>
    <border>
      <left>
        <color indexed="63"/>
      </left>
      <right style="medium"/>
      <top style="thin"/>
      <bottom style="medium"/>
    </border>
    <border>
      <left style="thin"/>
      <right style="medium"/>
      <top style="medium"/>
      <bottom style="thin"/>
    </border>
    <border>
      <left style="thin"/>
      <right style="medium"/>
      <top style="thin"/>
      <bottom style="medium"/>
    </border>
    <border>
      <left style="medium"/>
      <right style="thin"/>
      <top>
        <color indexed="63"/>
      </top>
      <bottom style="thin"/>
    </border>
    <border>
      <left style="medium"/>
      <right style="thin"/>
      <top style="thin"/>
      <bottom style="medium"/>
    </border>
    <border>
      <left style="thin"/>
      <right>
        <color indexed="63"/>
      </right>
      <top style="thin"/>
      <bottom style="medium"/>
    </border>
    <border>
      <left style="thin"/>
      <right>
        <color indexed="63"/>
      </right>
      <top style="medium"/>
      <bottom style="thin"/>
    </border>
    <border>
      <left style="medium"/>
      <right style="medium"/>
      <top>
        <color indexed="63"/>
      </top>
      <bottom style="thin"/>
    </border>
    <border>
      <left>
        <color indexed="63"/>
      </left>
      <right>
        <color indexed="63"/>
      </right>
      <top style="thin"/>
      <bottom style="thin"/>
    </border>
    <border>
      <left>
        <color indexed="63"/>
      </left>
      <right style="thin"/>
      <top style="medium"/>
      <bottom style="thin"/>
    </border>
    <border>
      <left>
        <color indexed="63"/>
      </left>
      <right style="thin"/>
      <top style="thin"/>
      <bottom style="medium"/>
    </border>
    <border>
      <left style="medium"/>
      <right style="medium"/>
      <top style="thin"/>
      <bottom style="thin"/>
    </border>
    <border>
      <left>
        <color indexed="63"/>
      </left>
      <right style="medium">
        <color rgb="FF2C2C2C"/>
      </right>
      <top>
        <color indexed="63"/>
      </top>
      <bottom>
        <color indexed="63"/>
      </bottom>
    </border>
    <border>
      <left>
        <color indexed="63"/>
      </left>
      <right style="medium">
        <color rgb="FF2C2C2C"/>
      </right>
      <top>
        <color indexed="63"/>
      </top>
      <bottom style="medium">
        <color rgb="FF2C2C2C"/>
      </bottom>
    </border>
    <border>
      <left style="medium">
        <color rgb="FF2C2C2C"/>
      </left>
      <right style="medium">
        <color rgb="FF2C2C2C"/>
      </right>
      <top style="medium">
        <color rgb="FF2C2C2C"/>
      </top>
      <bottom style="medium">
        <color rgb="FF2C2C2C"/>
      </bottom>
    </border>
    <border>
      <left>
        <color indexed="63"/>
      </left>
      <right style="medium">
        <color rgb="FF2C2C2C"/>
      </right>
      <top style="medium">
        <color rgb="FF2C2C2C"/>
      </top>
      <bottom style="medium">
        <color rgb="FF2C2C2C"/>
      </bottom>
    </border>
    <border>
      <left/>
      <right style="hair"/>
      <top style="medium"/>
      <bottom style="thin"/>
    </border>
    <border>
      <left style="hair"/>
      <right/>
      <top style="medium"/>
      <bottom style="thin"/>
    </border>
    <border>
      <left style="thin"/>
      <right style="hair"/>
      <top style="thin"/>
      <bottom style="thin"/>
    </border>
    <border>
      <left/>
      <right style="hair"/>
      <top style="thin"/>
      <bottom style="thin"/>
    </border>
    <border>
      <left style="hair"/>
      <right/>
      <top style="thin"/>
      <bottom style="thin"/>
    </border>
    <border>
      <left style="thin"/>
      <right style="hair"/>
      <top style="thin"/>
      <bottom style="medium"/>
    </border>
    <border>
      <left/>
      <right style="hair"/>
      <top style="thin"/>
      <bottom style="medium"/>
    </border>
    <border>
      <left style="hair"/>
      <right/>
      <top style="thin"/>
      <bottom style="medium"/>
    </border>
    <border>
      <left style="medium"/>
      <right style="hair"/>
      <top style="medium"/>
      <bottom style="double"/>
    </border>
    <border>
      <left style="hair"/>
      <right style="hair"/>
      <top style="medium"/>
      <bottom style="double"/>
    </border>
    <border>
      <left style="hair"/>
      <right style="medium"/>
      <top style="medium"/>
      <bottom style="double"/>
    </border>
    <border>
      <left style="medium"/>
      <right style="hair"/>
      <top/>
      <bottom style="thin"/>
    </border>
    <border>
      <left style="hair"/>
      <right style="hair"/>
      <top/>
      <bottom style="thin"/>
    </border>
    <border>
      <left style="hair"/>
      <right style="medium"/>
      <top/>
      <bottom style="thin"/>
    </border>
    <border>
      <left style="medium"/>
      <right style="hair"/>
      <top style="thin"/>
      <bottom style="thin"/>
    </border>
    <border>
      <left style="hair"/>
      <right style="hair"/>
      <top style="thin"/>
      <bottom style="thin"/>
    </border>
    <border>
      <left style="hair"/>
      <right style="medium"/>
      <top style="thin"/>
      <bottom style="thin"/>
    </border>
    <border>
      <left style="medium"/>
      <right style="hair"/>
      <top/>
      <bottom style="medium"/>
    </border>
    <border>
      <left style="hair"/>
      <right style="hair"/>
      <top/>
      <bottom style="medium"/>
    </border>
    <border>
      <left style="hair"/>
      <right style="hair"/>
      <top style="thin"/>
      <bottom style="medium"/>
    </border>
    <border>
      <left style="hair"/>
      <right style="medium"/>
      <top style="thin"/>
      <bottom style="medium"/>
    </border>
    <border>
      <left style="medium"/>
      <right style="hair"/>
      <top style="medium"/>
      <bottom style="thin"/>
    </border>
    <border>
      <left style="hair"/>
      <right style="hair"/>
      <top style="medium"/>
      <bottom style="thin"/>
    </border>
    <border>
      <left style="medium"/>
      <right style="hair"/>
      <top style="thin"/>
      <bottom style="medium"/>
    </border>
    <border>
      <left style="hair"/>
      <right style="hair"/>
      <top/>
      <bottom style="double"/>
    </border>
    <border>
      <left/>
      <right style="hair"/>
      <top/>
      <bottom style="double"/>
    </border>
    <border>
      <left style="hair"/>
      <right style="medium"/>
      <top/>
      <bottom style="double"/>
    </border>
    <border>
      <left/>
      <right style="hair"/>
      <top/>
      <bottom style="thin"/>
    </border>
    <border>
      <left>
        <color indexed="63"/>
      </left>
      <right style="thin"/>
      <top>
        <color indexed="63"/>
      </top>
      <bottom>
        <color indexed="63"/>
      </bottom>
    </border>
    <border>
      <left style="hair"/>
      <right style="hair"/>
      <top style="hair"/>
      <bottom/>
    </border>
    <border>
      <left style="thin"/>
      <right style="medium"/>
      <top style="thin"/>
      <bottom style="thin"/>
    </border>
    <border>
      <left style="hair"/>
      <right style="hair"/>
      <top style="thin"/>
      <bottom style="double"/>
    </border>
    <border>
      <left style="hair"/>
      <right style="hair"/>
      <top style="medium"/>
      <bottom style="hair"/>
    </border>
    <border>
      <left style="hair"/>
      <right style="hair"/>
      <top style="hair"/>
      <bottom style="hair"/>
    </border>
    <border>
      <left style="medium"/>
      <right style="hair"/>
      <top style="hair"/>
      <bottom/>
    </border>
    <border>
      <left style="hair"/>
      <right/>
      <top style="hair"/>
      <bottom/>
    </border>
    <border>
      <left style="medium"/>
      <right style="hair"/>
      <top style="thin"/>
      <bottom/>
    </border>
    <border>
      <left style="hair"/>
      <right style="hair"/>
      <top style="thin"/>
      <bottom/>
    </border>
    <border>
      <left style="hair"/>
      <right style="hair"/>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style="thin"/>
      <bottom style="medium"/>
    </border>
    <border>
      <left style="medium"/>
      <right style="thin"/>
      <top style="thin"/>
      <bottom style="thin"/>
    </border>
    <border>
      <left style="medium"/>
      <right style="thin"/>
      <top style="medium"/>
      <bottom style="thin"/>
    </border>
    <border>
      <left style="medium"/>
      <right>
        <color indexed="63"/>
      </right>
      <top style="thin"/>
      <bottom style="thin"/>
    </border>
    <border>
      <left>
        <color indexed="63"/>
      </left>
      <right style="medium"/>
      <top style="thin"/>
      <bottom style="thin"/>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color indexed="63"/>
      </bottom>
    </border>
    <border>
      <left style="medium"/>
      <right>
        <color indexed="63"/>
      </right>
      <top style="medium"/>
      <bottom style="medium"/>
    </border>
    <border>
      <left style="medium"/>
      <right>
        <color indexed="63"/>
      </right>
      <top style="medium"/>
      <bottom style="thin"/>
    </border>
    <border>
      <left style="medium">
        <color rgb="FF2C2C2C"/>
      </left>
      <right style="medium">
        <color rgb="FF2C2C2C"/>
      </right>
      <top style="medium">
        <color rgb="FF2C2C2C"/>
      </top>
      <bottom>
        <color indexed="63"/>
      </bottom>
    </border>
    <border>
      <left style="medium">
        <color rgb="FF2C2C2C"/>
      </left>
      <right style="medium">
        <color rgb="FF2C2C2C"/>
      </right>
      <top>
        <color indexed="63"/>
      </top>
      <bottom>
        <color indexed="63"/>
      </bottom>
    </border>
    <border>
      <left style="medium">
        <color rgb="FF2C2C2C"/>
      </left>
      <right style="medium">
        <color rgb="FF2C2C2C"/>
      </right>
      <top>
        <color indexed="63"/>
      </top>
      <bottom style="medium">
        <color rgb="FF2C2C2C"/>
      </bottom>
    </border>
    <border>
      <left style="hair"/>
      <right style="thin"/>
      <top style="thin"/>
      <bottom style="thin"/>
    </border>
    <border>
      <left style="hair"/>
      <right style="thin"/>
      <top style="thin"/>
      <bottom style="medium"/>
    </border>
    <border>
      <left style="medium"/>
      <right style="hair"/>
      <top/>
      <bottom style="double"/>
    </border>
    <border>
      <left style="hair"/>
      <right/>
      <top/>
      <bottom style="double"/>
    </border>
    <border>
      <left style="thin"/>
      <right style="hair"/>
      <top/>
      <bottom style="double"/>
    </border>
    <border>
      <left style="hair"/>
      <right style="thin"/>
      <top/>
      <bottom style="double"/>
    </border>
    <border>
      <left style="hair"/>
      <right/>
      <top/>
      <bottom style="thin"/>
    </border>
    <border>
      <left style="thin"/>
      <right style="hair"/>
      <top/>
      <bottom style="thin"/>
    </border>
    <border>
      <left style="hair"/>
      <right style="thin"/>
      <top/>
      <bottom style="thin"/>
    </border>
    <border>
      <left style="thin"/>
      <right style="hair"/>
      <top style="medium"/>
      <bottom style="thin"/>
    </border>
    <border>
      <left style="hair"/>
      <right style="thin"/>
      <top style="medium"/>
      <bottom style="thin"/>
    </border>
    <border>
      <left style="hair"/>
      <right style="medium"/>
      <top style="medium"/>
      <bottom style="thin"/>
    </border>
    <border>
      <left style="hair"/>
      <right/>
      <top style="double"/>
      <bottom style="thin"/>
    </border>
    <border>
      <left/>
      <right/>
      <top style="double"/>
      <bottom style="thin"/>
    </border>
    <border>
      <left/>
      <right style="hair"/>
      <top style="double"/>
      <bottom style="thin"/>
    </border>
    <border>
      <left>
        <color indexed="63"/>
      </left>
      <right>
        <color indexed="63"/>
      </right>
      <top style="thin"/>
      <bottom style="medium"/>
    </border>
    <border>
      <left style="hair"/>
      <right/>
      <top style="medium"/>
      <bottom style="double"/>
    </border>
    <border>
      <left/>
      <right/>
      <top style="medium"/>
      <bottom style="double"/>
    </border>
    <border>
      <left/>
      <right style="hair"/>
      <top style="medium"/>
      <bottom style="double"/>
    </border>
    <border>
      <left style="medium"/>
      <right style="hair"/>
      <top style="thin"/>
      <bottom style="double"/>
    </border>
    <border>
      <left style="hair"/>
      <right style="medium"/>
      <top style="thin"/>
      <bottom style="double"/>
    </border>
    <border>
      <left style="hair"/>
      <right style="medium"/>
      <top style="medium"/>
      <bottom style="hair"/>
    </border>
    <border>
      <left style="hair"/>
      <right style="medium"/>
      <top style="hair"/>
      <bottom style="hair"/>
    </border>
    <border>
      <left style="hair"/>
      <right style="medium"/>
      <top style="hair"/>
      <bottom/>
    </border>
    <border>
      <left style="medium"/>
      <right style="hair"/>
      <top style="medium"/>
      <bottom style="hair"/>
    </border>
    <border>
      <left style="medium"/>
      <right style="hair"/>
      <top style="hair"/>
      <bottom style="hair"/>
    </border>
    <border>
      <left style="thin"/>
      <right style="medium"/>
      <top>
        <color indexed="63"/>
      </top>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style="medium"/>
    </border>
    <border>
      <left>
        <color indexed="63"/>
      </left>
      <right>
        <color indexed="63"/>
      </right>
      <top style="medium"/>
      <bottom style="thin"/>
    </border>
    <border>
      <left style="medium"/>
      <right style="hair"/>
      <top style="medium"/>
      <bottom style="medium"/>
    </border>
    <border>
      <left style="hair"/>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color indexed="63"/>
      </bottom>
    </border>
    <border>
      <left/>
      <right style="hair"/>
      <top style="thin"/>
      <bottom/>
    </border>
    <border>
      <left/>
      <right style="hair"/>
      <top/>
      <bottom style="medium"/>
    </border>
    <border>
      <left style="hair"/>
      <right/>
      <top style="thin"/>
      <bottom/>
    </border>
    <border>
      <left style="hair"/>
      <right>
        <color indexed="63"/>
      </right>
      <top>
        <color indexed="63"/>
      </top>
      <bottom style="medium"/>
    </border>
    <border>
      <left>
        <color indexed="63"/>
      </left>
      <right style="thin"/>
      <top>
        <color indexed="63"/>
      </top>
      <bottom style="medium"/>
    </border>
    <border>
      <left/>
      <right style="hair"/>
      <top style="medium"/>
      <bottom style="hair"/>
    </border>
    <border>
      <left/>
      <right style="hair"/>
      <top style="hair"/>
      <bottom style="hair"/>
    </border>
    <border>
      <left style="hair"/>
      <right/>
      <top style="medium"/>
      <bottom style="hair"/>
    </border>
    <border>
      <left/>
      <right/>
      <top style="medium"/>
      <bottom style="hair"/>
    </border>
    <border>
      <left/>
      <right style="medium"/>
      <top style="medium"/>
      <bottom style="hair"/>
    </border>
    <border>
      <left/>
      <right style="hair"/>
      <top style="medium"/>
      <bottom/>
    </border>
    <border>
      <left/>
      <right style="hair"/>
      <top/>
      <bottom/>
    </border>
    <border>
      <left style="hair"/>
      <right style="hair"/>
      <top/>
      <bottom/>
    </border>
    <border>
      <left/>
      <right style="hair"/>
      <top style="hair"/>
      <bottom/>
    </border>
    <border>
      <left style="hair"/>
      <right/>
      <top/>
      <bottom/>
    </border>
    <border>
      <left style="hair"/>
      <right/>
      <top style="hair"/>
      <bottom style="hair"/>
    </border>
    <border>
      <left/>
      <right/>
      <top style="hair"/>
      <bottom style="hair"/>
    </border>
    <border>
      <left>
        <color indexed="63"/>
      </left>
      <right style="hair"/>
      <top style="medium"/>
      <bottom style="medium"/>
    </border>
    <border>
      <left/>
      <right style="medium"/>
      <top style="hair"/>
      <bottom/>
    </border>
    <border>
      <left style="medium"/>
      <right style="medium"/>
      <top style="thin"/>
      <bottom>
        <color indexed="63"/>
      </bottom>
    </border>
    <border>
      <left style="thin"/>
      <right style="medium"/>
      <top/>
      <bottom style="medium"/>
    </border>
    <border>
      <left style="medium"/>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4" fillId="20" borderId="0" applyNumberFormat="0" applyBorder="0" applyAlignment="0" applyProtection="0"/>
    <xf numFmtId="0" fontId="85" fillId="21" borderId="1" applyNumberFormat="0" applyAlignment="0" applyProtection="0"/>
    <xf numFmtId="0" fontId="86" fillId="22" borderId="2" applyNumberFormat="0" applyAlignment="0" applyProtection="0"/>
    <xf numFmtId="0" fontId="87" fillId="0" borderId="3" applyNumberFormat="0" applyFill="0" applyAlignment="0" applyProtection="0"/>
    <xf numFmtId="0" fontId="88" fillId="0" borderId="4" applyNumberFormat="0" applyFill="0" applyAlignment="0" applyProtection="0"/>
    <xf numFmtId="0" fontId="89" fillId="0" borderId="0" applyNumberFormat="0" applyFill="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3" fillId="26" borderId="0" applyNumberFormat="0" applyBorder="0" applyAlignment="0" applyProtection="0"/>
    <xf numFmtId="0" fontId="83" fillId="27" borderId="0" applyNumberFormat="0" applyBorder="0" applyAlignment="0" applyProtection="0"/>
    <xf numFmtId="0" fontId="83" fillId="28" borderId="0" applyNumberFormat="0" applyBorder="0" applyAlignment="0" applyProtection="0"/>
    <xf numFmtId="0" fontId="90" fillId="29" borderId="1" applyNumberFormat="0" applyAlignment="0" applyProtection="0"/>
    <xf numFmtId="0" fontId="91" fillId="30"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9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93" fillId="21" borderId="6"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7" applyNumberFormat="0" applyFill="0" applyAlignment="0" applyProtection="0"/>
    <xf numFmtId="0" fontId="89" fillId="0" borderId="8" applyNumberFormat="0" applyFill="0" applyAlignment="0" applyProtection="0"/>
    <xf numFmtId="0" fontId="98" fillId="0" borderId="9" applyNumberFormat="0" applyFill="0" applyAlignment="0" applyProtection="0"/>
  </cellStyleXfs>
  <cellXfs count="1002">
    <xf numFmtId="0" fontId="0" fillId="0" borderId="0" xfId="0" applyAlignment="1">
      <alignment/>
    </xf>
    <xf numFmtId="0" fontId="0" fillId="0" borderId="0" xfId="0" applyBorder="1" applyAlignment="1">
      <alignment/>
    </xf>
    <xf numFmtId="0" fontId="9" fillId="0" borderId="0" xfId="0" applyFont="1" applyAlignment="1">
      <alignment/>
    </xf>
    <xf numFmtId="0" fontId="10" fillId="33"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xf>
    <xf numFmtId="0" fontId="7" fillId="0" borderId="11" xfId="0" applyFont="1" applyBorder="1" applyAlignment="1">
      <alignment horizontal="center" vertical="top" wrapText="1"/>
    </xf>
    <xf numFmtId="0" fontId="10" fillId="33"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Border="1" applyAlignment="1">
      <alignment horizontal="center" vertical="center" wrapText="1"/>
    </xf>
    <xf numFmtId="0" fontId="10" fillId="34" borderId="10"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10" xfId="0" applyBorder="1" applyAlignment="1">
      <alignment horizontal="center" vertical="center"/>
    </xf>
    <xf numFmtId="0" fontId="0" fillId="0" borderId="10" xfId="0" applyFont="1" applyBorder="1" applyAlignment="1">
      <alignment/>
    </xf>
    <xf numFmtId="0" fontId="5" fillId="0" borderId="0" xfId="0" applyFont="1" applyFill="1" applyBorder="1" applyAlignment="1">
      <alignment horizontal="center" wrapText="1"/>
    </xf>
    <xf numFmtId="0" fontId="0" fillId="0" borderId="0" xfId="0" applyFont="1" applyAlignment="1">
      <alignment wrapText="1"/>
    </xf>
    <xf numFmtId="0" fontId="13" fillId="35" borderId="0" xfId="0" applyFont="1" applyFill="1" applyBorder="1" applyAlignment="1">
      <alignment horizontal="center" vertical="center"/>
    </xf>
    <xf numFmtId="0" fontId="7" fillId="0" borderId="13" xfId="0" applyFont="1" applyBorder="1" applyAlignment="1">
      <alignment horizontal="center" vertical="top" wrapText="1"/>
    </xf>
    <xf numFmtId="0" fontId="99" fillId="36" borderId="14" xfId="0" applyFont="1" applyFill="1" applyBorder="1" applyAlignment="1">
      <alignment vertical="top" wrapText="1"/>
    </xf>
    <xf numFmtId="0" fontId="99" fillId="37" borderId="14" xfId="0" applyFont="1" applyFill="1" applyBorder="1" applyAlignment="1">
      <alignment vertical="top" wrapText="1"/>
    </xf>
    <xf numFmtId="0" fontId="99" fillId="37" borderId="14" xfId="0" applyFont="1" applyFill="1" applyBorder="1" applyAlignment="1">
      <alignment horizontal="center" vertical="center" wrapText="1"/>
    </xf>
    <xf numFmtId="0" fontId="99" fillId="37" borderId="14" xfId="0" applyFont="1" applyFill="1" applyBorder="1" applyAlignment="1">
      <alignment horizontal="center" vertical="top" wrapText="1"/>
    </xf>
    <xf numFmtId="0" fontId="99" fillId="38" borderId="14" xfId="0" applyFont="1" applyFill="1" applyBorder="1" applyAlignment="1">
      <alignment horizontal="center" vertical="center" wrapText="1"/>
    </xf>
    <xf numFmtId="0" fontId="0" fillId="0" borderId="0" xfId="0" applyFont="1" applyBorder="1" applyAlignment="1">
      <alignment horizontal="left" vertical="center"/>
    </xf>
    <xf numFmtId="0" fontId="99" fillId="36" borderId="14" xfId="0" applyFont="1" applyFill="1" applyBorder="1" applyAlignment="1">
      <alignment horizontal="right" vertical="top" wrapText="1"/>
    </xf>
    <xf numFmtId="0" fontId="99" fillId="37" borderId="14" xfId="0" applyFont="1" applyFill="1" applyBorder="1" applyAlignment="1">
      <alignment horizontal="right" vertical="top" wrapText="1"/>
    </xf>
    <xf numFmtId="0" fontId="99" fillId="36" borderId="14" xfId="0" applyFont="1" applyFill="1" applyBorder="1" applyAlignment="1">
      <alignment horizontal="center" vertical="center" wrapText="1"/>
    </xf>
    <xf numFmtId="0" fontId="100" fillId="36" borderId="14" xfId="0" applyFont="1" applyFill="1" applyBorder="1" applyAlignment="1">
      <alignment vertical="top" wrapText="1"/>
    </xf>
    <xf numFmtId="0" fontId="100" fillId="36" borderId="15" xfId="0" applyFont="1" applyFill="1" applyBorder="1" applyAlignment="1">
      <alignment vertical="top" wrapText="1"/>
    </xf>
    <xf numFmtId="0" fontId="99" fillId="37" borderId="16" xfId="0" applyFont="1" applyFill="1" applyBorder="1" applyAlignment="1">
      <alignment vertical="top" wrapText="1"/>
    </xf>
    <xf numFmtId="0" fontId="99" fillId="38" borderId="14" xfId="0" applyFont="1" applyFill="1" applyBorder="1" applyAlignment="1">
      <alignment horizontal="right" vertical="top" wrapText="1"/>
    </xf>
    <xf numFmtId="0" fontId="99" fillId="38" borderId="14" xfId="0" applyFont="1" applyFill="1" applyBorder="1" applyAlignment="1">
      <alignment vertical="top" wrapText="1"/>
    </xf>
    <xf numFmtId="0" fontId="99" fillId="38" borderId="16" xfId="0" applyFont="1" applyFill="1" applyBorder="1" applyAlignment="1">
      <alignment vertical="top" wrapText="1"/>
    </xf>
    <xf numFmtId="0" fontId="7" fillId="39" borderId="14" xfId="0" applyFont="1" applyFill="1" applyBorder="1" applyAlignment="1">
      <alignment horizontal="right" vertical="top" wrapText="1"/>
    </xf>
    <xf numFmtId="0" fontId="7" fillId="39" borderId="14" xfId="0" applyFont="1" applyFill="1" applyBorder="1" applyAlignment="1">
      <alignment horizontal="center" vertical="center" wrapText="1"/>
    </xf>
    <xf numFmtId="0" fontId="7" fillId="39" borderId="14" xfId="0" applyFont="1" applyFill="1" applyBorder="1" applyAlignment="1">
      <alignment vertical="top" wrapText="1"/>
    </xf>
    <xf numFmtId="0" fontId="0" fillId="39" borderId="15" xfId="0" applyFont="1" applyFill="1" applyBorder="1" applyAlignment="1">
      <alignment vertical="top" wrapText="1"/>
    </xf>
    <xf numFmtId="0" fontId="0" fillId="0" borderId="17" xfId="0" applyBorder="1" applyAlignment="1">
      <alignment/>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101" fillId="0" borderId="0" xfId="0" applyFont="1" applyBorder="1" applyAlignment="1">
      <alignment horizontal="center" vertical="center"/>
    </xf>
    <xf numFmtId="0" fontId="4" fillId="0" borderId="10" xfId="0" applyFont="1" applyBorder="1" applyAlignment="1">
      <alignment/>
    </xf>
    <xf numFmtId="0" fontId="5" fillId="39" borderId="10" xfId="0" applyFont="1" applyFill="1" applyBorder="1" applyAlignment="1">
      <alignment horizontal="center" vertical="center" wrapText="1"/>
    </xf>
    <xf numFmtId="0" fontId="0" fillId="0" borderId="0" xfId="0" applyAlignment="1">
      <alignment horizontal="center"/>
    </xf>
    <xf numFmtId="0" fontId="5" fillId="0" borderId="0" xfId="0" applyFont="1" applyBorder="1" applyAlignment="1">
      <alignment wrapText="1"/>
    </xf>
    <xf numFmtId="0" fontId="0" fillId="0" borderId="0" xfId="0" applyBorder="1" applyAlignment="1">
      <alignment horizontal="center"/>
    </xf>
    <xf numFmtId="0" fontId="5" fillId="40" borderId="10" xfId="0" applyFont="1" applyFill="1" applyBorder="1" applyAlignment="1">
      <alignment horizontal="center" vertical="center" wrapText="1"/>
    </xf>
    <xf numFmtId="0" fontId="8" fillId="33" borderId="18" xfId="0" applyFont="1" applyFill="1" applyBorder="1" applyAlignment="1">
      <alignment vertical="center" wrapText="1"/>
    </xf>
    <xf numFmtId="0" fontId="8" fillId="33" borderId="19" xfId="0" applyFont="1" applyFill="1" applyBorder="1" applyAlignment="1">
      <alignment vertical="center" wrapText="1"/>
    </xf>
    <xf numFmtId="0" fontId="8" fillId="33" borderId="20" xfId="0" applyFont="1" applyFill="1" applyBorder="1" applyAlignment="1">
      <alignment vertical="center" wrapText="1"/>
    </xf>
    <xf numFmtId="0" fontId="8" fillId="33" borderId="21" xfId="0" applyFont="1" applyFill="1" applyBorder="1" applyAlignment="1">
      <alignment vertical="center" wrapText="1"/>
    </xf>
    <xf numFmtId="0" fontId="8" fillId="33" borderId="22" xfId="0" applyFont="1" applyFill="1" applyBorder="1" applyAlignment="1">
      <alignment vertical="center" wrapText="1"/>
    </xf>
    <xf numFmtId="0" fontId="0" fillId="39" borderId="10" xfId="0" applyFont="1" applyFill="1" applyBorder="1" applyAlignment="1">
      <alignment/>
    </xf>
    <xf numFmtId="0" fontId="0" fillId="36" borderId="23" xfId="0" applyFont="1" applyFill="1" applyBorder="1" applyAlignment="1">
      <alignment/>
    </xf>
    <xf numFmtId="0" fontId="0" fillId="36" borderId="10" xfId="0" applyFont="1" applyFill="1" applyBorder="1" applyAlignment="1">
      <alignment/>
    </xf>
    <xf numFmtId="0" fontId="0" fillId="36" borderId="10" xfId="0" applyFont="1" applyFill="1" applyBorder="1" applyAlignment="1">
      <alignment horizontal="center"/>
    </xf>
    <xf numFmtId="0" fontId="5" fillId="39" borderId="10" xfId="0" applyFont="1" applyFill="1" applyBorder="1" applyAlignment="1">
      <alignment horizontal="center" wrapText="1"/>
    </xf>
    <xf numFmtId="0" fontId="0" fillId="37" borderId="10" xfId="0" applyFont="1" applyFill="1" applyBorder="1" applyAlignment="1">
      <alignment/>
    </xf>
    <xf numFmtId="0" fontId="5" fillId="37" borderId="10" xfId="0" applyFont="1" applyFill="1" applyBorder="1" applyAlignment="1">
      <alignment horizontal="center" wrapText="1"/>
    </xf>
    <xf numFmtId="0" fontId="0" fillId="41" borderId="10" xfId="0" applyFont="1" applyFill="1" applyBorder="1" applyAlignment="1">
      <alignment/>
    </xf>
    <xf numFmtId="0" fontId="5" fillId="41" borderId="10" xfId="0" applyFont="1" applyFill="1" applyBorder="1" applyAlignment="1">
      <alignment horizontal="center" wrapText="1"/>
    </xf>
    <xf numFmtId="0" fontId="5" fillId="36" borderId="24" xfId="0" applyFont="1" applyFill="1" applyBorder="1" applyAlignment="1">
      <alignment horizontal="center" wrapText="1"/>
    </xf>
    <xf numFmtId="0" fontId="5" fillId="40" borderId="25" xfId="0" applyFont="1" applyFill="1" applyBorder="1" applyAlignment="1">
      <alignment horizontal="center" vertical="center" wrapText="1"/>
    </xf>
    <xf numFmtId="0" fontId="21" fillId="42" borderId="0" xfId="0" applyFont="1" applyFill="1" applyBorder="1" applyAlignment="1">
      <alignment horizontal="left" vertical="center"/>
    </xf>
    <xf numFmtId="0" fontId="5" fillId="0" borderId="13" xfId="0" applyFont="1" applyBorder="1" applyAlignment="1">
      <alignment horizontal="center" vertical="center" wrapText="1"/>
    </xf>
    <xf numFmtId="0" fontId="5" fillId="0" borderId="26" xfId="0" applyFont="1" applyBorder="1" applyAlignment="1">
      <alignment horizontal="center" vertical="center" wrapText="1"/>
    </xf>
    <xf numFmtId="0" fontId="0" fillId="36" borderId="10" xfId="0" applyFont="1" applyFill="1" applyBorder="1" applyAlignment="1">
      <alignment horizontal="center" vertical="center"/>
    </xf>
    <xf numFmtId="0" fontId="0" fillId="0" borderId="0" xfId="0" applyAlignment="1">
      <alignment wrapText="1"/>
    </xf>
    <xf numFmtId="0" fontId="0" fillId="0" borderId="27" xfId="0" applyBorder="1" applyAlignment="1">
      <alignment/>
    </xf>
    <xf numFmtId="0" fontId="0" fillId="0" borderId="28" xfId="0" applyBorder="1" applyAlignment="1">
      <alignment/>
    </xf>
    <xf numFmtId="0" fontId="0" fillId="0" borderId="29" xfId="0" applyBorder="1" applyAlignment="1">
      <alignment horizontal="center"/>
    </xf>
    <xf numFmtId="0" fontId="0" fillId="0" borderId="30" xfId="0" applyBorder="1" applyAlignment="1">
      <alignment horizontal="center"/>
    </xf>
    <xf numFmtId="0" fontId="0" fillId="0" borderId="14" xfId="0" applyBorder="1" applyAlignment="1">
      <alignment horizontal="center"/>
    </xf>
    <xf numFmtId="0" fontId="0" fillId="0" borderId="31"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0" xfId="0" applyAlignment="1">
      <alignment horizontal="right"/>
    </xf>
    <xf numFmtId="0" fontId="28" fillId="42" borderId="0" xfId="0" applyFont="1" applyFill="1" applyBorder="1" applyAlignment="1">
      <alignment horizontal="center" vertical="top" wrapText="1"/>
    </xf>
    <xf numFmtId="0" fontId="23" fillId="42" borderId="0" xfId="0" applyFont="1" applyFill="1" applyBorder="1" applyAlignment="1">
      <alignment/>
    </xf>
    <xf numFmtId="0" fontId="28" fillId="42" borderId="0" xfId="0" applyFont="1" applyFill="1" applyBorder="1" applyAlignment="1">
      <alignment vertical="top" wrapText="1"/>
    </xf>
    <xf numFmtId="0" fontId="30" fillId="42" borderId="0" xfId="0" applyFont="1" applyFill="1" applyAlignment="1">
      <alignment/>
    </xf>
    <xf numFmtId="0" fontId="25" fillId="42" borderId="0" xfId="0" applyFont="1" applyFill="1" applyBorder="1" applyAlignment="1" applyProtection="1">
      <alignment vertical="justify" wrapText="1"/>
      <protection/>
    </xf>
    <xf numFmtId="0" fontId="30" fillId="42" borderId="0" xfId="0" applyFont="1" applyFill="1" applyBorder="1" applyAlignment="1" applyProtection="1">
      <alignment horizontal="left" vertical="center"/>
      <protection/>
    </xf>
    <xf numFmtId="0" fontId="30" fillId="42" borderId="0" xfId="0" applyFont="1" applyFill="1" applyBorder="1" applyAlignment="1" applyProtection="1">
      <alignment/>
      <protection/>
    </xf>
    <xf numFmtId="0" fontId="25" fillId="42" borderId="0" xfId="0" applyFont="1" applyFill="1" applyBorder="1" applyAlignment="1" applyProtection="1">
      <alignment horizontal="center" vertical="top" wrapText="1"/>
      <protection/>
    </xf>
    <xf numFmtId="0" fontId="25" fillId="42" borderId="0" xfId="0" applyFont="1" applyFill="1" applyBorder="1" applyAlignment="1" applyProtection="1">
      <alignment vertical="top" wrapText="1"/>
      <protection/>
    </xf>
    <xf numFmtId="0" fontId="30" fillId="42" borderId="0" xfId="0" applyFont="1" applyFill="1" applyBorder="1" applyAlignment="1" applyProtection="1">
      <alignment vertical="center"/>
      <protection/>
    </xf>
    <xf numFmtId="0" fontId="0" fillId="35" borderId="12" xfId="0" applyFill="1" applyBorder="1" applyAlignment="1">
      <alignment horizontal="center" vertical="center" wrapText="1"/>
    </xf>
    <xf numFmtId="0" fontId="0" fillId="35" borderId="10" xfId="0" applyFill="1" applyBorder="1" applyAlignment="1">
      <alignment horizontal="center" vertical="center" wrapText="1"/>
    </xf>
    <xf numFmtId="0" fontId="8" fillId="34" borderId="24"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wrapText="1"/>
    </xf>
    <xf numFmtId="0" fontId="23" fillId="42" borderId="0" xfId="0" applyFont="1" applyFill="1" applyBorder="1" applyAlignment="1">
      <alignment horizontal="center" vertical="center" wrapText="1"/>
    </xf>
    <xf numFmtId="0" fontId="5" fillId="41" borderId="10" xfId="0" applyFont="1" applyFill="1" applyBorder="1" applyAlignment="1">
      <alignment horizontal="center" vertical="center" wrapText="1"/>
    </xf>
    <xf numFmtId="0" fontId="5" fillId="36" borderId="24"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8" fillId="34" borderId="32" xfId="0" applyFont="1" applyFill="1" applyBorder="1" applyAlignment="1">
      <alignment vertical="center" wrapText="1"/>
    </xf>
    <xf numFmtId="0" fontId="8" fillId="34" borderId="18" xfId="0" applyFont="1" applyFill="1" applyBorder="1" applyAlignment="1">
      <alignment vertical="center" wrapText="1"/>
    </xf>
    <xf numFmtId="0" fontId="6" fillId="35" borderId="12" xfId="0" applyFont="1" applyFill="1" applyBorder="1" applyAlignment="1">
      <alignment horizontal="center" vertical="center"/>
    </xf>
    <xf numFmtId="0" fontId="6" fillId="35" borderId="25" xfId="0" applyFont="1" applyFill="1" applyBorder="1" applyAlignment="1">
      <alignment horizontal="center" vertical="center"/>
    </xf>
    <xf numFmtId="0" fontId="6" fillId="35" borderId="24" xfId="0" applyFont="1" applyFill="1" applyBorder="1" applyAlignment="1">
      <alignment horizontal="center" vertical="center"/>
    </xf>
    <xf numFmtId="0" fontId="3" fillId="35" borderId="0" xfId="0" applyFont="1" applyFill="1" applyBorder="1" applyAlignment="1">
      <alignment horizontal="left" vertical="center" wrapText="1"/>
    </xf>
    <xf numFmtId="0" fontId="6" fillId="35" borderId="0" xfId="0" applyFont="1" applyFill="1" applyBorder="1" applyAlignment="1">
      <alignment horizontal="center" vertical="center"/>
    </xf>
    <xf numFmtId="0" fontId="23" fillId="42" borderId="0" xfId="0" applyFont="1" applyFill="1" applyAlignment="1">
      <alignment/>
    </xf>
    <xf numFmtId="0" fontId="29" fillId="42" borderId="0" xfId="0" applyFont="1" applyFill="1" applyAlignment="1">
      <alignment/>
    </xf>
    <xf numFmtId="0" fontId="24" fillId="42" borderId="0" xfId="0" applyFont="1" applyFill="1" applyAlignment="1">
      <alignment horizontal="right"/>
    </xf>
    <xf numFmtId="0" fontId="29" fillId="42" borderId="0" xfId="0" applyFont="1" applyFill="1" applyBorder="1" applyAlignment="1">
      <alignment horizontal="left"/>
    </xf>
    <xf numFmtId="0" fontId="23" fillId="42" borderId="0" xfId="0" applyFont="1" applyFill="1" applyBorder="1" applyAlignment="1">
      <alignment wrapText="1"/>
    </xf>
    <xf numFmtId="0" fontId="26" fillId="42" borderId="0" xfId="0" applyFont="1" applyFill="1" applyBorder="1" applyAlignment="1">
      <alignment horizontal="center" vertical="center" wrapText="1"/>
    </xf>
    <xf numFmtId="0" fontId="102" fillId="42" borderId="33" xfId="0" applyFont="1" applyFill="1" applyBorder="1" applyAlignment="1" applyProtection="1">
      <alignment horizontal="center" wrapText="1"/>
      <protection locked="0"/>
    </xf>
    <xf numFmtId="0" fontId="21" fillId="42" borderId="34" xfId="0" applyFont="1" applyFill="1" applyBorder="1" applyAlignment="1">
      <alignment horizontal="center"/>
    </xf>
    <xf numFmtId="0" fontId="23" fillId="42" borderId="35" xfId="0" applyFont="1" applyFill="1" applyBorder="1" applyAlignment="1">
      <alignment horizontal="center"/>
    </xf>
    <xf numFmtId="0" fontId="24" fillId="42" borderId="36" xfId="0" applyFont="1" applyFill="1" applyBorder="1" applyAlignment="1">
      <alignment horizontal="center" wrapText="1"/>
    </xf>
    <xf numFmtId="0" fontId="102" fillId="42" borderId="37" xfId="0" applyFont="1" applyFill="1" applyBorder="1" applyAlignment="1" applyProtection="1">
      <alignment horizontal="center" wrapText="1"/>
      <protection locked="0"/>
    </xf>
    <xf numFmtId="0" fontId="21" fillId="42" borderId="36" xfId="0" applyFont="1" applyFill="1" applyBorder="1" applyAlignment="1">
      <alignment horizontal="center"/>
    </xf>
    <xf numFmtId="0" fontId="23" fillId="42" borderId="38" xfId="0" applyFont="1" applyFill="1" applyBorder="1" applyAlignment="1">
      <alignment horizontal="center"/>
    </xf>
    <xf numFmtId="0" fontId="102" fillId="42" borderId="12" xfId="0" applyFont="1" applyFill="1" applyBorder="1" applyAlignment="1" applyProtection="1">
      <alignment horizontal="center" wrapText="1"/>
      <protection locked="0"/>
    </xf>
    <xf numFmtId="0" fontId="102" fillId="42" borderId="39" xfId="0" applyFont="1" applyFill="1" applyBorder="1" applyAlignment="1" applyProtection="1">
      <alignment horizontal="center" wrapText="1"/>
      <protection locked="0"/>
    </xf>
    <xf numFmtId="0" fontId="102" fillId="42" borderId="40" xfId="0" applyFont="1" applyFill="1" applyBorder="1" applyAlignment="1" applyProtection="1">
      <alignment horizontal="center" wrapText="1"/>
      <protection locked="0"/>
    </xf>
    <xf numFmtId="0" fontId="102" fillId="42" borderId="24" xfId="0" applyFont="1" applyFill="1" applyBorder="1" applyAlignment="1" applyProtection="1">
      <alignment horizontal="center" wrapText="1"/>
      <protection locked="0"/>
    </xf>
    <xf numFmtId="0" fontId="103" fillId="42" borderId="41" xfId="0" applyFont="1" applyFill="1" applyBorder="1" applyAlignment="1" applyProtection="1">
      <alignment horizontal="center" wrapText="1"/>
      <protection locked="0"/>
    </xf>
    <xf numFmtId="0" fontId="103" fillId="42" borderId="24" xfId="0" applyFont="1" applyFill="1" applyBorder="1" applyAlignment="1" applyProtection="1">
      <alignment horizontal="center" wrapText="1"/>
      <protection locked="0"/>
    </xf>
    <xf numFmtId="0" fontId="103" fillId="42" borderId="20" xfId="0" applyFont="1" applyFill="1" applyBorder="1" applyAlignment="1" applyProtection="1">
      <alignment horizontal="center" wrapText="1"/>
      <protection locked="0"/>
    </xf>
    <xf numFmtId="0" fontId="103" fillId="42" borderId="42" xfId="0" applyFont="1" applyFill="1" applyBorder="1" applyAlignment="1" applyProtection="1">
      <alignment horizontal="center" wrapText="1"/>
      <protection locked="0"/>
    </xf>
    <xf numFmtId="0" fontId="103" fillId="42" borderId="37" xfId="0" applyFont="1" applyFill="1" applyBorder="1" applyAlignment="1" applyProtection="1">
      <alignment horizontal="center" wrapText="1"/>
      <protection locked="0"/>
    </xf>
    <xf numFmtId="0" fontId="103" fillId="42" borderId="43" xfId="0" applyFont="1" applyFill="1" applyBorder="1" applyAlignment="1" applyProtection="1">
      <alignment horizontal="center" wrapText="1"/>
      <protection locked="0"/>
    </xf>
    <xf numFmtId="0" fontId="103" fillId="42" borderId="33" xfId="0" applyFont="1" applyFill="1" applyBorder="1" applyAlignment="1" applyProtection="1">
      <alignment horizontal="center" wrapText="1"/>
      <protection locked="0"/>
    </xf>
    <xf numFmtId="0" fontId="103" fillId="42" borderId="44" xfId="0" applyFont="1" applyFill="1" applyBorder="1" applyAlignment="1" applyProtection="1">
      <alignment horizontal="center" wrapText="1"/>
      <protection locked="0"/>
    </xf>
    <xf numFmtId="0" fontId="103" fillId="42" borderId="12" xfId="0" applyFont="1" applyFill="1" applyBorder="1" applyAlignment="1" applyProtection="1">
      <alignment horizontal="center" wrapText="1"/>
      <protection locked="0"/>
    </xf>
    <xf numFmtId="0" fontId="103" fillId="42" borderId="32" xfId="0" applyFont="1" applyFill="1" applyBorder="1" applyAlignment="1" applyProtection="1">
      <alignment horizontal="center" wrapText="1"/>
      <protection locked="0"/>
    </xf>
    <xf numFmtId="0" fontId="24" fillId="42" borderId="45" xfId="0" applyFont="1" applyFill="1" applyBorder="1" applyAlignment="1">
      <alignment horizontal="center" wrapText="1"/>
    </xf>
    <xf numFmtId="0" fontId="23" fillId="42" borderId="0" xfId="0" applyFont="1" applyFill="1" applyAlignment="1">
      <alignment vertical="center"/>
    </xf>
    <xf numFmtId="0" fontId="102" fillId="42" borderId="10" xfId="0" applyFont="1" applyFill="1" applyBorder="1" applyAlignment="1" applyProtection="1">
      <alignment horizontal="center" wrapText="1"/>
      <protection locked="0"/>
    </xf>
    <xf numFmtId="0" fontId="25" fillId="42" borderId="23" xfId="0" applyFont="1" applyFill="1" applyBorder="1" applyAlignment="1">
      <alignment vertical="center" wrapText="1"/>
    </xf>
    <xf numFmtId="0" fontId="25" fillId="42" borderId="46" xfId="0" applyFont="1" applyFill="1" applyBorder="1" applyAlignment="1">
      <alignment vertical="center" wrapText="1"/>
    </xf>
    <xf numFmtId="0" fontId="25" fillId="42" borderId="17" xfId="0" applyFont="1" applyFill="1" applyBorder="1" applyAlignment="1">
      <alignment vertical="center" wrapText="1"/>
    </xf>
    <xf numFmtId="0" fontId="29" fillId="42" borderId="18" xfId="0" applyFont="1" applyFill="1" applyBorder="1" applyAlignment="1">
      <alignment vertical="center" wrapText="1"/>
    </xf>
    <xf numFmtId="0" fontId="29" fillId="42" borderId="19" xfId="0" applyFont="1" applyFill="1" applyBorder="1" applyAlignment="1">
      <alignment vertical="center" wrapText="1"/>
    </xf>
    <xf numFmtId="0" fontId="29" fillId="42" borderId="21" xfId="0" applyFont="1" applyFill="1" applyBorder="1" applyAlignment="1">
      <alignment vertical="center" wrapText="1"/>
    </xf>
    <xf numFmtId="0" fontId="29" fillId="42" borderId="22" xfId="0" applyFont="1" applyFill="1" applyBorder="1" applyAlignment="1">
      <alignment vertical="center" wrapText="1"/>
    </xf>
    <xf numFmtId="0" fontId="26" fillId="42" borderId="23" xfId="0" applyFont="1" applyFill="1" applyBorder="1" applyAlignment="1">
      <alignment vertical="center" wrapText="1"/>
    </xf>
    <xf numFmtId="0" fontId="26" fillId="42" borderId="46" xfId="0" applyFont="1" applyFill="1" applyBorder="1" applyAlignment="1">
      <alignment vertical="center" wrapText="1"/>
    </xf>
    <xf numFmtId="0" fontId="26" fillId="42" borderId="17" xfId="0" applyFont="1" applyFill="1" applyBorder="1" applyAlignment="1">
      <alignment vertical="center" wrapText="1"/>
    </xf>
    <xf numFmtId="0" fontId="0" fillId="42" borderId="0" xfId="0" applyFill="1" applyAlignment="1">
      <alignment/>
    </xf>
    <xf numFmtId="0" fontId="30" fillId="42" borderId="0" xfId="0" applyFont="1" applyFill="1" applyAlignment="1" applyProtection="1">
      <alignment/>
      <protection/>
    </xf>
    <xf numFmtId="0" fontId="30" fillId="42" borderId="0" xfId="0" applyFont="1" applyFill="1" applyAlignment="1" applyProtection="1">
      <alignment vertical="center"/>
      <protection/>
    </xf>
    <xf numFmtId="0" fontId="30" fillId="42" borderId="0" xfId="0" applyFont="1" applyFill="1" applyBorder="1" applyAlignment="1" applyProtection="1">
      <alignment horizontal="left" vertical="top"/>
      <protection/>
    </xf>
    <xf numFmtId="0" fontId="30" fillId="42" borderId="0" xfId="0" applyFont="1" applyFill="1" applyAlignment="1" applyProtection="1">
      <alignment horizontal="right"/>
      <protection/>
    </xf>
    <xf numFmtId="0" fontId="30" fillId="42" borderId="0" xfId="0" applyFont="1" applyFill="1" applyBorder="1" applyAlignment="1" applyProtection="1">
      <alignment/>
      <protection/>
    </xf>
    <xf numFmtId="0" fontId="30" fillId="42" borderId="10" xfId="0" applyFont="1" applyFill="1" applyBorder="1" applyAlignment="1" applyProtection="1">
      <alignment/>
      <protection/>
    </xf>
    <xf numFmtId="1" fontId="25" fillId="42" borderId="10" xfId="0" applyNumberFormat="1" applyFont="1" applyFill="1" applyBorder="1" applyAlignment="1" applyProtection="1">
      <alignment horizontal="center" vertical="center" wrapText="1"/>
      <protection/>
    </xf>
    <xf numFmtId="0" fontId="30" fillId="42" borderId="37" xfId="0" applyFont="1" applyFill="1" applyBorder="1" applyAlignment="1">
      <alignment/>
    </xf>
    <xf numFmtId="0" fontId="21" fillId="42" borderId="44" xfId="0" applyFont="1" applyFill="1" applyBorder="1" applyAlignment="1">
      <alignment horizontal="center"/>
    </xf>
    <xf numFmtId="0" fontId="21" fillId="42" borderId="23" xfId="0" applyFont="1" applyFill="1" applyBorder="1" applyAlignment="1">
      <alignment horizontal="center"/>
    </xf>
    <xf numFmtId="0" fontId="21" fillId="42" borderId="43" xfId="0" applyFont="1" applyFill="1" applyBorder="1" applyAlignment="1">
      <alignment horizontal="center"/>
    </xf>
    <xf numFmtId="0" fontId="102" fillId="42" borderId="47" xfId="0" applyFont="1" applyFill="1" applyBorder="1" applyAlignment="1" applyProtection="1">
      <alignment horizontal="center" wrapText="1"/>
      <protection locked="0"/>
    </xf>
    <xf numFmtId="0" fontId="102" fillId="42" borderId="17" xfId="0" applyFont="1" applyFill="1" applyBorder="1" applyAlignment="1" applyProtection="1">
      <alignment horizontal="center" wrapText="1"/>
      <protection locked="0"/>
    </xf>
    <xf numFmtId="0" fontId="102" fillId="42" borderId="48" xfId="0" applyFont="1" applyFill="1" applyBorder="1" applyAlignment="1" applyProtection="1">
      <alignment horizontal="center" wrapText="1"/>
      <protection locked="0"/>
    </xf>
    <xf numFmtId="0" fontId="28" fillId="42" borderId="34" xfId="0" applyFont="1" applyFill="1" applyBorder="1" applyAlignment="1">
      <alignment horizontal="center" vertical="center" wrapText="1"/>
    </xf>
    <xf numFmtId="0" fontId="24" fillId="42" borderId="49" xfId="0" applyFont="1" applyFill="1" applyBorder="1" applyAlignment="1">
      <alignment horizontal="center" wrapText="1"/>
    </xf>
    <xf numFmtId="0" fontId="104" fillId="42" borderId="0" xfId="0" applyFont="1" applyFill="1" applyAlignment="1">
      <alignment/>
    </xf>
    <xf numFmtId="0" fontId="0" fillId="42" borderId="10" xfId="0" applyFont="1" applyFill="1" applyBorder="1" applyAlignment="1">
      <alignment/>
    </xf>
    <xf numFmtId="0" fontId="0" fillId="42" borderId="10" xfId="0" applyFill="1" applyBorder="1" applyAlignment="1">
      <alignment/>
    </xf>
    <xf numFmtId="0" fontId="0" fillId="42" borderId="10" xfId="0" applyFont="1" applyFill="1" applyBorder="1" applyAlignment="1">
      <alignment horizontal="center" vertical="center" wrapText="1"/>
    </xf>
    <xf numFmtId="43" fontId="0" fillId="42" borderId="0" xfId="47" applyFont="1" applyFill="1" applyAlignment="1">
      <alignment/>
    </xf>
    <xf numFmtId="0" fontId="25" fillId="42" borderId="10" xfId="0" applyFont="1" applyFill="1" applyBorder="1" applyAlignment="1" applyProtection="1">
      <alignment horizontal="center" vertical="center"/>
      <protection locked="0"/>
    </xf>
    <xf numFmtId="0" fontId="30" fillId="42" borderId="10" xfId="0" applyFont="1" applyFill="1" applyBorder="1" applyAlignment="1" applyProtection="1">
      <alignment horizontal="center" vertical="center"/>
      <protection locked="0"/>
    </xf>
    <xf numFmtId="0" fontId="105" fillId="42" borderId="10" xfId="0" applyFont="1" applyFill="1" applyBorder="1" applyAlignment="1" applyProtection="1">
      <alignment horizontal="center" vertical="center"/>
      <protection locked="0"/>
    </xf>
    <xf numFmtId="0" fontId="25" fillId="42" borderId="10" xfId="0" applyFont="1" applyFill="1" applyBorder="1" applyAlignment="1" applyProtection="1">
      <alignment horizontal="center" vertical="center"/>
      <protection/>
    </xf>
    <xf numFmtId="0" fontId="25" fillId="42" borderId="10" xfId="0" applyFont="1" applyFill="1" applyBorder="1" applyAlignment="1" applyProtection="1">
      <alignment horizontal="center" vertical="center" wrapText="1"/>
      <protection/>
    </xf>
    <xf numFmtId="0" fontId="30" fillId="42" borderId="10" xfId="0" applyFont="1" applyFill="1" applyBorder="1" applyAlignment="1" applyProtection="1">
      <alignment horizontal="center" vertical="center" wrapText="1"/>
      <protection locked="0"/>
    </xf>
    <xf numFmtId="0" fontId="105" fillId="42" borderId="10" xfId="0" applyFont="1" applyFill="1" applyBorder="1" applyAlignment="1" applyProtection="1">
      <alignment horizontal="left" vertical="center" wrapText="1"/>
      <protection locked="0"/>
    </xf>
    <xf numFmtId="0" fontId="25" fillId="42" borderId="37" xfId="0" applyFont="1" applyFill="1" applyBorder="1" applyAlignment="1" applyProtection="1">
      <alignment horizontal="center" vertical="center" wrapText="1"/>
      <protection/>
    </xf>
    <xf numFmtId="0" fontId="30" fillId="42" borderId="0" xfId="0" applyFont="1" applyFill="1" applyBorder="1" applyAlignment="1" applyProtection="1">
      <alignment horizontal="left" vertical="center" wrapText="1"/>
      <protection/>
    </xf>
    <xf numFmtId="0" fontId="25" fillId="42" borderId="0" xfId="0" applyFont="1" applyFill="1" applyBorder="1" applyAlignment="1" applyProtection="1">
      <alignment vertical="center" wrapText="1"/>
      <protection/>
    </xf>
    <xf numFmtId="0" fontId="30" fillId="42" borderId="0" xfId="0" applyFont="1" applyFill="1" applyBorder="1" applyAlignment="1" applyProtection="1">
      <alignment vertical="center" wrapText="1"/>
      <protection/>
    </xf>
    <xf numFmtId="0" fontId="25" fillId="42" borderId="33" xfId="0" applyFont="1" applyFill="1" applyBorder="1" applyAlignment="1" applyProtection="1">
      <alignment horizontal="center" vertical="center" wrapText="1"/>
      <protection/>
    </xf>
    <xf numFmtId="0" fontId="19" fillId="0" borderId="50" xfId="0" applyFont="1" applyBorder="1" applyAlignment="1">
      <alignment horizontal="justify" vertical="center" wrapText="1"/>
    </xf>
    <xf numFmtId="0" fontId="0" fillId="0" borderId="50" xfId="0" applyBorder="1" applyAlignment="1">
      <alignment vertical="top" wrapText="1"/>
    </xf>
    <xf numFmtId="0" fontId="0" fillId="0" borderId="51" xfId="0" applyBorder="1" applyAlignment="1">
      <alignment vertical="top" wrapText="1"/>
    </xf>
    <xf numFmtId="0" fontId="19" fillId="0" borderId="51" xfId="0" applyFont="1" applyBorder="1" applyAlignment="1">
      <alignment horizontal="justify" vertical="center" wrapText="1"/>
    </xf>
    <xf numFmtId="0" fontId="19" fillId="0" borderId="50" xfId="0" applyFont="1"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19" fillId="0" borderId="51" xfId="0" applyFont="1" applyBorder="1" applyAlignment="1">
      <alignment vertical="center" wrapText="1"/>
    </xf>
    <xf numFmtId="0" fontId="18" fillId="14" borderId="52" xfId="0" applyFont="1" applyFill="1" applyBorder="1" applyAlignment="1">
      <alignment horizontal="justify" vertical="center" wrapText="1"/>
    </xf>
    <xf numFmtId="0" fontId="18" fillId="14" borderId="53" xfId="0" applyFont="1" applyFill="1" applyBorder="1" applyAlignment="1">
      <alignment horizontal="justify" vertical="center" wrapText="1"/>
    </xf>
    <xf numFmtId="0" fontId="60" fillId="42" borderId="54" xfId="0" applyFont="1" applyFill="1" applyBorder="1" applyAlignment="1">
      <alignment horizontal="center" vertical="center"/>
    </xf>
    <xf numFmtId="0" fontId="61" fillId="42" borderId="55" xfId="0" applyFont="1" applyFill="1" applyBorder="1" applyAlignment="1">
      <alignment horizontal="center" vertical="center"/>
    </xf>
    <xf numFmtId="0" fontId="61" fillId="42" borderId="0" xfId="0" applyFont="1" applyFill="1" applyBorder="1" applyAlignment="1">
      <alignment vertical="center"/>
    </xf>
    <xf numFmtId="0" fontId="61" fillId="42" borderId="0" xfId="0" applyFont="1" applyFill="1" applyAlignment="1">
      <alignment vertical="center"/>
    </xf>
    <xf numFmtId="0" fontId="60" fillId="42" borderId="56" xfId="0" applyFont="1" applyFill="1" applyBorder="1" applyAlignment="1">
      <alignment horizontal="center" vertical="center"/>
    </xf>
    <xf numFmtId="0" fontId="60" fillId="42" borderId="57" xfId="0" applyFont="1" applyFill="1" applyBorder="1" applyAlignment="1">
      <alignment horizontal="center" vertical="center"/>
    </xf>
    <xf numFmtId="183" fontId="61" fillId="42" borderId="58" xfId="0" applyNumberFormat="1" applyFont="1" applyFill="1" applyBorder="1" applyAlignment="1">
      <alignment horizontal="center" vertical="center"/>
    </xf>
    <xf numFmtId="0" fontId="60" fillId="42" borderId="59" xfId="0" applyFont="1" applyFill="1" applyBorder="1" applyAlignment="1">
      <alignment horizontal="center" vertical="center"/>
    </xf>
    <xf numFmtId="0" fontId="60" fillId="42" borderId="60" xfId="0" applyFont="1" applyFill="1" applyBorder="1" applyAlignment="1">
      <alignment horizontal="center" vertical="center" wrapText="1"/>
    </xf>
    <xf numFmtId="14" fontId="61" fillId="42" borderId="61" xfId="0" applyNumberFormat="1" applyFont="1" applyFill="1" applyBorder="1" applyAlignment="1">
      <alignment horizontal="center" vertical="center"/>
    </xf>
    <xf numFmtId="0" fontId="61" fillId="42" borderId="0" xfId="0" applyFont="1" applyFill="1" applyAlignment="1">
      <alignment horizontal="center" vertical="center"/>
    </xf>
    <xf numFmtId="0" fontId="60" fillId="42" borderId="0" xfId="0" applyFont="1" applyFill="1" applyAlignment="1">
      <alignment horizontal="right" vertical="center"/>
    </xf>
    <xf numFmtId="0" fontId="61" fillId="42" borderId="0" xfId="0" applyFont="1" applyFill="1" applyBorder="1" applyAlignment="1" quotePrefix="1">
      <alignment vertical="center"/>
    </xf>
    <xf numFmtId="0" fontId="60" fillId="8" borderId="62" xfId="0" applyFont="1" applyFill="1" applyBorder="1" applyAlignment="1">
      <alignment horizontal="center" vertical="center" wrapText="1"/>
    </xf>
    <xf numFmtId="0" fontId="60" fillId="8" borderId="63" xfId="0" applyFont="1" applyFill="1" applyBorder="1" applyAlignment="1">
      <alignment horizontal="center" vertical="center" wrapText="1"/>
    </xf>
    <xf numFmtId="0" fontId="60" fillId="8" borderId="64" xfId="0" applyFont="1" applyFill="1" applyBorder="1" applyAlignment="1">
      <alignment horizontal="center" vertical="center" wrapText="1"/>
    </xf>
    <xf numFmtId="0" fontId="60" fillId="42" borderId="65" xfId="0" applyFont="1" applyFill="1" applyBorder="1" applyAlignment="1">
      <alignment horizontal="center" vertical="center" wrapText="1"/>
    </xf>
    <xf numFmtId="0" fontId="60" fillId="42" borderId="66" xfId="0" applyFont="1" applyFill="1" applyBorder="1" applyAlignment="1">
      <alignment horizontal="left" vertical="center" wrapText="1"/>
    </xf>
    <xf numFmtId="0" fontId="62" fillId="42" borderId="66" xfId="0" applyFont="1" applyFill="1" applyBorder="1" applyAlignment="1">
      <alignment horizontal="left" vertical="center" wrapText="1"/>
    </xf>
    <xf numFmtId="0" fontId="106" fillId="42" borderId="67" xfId="0" applyFont="1" applyFill="1" applyBorder="1" applyAlignment="1">
      <alignment horizontal="center" vertical="center" wrapText="1"/>
    </xf>
    <xf numFmtId="0" fontId="60" fillId="42" borderId="68" xfId="0" applyFont="1" applyFill="1" applyBorder="1" applyAlignment="1">
      <alignment horizontal="center" vertical="center" wrapText="1"/>
    </xf>
    <xf numFmtId="0" fontId="62" fillId="0" borderId="69" xfId="0" applyFont="1" applyFill="1" applyBorder="1" applyAlignment="1">
      <alignment horizontal="left" vertical="center" wrapText="1"/>
    </xf>
    <xf numFmtId="0" fontId="106" fillId="0" borderId="70" xfId="0" applyFont="1" applyFill="1" applyBorder="1" applyAlignment="1">
      <alignment horizontal="center" vertical="center" wrapText="1"/>
    </xf>
    <xf numFmtId="0" fontId="60" fillId="42" borderId="71" xfId="0" applyFont="1" applyFill="1" applyBorder="1" applyAlignment="1">
      <alignment horizontal="center" vertical="center" wrapText="1"/>
    </xf>
    <xf numFmtId="0" fontId="60" fillId="42" borderId="72" xfId="0" applyFont="1" applyFill="1" applyBorder="1" applyAlignment="1">
      <alignment horizontal="left" vertical="center" wrapText="1"/>
    </xf>
    <xf numFmtId="0" fontId="62" fillId="42" borderId="73" xfId="0" applyFont="1" applyFill="1" applyBorder="1" applyAlignment="1">
      <alignment horizontal="left" vertical="center" wrapText="1"/>
    </xf>
    <xf numFmtId="0" fontId="106" fillId="42" borderId="74" xfId="0" applyFont="1" applyFill="1" applyBorder="1" applyAlignment="1">
      <alignment horizontal="center" vertical="center" wrapText="1"/>
    </xf>
    <xf numFmtId="0" fontId="64" fillId="42" borderId="0" xfId="0" applyFont="1" applyFill="1" applyBorder="1" applyAlignment="1">
      <alignment horizontal="center" vertical="center" wrapText="1"/>
    </xf>
    <xf numFmtId="0" fontId="65" fillId="42" borderId="0" xfId="0" applyFont="1" applyFill="1" applyBorder="1" applyAlignment="1">
      <alignment horizontal="left" vertical="center" wrapText="1"/>
    </xf>
    <xf numFmtId="0" fontId="107" fillId="42" borderId="0" xfId="0" applyFont="1" applyFill="1" applyBorder="1" applyAlignment="1">
      <alignment horizontal="center" vertical="center" wrapText="1"/>
    </xf>
    <xf numFmtId="0" fontId="60" fillId="8" borderId="75" xfId="0" applyFont="1" applyFill="1" applyBorder="1" applyAlignment="1">
      <alignment horizontal="center" vertical="center" wrapText="1"/>
    </xf>
    <xf numFmtId="0" fontId="60" fillId="8" borderId="76" xfId="0" applyFont="1" applyFill="1" applyBorder="1" applyAlignment="1">
      <alignment horizontal="center" vertical="center" wrapText="1"/>
    </xf>
    <xf numFmtId="0" fontId="60" fillId="0" borderId="66" xfId="0" applyFont="1" applyFill="1" applyBorder="1" applyAlignment="1">
      <alignment horizontal="center" vertical="center" wrapText="1"/>
    </xf>
    <xf numFmtId="0" fontId="60" fillId="0" borderId="69" xfId="0" applyFont="1" applyFill="1" applyBorder="1" applyAlignment="1">
      <alignment horizontal="center" vertical="center" wrapText="1"/>
    </xf>
    <xf numFmtId="0" fontId="60" fillId="42" borderId="77" xfId="0" applyFont="1" applyFill="1" applyBorder="1" applyAlignment="1">
      <alignment horizontal="center" vertical="center" wrapText="1"/>
    </xf>
    <xf numFmtId="0" fontId="60" fillId="42" borderId="73" xfId="0" applyFont="1" applyFill="1" applyBorder="1" applyAlignment="1">
      <alignment horizontal="center" vertical="center" wrapText="1"/>
    </xf>
    <xf numFmtId="0" fontId="65" fillId="42" borderId="0" xfId="0" applyFont="1" applyFill="1" applyBorder="1" applyAlignment="1">
      <alignment horizontal="left" vertical="center"/>
    </xf>
    <xf numFmtId="0" fontId="65" fillId="42" borderId="0" xfId="0" applyFont="1" applyFill="1" applyBorder="1" applyAlignment="1">
      <alignment vertical="center"/>
    </xf>
    <xf numFmtId="0" fontId="64" fillId="42" borderId="0" xfId="0" applyFont="1" applyFill="1" applyBorder="1" applyAlignment="1">
      <alignment vertical="center" wrapText="1"/>
    </xf>
    <xf numFmtId="0" fontId="60" fillId="43" borderId="78" xfId="0" applyFont="1" applyFill="1" applyBorder="1" applyAlignment="1">
      <alignment horizontal="center" vertical="center"/>
    </xf>
    <xf numFmtId="0" fontId="60" fillId="43" borderId="79" xfId="0" applyFont="1" applyFill="1" applyBorder="1" applyAlignment="1">
      <alignment horizontal="center" vertical="center"/>
    </xf>
    <xf numFmtId="0" fontId="60" fillId="43" borderId="80" xfId="0" applyFont="1" applyFill="1" applyBorder="1" applyAlignment="1">
      <alignment horizontal="center" vertical="center"/>
    </xf>
    <xf numFmtId="0" fontId="61" fillId="42" borderId="66" xfId="0" applyFont="1" applyFill="1" applyBorder="1" applyAlignment="1">
      <alignment horizontal="center" vertical="center" wrapText="1"/>
    </xf>
    <xf numFmtId="0" fontId="61" fillId="42" borderId="81" xfId="0" applyFont="1" applyFill="1" applyBorder="1" applyAlignment="1">
      <alignment vertical="center"/>
    </xf>
    <xf numFmtId="14" fontId="61" fillId="42" borderId="67" xfId="0" applyNumberFormat="1" applyFont="1" applyFill="1" applyBorder="1" applyAlignment="1">
      <alignment vertical="center"/>
    </xf>
    <xf numFmtId="0" fontId="61" fillId="0" borderId="69" xfId="0" applyFont="1" applyFill="1" applyBorder="1" applyAlignment="1">
      <alignment horizontal="center" vertical="center" wrapText="1"/>
    </xf>
    <xf numFmtId="0" fontId="61" fillId="0" borderId="57" xfId="0" applyFont="1" applyFill="1" applyBorder="1" applyAlignment="1">
      <alignment vertical="center"/>
    </xf>
    <xf numFmtId="14" fontId="61" fillId="0" borderId="70" xfId="0" applyNumberFormat="1" applyFont="1" applyFill="1" applyBorder="1" applyAlignment="1">
      <alignment vertical="center"/>
    </xf>
    <xf numFmtId="0" fontId="61" fillId="0" borderId="70" xfId="0" applyFont="1" applyFill="1" applyBorder="1" applyAlignment="1">
      <alignment vertical="center"/>
    </xf>
    <xf numFmtId="0" fontId="61" fillId="42" borderId="73" xfId="0" applyFont="1" applyFill="1" applyBorder="1" applyAlignment="1">
      <alignment horizontal="center" vertical="center" wrapText="1"/>
    </xf>
    <xf numFmtId="0" fontId="61" fillId="42" borderId="60" xfId="0" applyFont="1" applyFill="1" applyBorder="1" applyAlignment="1">
      <alignment vertical="center"/>
    </xf>
    <xf numFmtId="0" fontId="61" fillId="42" borderId="74" xfId="0" applyFont="1" applyFill="1" applyBorder="1" applyAlignment="1">
      <alignment vertical="center"/>
    </xf>
    <xf numFmtId="0" fontId="19" fillId="39" borderId="0" xfId="0" applyFont="1" applyFill="1" applyAlignment="1">
      <alignment horizontal="left" vertical="center" wrapText="1"/>
    </xf>
    <xf numFmtId="0" fontId="62" fillId="39" borderId="69" xfId="0" applyFont="1" applyFill="1" applyBorder="1" applyAlignment="1">
      <alignment horizontal="left" vertical="center" wrapText="1"/>
    </xf>
    <xf numFmtId="0" fontId="62" fillId="42" borderId="0" xfId="0" applyFont="1" applyFill="1" applyAlignment="1">
      <alignment vertical="center"/>
    </xf>
    <xf numFmtId="0" fontId="62" fillId="0" borderId="0" xfId="0" applyFont="1" applyFill="1" applyAlignment="1">
      <alignment vertical="center"/>
    </xf>
    <xf numFmtId="0" fontId="108" fillId="42" borderId="0" xfId="0" applyFont="1" applyFill="1" applyBorder="1" applyAlignment="1">
      <alignment horizontal="center" vertical="center"/>
    </xf>
    <xf numFmtId="0" fontId="64" fillId="42" borderId="0" xfId="0" applyFont="1" applyFill="1" applyBorder="1" applyAlignment="1">
      <alignment horizontal="center" vertical="center"/>
    </xf>
    <xf numFmtId="0" fontId="65" fillId="42" borderId="0" xfId="0" applyFont="1" applyFill="1" applyBorder="1" applyAlignment="1">
      <alignment horizontal="center" vertical="center"/>
    </xf>
    <xf numFmtId="14" fontId="65" fillId="42" borderId="0" xfId="0" applyNumberFormat="1" applyFont="1" applyFill="1" applyBorder="1" applyAlignment="1">
      <alignment horizontal="center" vertical="center" wrapText="1"/>
    </xf>
    <xf numFmtId="0" fontId="65" fillId="42" borderId="0" xfId="0" applyFont="1" applyFill="1" applyBorder="1" applyAlignment="1">
      <alignment horizontal="center" vertical="center" wrapText="1"/>
    </xf>
    <xf numFmtId="0" fontId="61" fillId="0" borderId="0" xfId="0" applyFont="1" applyFill="1" applyAlignment="1">
      <alignment vertical="center"/>
    </xf>
    <xf numFmtId="0" fontId="24" fillId="42" borderId="82" xfId="0" applyFont="1" applyFill="1" applyBorder="1" applyAlignment="1">
      <alignment horizontal="center" wrapText="1"/>
    </xf>
    <xf numFmtId="0" fontId="24" fillId="42" borderId="25" xfId="0" applyFont="1" applyFill="1" applyBorder="1" applyAlignment="1">
      <alignment horizontal="center" wrapText="1"/>
    </xf>
    <xf numFmtId="0" fontId="68" fillId="0" borderId="83" xfId="0" applyFont="1" applyFill="1" applyBorder="1" applyAlignment="1">
      <alignment horizontal="center" vertical="center" wrapText="1"/>
    </xf>
    <xf numFmtId="0" fontId="102" fillId="42" borderId="22" xfId="0" applyFont="1" applyFill="1" applyBorder="1" applyAlignment="1" applyProtection="1">
      <alignment horizontal="center" wrapText="1"/>
      <protection locked="0"/>
    </xf>
    <xf numFmtId="0" fontId="102" fillId="42" borderId="19" xfId="0" applyFont="1" applyFill="1" applyBorder="1" applyAlignment="1" applyProtection="1">
      <alignment horizontal="center" wrapText="1"/>
      <protection locked="0"/>
    </xf>
    <xf numFmtId="0" fontId="103" fillId="42" borderId="22" xfId="0" applyFont="1" applyFill="1" applyBorder="1" applyAlignment="1" applyProtection="1">
      <alignment horizontal="center" wrapText="1"/>
      <protection locked="0"/>
    </xf>
    <xf numFmtId="0" fontId="103" fillId="42" borderId="48" xfId="0" applyFont="1" applyFill="1" applyBorder="1" applyAlignment="1" applyProtection="1">
      <alignment horizontal="center" wrapText="1"/>
      <protection locked="0"/>
    </xf>
    <xf numFmtId="0" fontId="103" fillId="42" borderId="47" xfId="0" applyFont="1" applyFill="1" applyBorder="1" applyAlignment="1" applyProtection="1">
      <alignment horizontal="center" wrapText="1"/>
      <protection locked="0"/>
    </xf>
    <xf numFmtId="0" fontId="103" fillId="42" borderId="19" xfId="0" applyFont="1" applyFill="1" applyBorder="1" applyAlignment="1" applyProtection="1">
      <alignment horizontal="center" wrapText="1"/>
      <protection locked="0"/>
    </xf>
    <xf numFmtId="0" fontId="24" fillId="42" borderId="10" xfId="0" applyFont="1" applyFill="1" applyBorder="1" applyAlignment="1">
      <alignment horizontal="center" wrapText="1"/>
    </xf>
    <xf numFmtId="0" fontId="21" fillId="42" borderId="10" xfId="0" applyFont="1" applyFill="1" applyBorder="1" applyAlignment="1">
      <alignment horizontal="center"/>
    </xf>
    <xf numFmtId="0" fontId="23" fillId="42" borderId="10" xfId="0" applyFont="1" applyFill="1" applyBorder="1" applyAlignment="1">
      <alignment horizontal="center"/>
    </xf>
    <xf numFmtId="0" fontId="103" fillId="42" borderId="10" xfId="0" applyFont="1" applyFill="1" applyBorder="1" applyAlignment="1" applyProtection="1">
      <alignment horizontal="center" wrapText="1"/>
      <protection locked="0"/>
    </xf>
    <xf numFmtId="0" fontId="24" fillId="42" borderId="33" xfId="0" applyFont="1" applyFill="1" applyBorder="1" applyAlignment="1">
      <alignment horizontal="center" wrapText="1"/>
    </xf>
    <xf numFmtId="0" fontId="21" fillId="42" borderId="33" xfId="0" applyFont="1" applyFill="1" applyBorder="1" applyAlignment="1">
      <alignment horizontal="center"/>
    </xf>
    <xf numFmtId="0" fontId="23" fillId="42" borderId="33" xfId="0" applyFont="1" applyFill="1" applyBorder="1" applyAlignment="1">
      <alignment horizontal="center"/>
    </xf>
    <xf numFmtId="0" fontId="102" fillId="42" borderId="84" xfId="0" applyFont="1" applyFill="1" applyBorder="1" applyAlignment="1" applyProtection="1">
      <alignment horizontal="center" wrapText="1"/>
      <protection locked="0"/>
    </xf>
    <xf numFmtId="0" fontId="103" fillId="42" borderId="84" xfId="0" applyFont="1" applyFill="1" applyBorder="1" applyAlignment="1" applyProtection="1">
      <alignment horizontal="center" wrapText="1"/>
      <protection locked="0"/>
    </xf>
    <xf numFmtId="0" fontId="24" fillId="42" borderId="37" xfId="0" applyFont="1" applyFill="1" applyBorder="1" applyAlignment="1">
      <alignment horizontal="center" wrapText="1"/>
    </xf>
    <xf numFmtId="0" fontId="103" fillId="42" borderId="40" xfId="0" applyFont="1" applyFill="1" applyBorder="1" applyAlignment="1" applyProtection="1">
      <alignment horizontal="center" wrapText="1"/>
      <protection locked="0"/>
    </xf>
    <xf numFmtId="0" fontId="68" fillId="43" borderId="85" xfId="0" applyFont="1" applyFill="1" applyBorder="1" applyAlignment="1">
      <alignment vertical="center"/>
    </xf>
    <xf numFmtId="14" fontId="62" fillId="0" borderId="66" xfId="0" applyNumberFormat="1" applyFont="1" applyFill="1" applyBorder="1" applyAlignment="1">
      <alignment vertical="center"/>
    </xf>
    <xf numFmtId="14" fontId="62" fillId="0" borderId="69" xfId="0" applyNumberFormat="1" applyFont="1" applyFill="1" applyBorder="1" applyAlignment="1">
      <alignment vertical="center"/>
    </xf>
    <xf numFmtId="0" fontId="68" fillId="0" borderId="73" xfId="0" applyFont="1" applyFill="1" applyBorder="1" applyAlignment="1">
      <alignment vertical="center"/>
    </xf>
    <xf numFmtId="0" fontId="32" fillId="42" borderId="0" xfId="0" applyFont="1" applyFill="1" applyAlignment="1">
      <alignment/>
    </xf>
    <xf numFmtId="0" fontId="27" fillId="43" borderId="54" xfId="0" applyFont="1" applyFill="1" applyBorder="1" applyAlignment="1">
      <alignment horizontal="center" vertical="center"/>
    </xf>
    <xf numFmtId="0" fontId="25" fillId="42" borderId="27" xfId="0" applyFont="1" applyFill="1" applyBorder="1" applyAlignment="1" applyProtection="1">
      <alignment horizontal="left" vertical="center" wrapText="1"/>
      <protection/>
    </xf>
    <xf numFmtId="0" fontId="25" fillId="42" borderId="28" xfId="0" applyFont="1" applyFill="1" applyBorder="1" applyAlignment="1" applyProtection="1">
      <alignment horizontal="left" vertical="center" wrapText="1"/>
      <protection/>
    </xf>
    <xf numFmtId="0" fontId="25" fillId="42" borderId="29" xfId="0" applyFont="1" applyFill="1" applyBorder="1" applyAlignment="1" applyProtection="1">
      <alignment horizontal="left" vertical="center" wrapText="1"/>
      <protection/>
    </xf>
    <xf numFmtId="0" fontId="25" fillId="43" borderId="86" xfId="0" applyFont="1" applyFill="1" applyBorder="1" applyAlignment="1">
      <alignment vertical="center" wrapText="1"/>
    </xf>
    <xf numFmtId="0" fontId="25" fillId="43" borderId="87" xfId="0" applyFont="1" applyFill="1" applyBorder="1" applyAlignment="1">
      <alignment vertical="center" wrapText="1"/>
    </xf>
    <xf numFmtId="0" fontId="22" fillId="43" borderId="88" xfId="0" applyFont="1" applyFill="1" applyBorder="1" applyAlignment="1" applyProtection="1">
      <alignment horizontal="center" vertical="center" textRotation="90" wrapText="1"/>
      <protection/>
    </xf>
    <xf numFmtId="0" fontId="25" fillId="43" borderId="89" xfId="0" applyFont="1" applyFill="1" applyBorder="1" applyAlignment="1" applyProtection="1">
      <alignment horizontal="center" vertical="center" wrapText="1"/>
      <protection/>
    </xf>
    <xf numFmtId="0" fontId="25" fillId="43" borderId="83" xfId="0" applyFont="1" applyFill="1" applyBorder="1" applyAlignment="1" applyProtection="1">
      <alignment horizontal="center" vertical="center" wrapText="1"/>
      <protection/>
    </xf>
    <xf numFmtId="0" fontId="27" fillId="43" borderId="83" xfId="0" applyFont="1" applyFill="1" applyBorder="1" applyAlignment="1" applyProtection="1">
      <alignment horizontal="center" vertical="center" wrapText="1"/>
      <protection/>
    </xf>
    <xf numFmtId="0" fontId="26" fillId="43" borderId="83" xfId="0" applyFont="1" applyFill="1" applyBorder="1" applyAlignment="1" applyProtection="1">
      <alignment horizontal="center" vertical="center" wrapText="1"/>
      <protection/>
    </xf>
    <xf numFmtId="0" fontId="25" fillId="43" borderId="83" xfId="0" applyFont="1" applyFill="1" applyBorder="1" applyAlignment="1">
      <alignment horizontal="center" vertical="center" wrapText="1"/>
    </xf>
    <xf numFmtId="0" fontId="22" fillId="43" borderId="90" xfId="0" applyFont="1" applyFill="1" applyBorder="1" applyAlignment="1" applyProtection="1">
      <alignment horizontal="center" vertical="center" textRotation="90" wrapText="1"/>
      <protection/>
    </xf>
    <xf numFmtId="0" fontId="25" fillId="43" borderId="91" xfId="0" applyFont="1" applyFill="1" applyBorder="1" applyAlignment="1">
      <alignment vertical="center" wrapText="1"/>
    </xf>
    <xf numFmtId="0" fontId="33" fillId="42" borderId="33" xfId="0" applyFont="1" applyFill="1" applyBorder="1" applyAlignment="1" applyProtection="1">
      <alignment vertical="center"/>
      <protection/>
    </xf>
    <xf numFmtId="0" fontId="33" fillId="0" borderId="37" xfId="0" applyFont="1" applyFill="1" applyBorder="1" applyAlignment="1" applyProtection="1">
      <alignment vertical="center"/>
      <protection/>
    </xf>
    <xf numFmtId="0" fontId="68" fillId="43" borderId="92" xfId="0" applyFont="1" applyFill="1" applyBorder="1" applyAlignment="1">
      <alignment vertical="center"/>
    </xf>
    <xf numFmtId="0" fontId="68" fillId="43" borderId="93" xfId="0" applyFont="1" applyFill="1" applyBorder="1" applyAlignment="1">
      <alignment vertical="center"/>
    </xf>
    <xf numFmtId="0" fontId="30" fillId="42" borderId="33" xfId="0" applyFont="1" applyFill="1" applyBorder="1" applyAlignment="1" applyProtection="1">
      <alignment horizontal="center" vertical="center"/>
      <protection locked="0"/>
    </xf>
    <xf numFmtId="0" fontId="25" fillId="42" borderId="33" xfId="0" applyFont="1" applyFill="1" applyBorder="1" applyAlignment="1" applyProtection="1">
      <alignment horizontal="center" vertical="center"/>
      <protection/>
    </xf>
    <xf numFmtId="1" fontId="25" fillId="42" borderId="33" xfId="0" applyNumberFormat="1" applyFont="1" applyFill="1" applyBorder="1" applyAlignment="1" applyProtection="1">
      <alignment horizontal="center" vertical="center" wrapText="1"/>
      <protection/>
    </xf>
    <xf numFmtId="0" fontId="30" fillId="42" borderId="33" xfId="0" applyFont="1" applyFill="1" applyBorder="1" applyAlignment="1" applyProtection="1">
      <alignment/>
      <protection/>
    </xf>
    <xf numFmtId="0" fontId="109" fillId="42" borderId="37" xfId="0" applyFont="1" applyFill="1" applyBorder="1" applyAlignment="1" applyProtection="1">
      <alignment horizontal="center" vertical="center"/>
      <protection locked="0"/>
    </xf>
    <xf numFmtId="0" fontId="109" fillId="42" borderId="37" xfId="0" applyFont="1" applyFill="1" applyBorder="1" applyAlignment="1" applyProtection="1">
      <alignment horizontal="center" vertical="center"/>
      <protection/>
    </xf>
    <xf numFmtId="1" fontId="25" fillId="42" borderId="37" xfId="0" applyNumberFormat="1" applyFont="1" applyFill="1" applyBorder="1" applyAlignment="1" applyProtection="1">
      <alignment horizontal="center" vertical="center" wrapText="1"/>
      <protection/>
    </xf>
    <xf numFmtId="0" fontId="30" fillId="42" borderId="37" xfId="0" applyFont="1" applyFill="1" applyBorder="1" applyAlignment="1" applyProtection="1">
      <alignment/>
      <protection/>
    </xf>
    <xf numFmtId="0" fontId="110" fillId="42" borderId="0" xfId="0" applyFont="1" applyFill="1" applyAlignment="1">
      <alignment/>
    </xf>
    <xf numFmtId="0" fontId="110" fillId="42" borderId="0" xfId="0" applyFont="1" applyFill="1" applyAlignment="1">
      <alignment horizontal="center"/>
    </xf>
    <xf numFmtId="0" fontId="110" fillId="42" borderId="0" xfId="0" applyFont="1" applyFill="1" applyBorder="1" applyAlignment="1">
      <alignment horizontal="center"/>
    </xf>
    <xf numFmtId="0" fontId="35" fillId="42" borderId="49" xfId="0" applyFont="1" applyFill="1" applyBorder="1" applyAlignment="1">
      <alignment vertical="center" wrapText="1"/>
    </xf>
    <xf numFmtId="0" fontId="111" fillId="42" borderId="49" xfId="0" applyFont="1" applyFill="1" applyBorder="1" applyAlignment="1">
      <alignment horizontal="left" vertical="center" wrapText="1"/>
    </xf>
    <xf numFmtId="0" fontId="112" fillId="42" borderId="30" xfId="0" applyFont="1" applyFill="1" applyBorder="1" applyAlignment="1">
      <alignment horizontal="center"/>
    </xf>
    <xf numFmtId="0" fontId="112" fillId="42" borderId="0" xfId="0" applyFont="1" applyFill="1" applyBorder="1" applyAlignment="1">
      <alignment horizontal="center"/>
    </xf>
    <xf numFmtId="0" fontId="110" fillId="42" borderId="0" xfId="0" applyFont="1" applyFill="1" applyBorder="1" applyAlignment="1">
      <alignment/>
    </xf>
    <xf numFmtId="14" fontId="37" fillId="0" borderId="94" xfId="0" applyNumberFormat="1" applyFont="1" applyFill="1" applyBorder="1" applyAlignment="1">
      <alignment vertical="center" wrapText="1"/>
    </xf>
    <xf numFmtId="14" fontId="37" fillId="42" borderId="94" xfId="0" applyNumberFormat="1" applyFont="1" applyFill="1" applyBorder="1" applyAlignment="1">
      <alignment vertical="center" wrapText="1"/>
    </xf>
    <xf numFmtId="0" fontId="37" fillId="42" borderId="95" xfId="0" applyFont="1" applyFill="1" applyBorder="1" applyAlignment="1" applyProtection="1">
      <alignment vertical="center" wrapText="1"/>
      <protection locked="0"/>
    </xf>
    <xf numFmtId="0" fontId="37" fillId="42" borderId="38" xfId="0" applyFont="1" applyFill="1" applyBorder="1" applyAlignment="1" applyProtection="1">
      <alignment vertical="center" wrapText="1"/>
      <protection locked="0"/>
    </xf>
    <xf numFmtId="14" fontId="37" fillId="42" borderId="95" xfId="0" applyNumberFormat="1" applyFont="1" applyFill="1" applyBorder="1" applyAlignment="1">
      <alignment horizontal="center" vertical="top" wrapText="1"/>
    </xf>
    <xf numFmtId="14" fontId="37" fillId="42" borderId="38" xfId="0" applyNumberFormat="1" applyFont="1" applyFill="1" applyBorder="1" applyAlignment="1">
      <alignment horizontal="center" vertical="top" wrapText="1"/>
    </xf>
    <xf numFmtId="14" fontId="37" fillId="42" borderId="16" xfId="0" applyNumberFormat="1" applyFont="1" applyFill="1" applyBorder="1" applyAlignment="1">
      <alignment vertical="center" wrapText="1"/>
    </xf>
    <xf numFmtId="0" fontId="110" fillId="0" borderId="0" xfId="0" applyFont="1" applyAlignment="1">
      <alignment/>
    </xf>
    <xf numFmtId="0" fontId="110" fillId="0" borderId="0" xfId="0" applyFont="1" applyAlignment="1">
      <alignment horizontal="center"/>
    </xf>
    <xf numFmtId="0" fontId="105" fillId="42" borderId="33" xfId="0" applyFont="1" applyFill="1" applyBorder="1" applyAlignment="1" applyProtection="1">
      <alignment vertical="center"/>
      <protection/>
    </xf>
    <xf numFmtId="0" fontId="105" fillId="42" borderId="33" xfId="0" applyFont="1" applyFill="1" applyBorder="1" applyAlignment="1" applyProtection="1">
      <alignment horizontal="center" vertical="center" wrapText="1"/>
      <protection locked="0"/>
    </xf>
    <xf numFmtId="0" fontId="25" fillId="42" borderId="33" xfId="0" applyFont="1" applyFill="1" applyBorder="1" applyAlignment="1" applyProtection="1">
      <alignment horizontal="center" vertical="center"/>
      <protection locked="0"/>
    </xf>
    <xf numFmtId="0" fontId="30" fillId="42" borderId="33" xfId="0" applyFont="1" applyFill="1" applyBorder="1" applyAlignment="1" applyProtection="1">
      <alignment horizontal="center" vertical="center" wrapText="1"/>
      <protection locked="0"/>
    </xf>
    <xf numFmtId="0" fontId="30" fillId="42" borderId="37" xfId="0" applyFont="1" applyFill="1" applyBorder="1" applyAlignment="1" applyProtection="1">
      <alignment horizontal="center" vertical="center" wrapText="1"/>
      <protection/>
    </xf>
    <xf numFmtId="0" fontId="105" fillId="42" borderId="37" xfId="0" applyFont="1" applyFill="1" applyBorder="1" applyAlignment="1" applyProtection="1">
      <alignment horizontal="left" vertical="center" wrapText="1"/>
      <protection locked="0"/>
    </xf>
    <xf numFmtId="0" fontId="105" fillId="42" borderId="37" xfId="0" applyFont="1" applyFill="1" applyBorder="1" applyAlignment="1" applyProtection="1">
      <alignment horizontal="center" vertical="center"/>
      <protection locked="0"/>
    </xf>
    <xf numFmtId="0" fontId="113" fillId="42" borderId="37" xfId="0" applyFont="1" applyFill="1" applyBorder="1" applyAlignment="1" applyProtection="1">
      <alignment horizontal="center" vertical="center"/>
      <protection locked="0"/>
    </xf>
    <xf numFmtId="0" fontId="105" fillId="42" borderId="37" xfId="0" applyFont="1" applyFill="1" applyBorder="1" applyAlignment="1" applyProtection="1">
      <alignment horizontal="center" vertical="center" wrapText="1"/>
      <protection locked="0"/>
    </xf>
    <xf numFmtId="14" fontId="30" fillId="42" borderId="10" xfId="0" applyNumberFormat="1" applyFont="1" applyFill="1" applyBorder="1" applyAlignment="1" applyProtection="1">
      <alignment horizontal="center" vertical="center" wrapText="1"/>
      <protection locked="0"/>
    </xf>
    <xf numFmtId="0" fontId="30" fillId="42" borderId="10" xfId="0" applyFont="1" applyFill="1" applyBorder="1" applyAlignment="1" applyProtection="1">
      <alignment horizontal="center" vertical="center" wrapText="1"/>
      <protection locked="0"/>
    </xf>
    <xf numFmtId="0" fontId="105" fillId="42" borderId="10" xfId="0" applyFont="1" applyFill="1" applyBorder="1" applyAlignment="1" applyProtection="1">
      <alignment horizontal="center" vertical="center" wrapText="1"/>
      <protection locked="0"/>
    </xf>
    <xf numFmtId="0" fontId="105" fillId="42" borderId="10" xfId="0" applyFont="1" applyFill="1" applyBorder="1" applyAlignment="1" applyProtection="1">
      <alignment horizontal="left" vertical="center" wrapText="1"/>
      <protection locked="0"/>
    </xf>
    <xf numFmtId="0" fontId="30" fillId="42" borderId="10" xfId="0" applyFont="1" applyFill="1" applyBorder="1" applyAlignment="1" applyProtection="1">
      <alignment horizontal="center" vertical="center" wrapText="1"/>
      <protection/>
    </xf>
    <xf numFmtId="0" fontId="30" fillId="42" borderId="37" xfId="0" applyFont="1" applyFill="1" applyBorder="1" applyAlignment="1" applyProtection="1">
      <alignment horizontal="center" vertical="center" wrapText="1"/>
      <protection/>
    </xf>
    <xf numFmtId="0" fontId="25" fillId="42" borderId="10" xfId="0" applyFont="1" applyFill="1" applyBorder="1" applyAlignment="1" applyProtection="1">
      <alignment horizontal="center" vertical="center" wrapText="1"/>
      <protection/>
    </xf>
    <xf numFmtId="0" fontId="25" fillId="42" borderId="10" xfId="0" applyFont="1" applyFill="1" applyBorder="1" applyAlignment="1" applyProtection="1">
      <alignment horizontal="center" vertical="center"/>
      <protection/>
    </xf>
    <xf numFmtId="0" fontId="25" fillId="42" borderId="96" xfId="0" applyFont="1" applyFill="1" applyBorder="1" applyAlignment="1" applyProtection="1">
      <alignment horizontal="center" vertical="center" wrapText="1"/>
      <protection/>
    </xf>
    <xf numFmtId="0" fontId="25" fillId="42" borderId="10" xfId="0" applyFont="1" applyFill="1" applyBorder="1" applyAlignment="1" applyProtection="1">
      <alignment horizontal="left" vertical="center" wrapText="1"/>
      <protection/>
    </xf>
    <xf numFmtId="0" fontId="114" fillId="42" borderId="10" xfId="0" applyFont="1" applyFill="1" applyBorder="1" applyAlignment="1" applyProtection="1">
      <alignment horizontal="center" vertical="center" wrapText="1"/>
      <protection locked="0"/>
    </xf>
    <xf numFmtId="0" fontId="23" fillId="42" borderId="10" xfId="0" applyFont="1" applyFill="1" applyBorder="1" applyAlignment="1">
      <alignment horizontal="center" vertical="center" wrapText="1"/>
    </xf>
    <xf numFmtId="0" fontId="25" fillId="42" borderId="97" xfId="0" applyFont="1" applyFill="1" applyBorder="1" applyAlignment="1" applyProtection="1">
      <alignment horizontal="center" vertical="center" wrapText="1"/>
      <protection/>
    </xf>
    <xf numFmtId="0" fontId="25" fillId="42" borderId="42" xfId="0" applyFont="1" applyFill="1" applyBorder="1" applyAlignment="1" applyProtection="1">
      <alignment horizontal="center" vertical="center" wrapText="1"/>
      <protection/>
    </xf>
    <xf numFmtId="0" fontId="24" fillId="44" borderId="11" xfId="0" applyFont="1" applyFill="1" applyBorder="1" applyAlignment="1">
      <alignment horizontal="center" vertical="center" wrapText="1"/>
    </xf>
    <xf numFmtId="14" fontId="37" fillId="42" borderId="98" xfId="0" applyNumberFormat="1" applyFont="1" applyFill="1" applyBorder="1" applyAlignment="1">
      <alignment horizontal="center" vertical="top" wrapText="1"/>
    </xf>
    <xf numFmtId="14" fontId="37" fillId="42" borderId="99" xfId="0" applyNumberFormat="1" applyFont="1" applyFill="1" applyBorder="1" applyAlignment="1">
      <alignment horizontal="center" vertical="top" wrapText="1"/>
    </xf>
    <xf numFmtId="0" fontId="110" fillId="42" borderId="28" xfId="0" applyFont="1" applyFill="1" applyBorder="1" applyAlignment="1">
      <alignment horizontal="center"/>
    </xf>
    <xf numFmtId="0" fontId="112" fillId="44" borderId="100" xfId="0" applyFont="1" applyFill="1" applyBorder="1" applyAlignment="1">
      <alignment horizontal="center" vertical="center" wrapText="1"/>
    </xf>
    <xf numFmtId="0" fontId="112" fillId="44" borderId="101" xfId="0" applyFont="1" applyFill="1" applyBorder="1" applyAlignment="1">
      <alignment horizontal="center" vertical="center" wrapText="1"/>
    </xf>
    <xf numFmtId="0" fontId="112" fillId="44" borderId="102" xfId="0" applyFont="1" applyFill="1" applyBorder="1" applyAlignment="1">
      <alignment horizontal="center" vertical="center" wrapText="1"/>
    </xf>
    <xf numFmtId="0" fontId="24" fillId="44" borderId="103" xfId="0" applyFont="1" applyFill="1" applyBorder="1" applyAlignment="1">
      <alignment horizontal="center" vertical="center" wrapText="1"/>
    </xf>
    <xf numFmtId="0" fontId="35" fillId="42" borderId="34" xfId="0" applyFont="1" applyFill="1" applyBorder="1" applyAlignment="1">
      <alignment vertical="center" wrapText="1"/>
    </xf>
    <xf numFmtId="0" fontId="111" fillId="42" borderId="34" xfId="0" applyFont="1" applyFill="1" applyBorder="1" applyAlignment="1">
      <alignment horizontal="left" vertical="center" wrapText="1"/>
    </xf>
    <xf numFmtId="0" fontId="24" fillId="44" borderId="17" xfId="0" applyFont="1" applyFill="1" applyBorder="1" applyAlignment="1">
      <alignment horizontal="center" vertical="center" wrapText="1"/>
    </xf>
    <xf numFmtId="0" fontId="35" fillId="42" borderId="10" xfId="0" applyFont="1" applyFill="1" applyBorder="1" applyAlignment="1">
      <alignment horizontal="justify" vertical="center" wrapText="1"/>
    </xf>
    <xf numFmtId="0" fontId="23" fillId="35" borderId="10" xfId="0" applyFont="1" applyFill="1" applyBorder="1" applyAlignment="1">
      <alignment vertical="center" wrapText="1"/>
    </xf>
    <xf numFmtId="0" fontId="23" fillId="45" borderId="10" xfId="0" applyFont="1" applyFill="1" applyBorder="1" applyAlignment="1">
      <alignment horizontal="center" vertical="center" wrapText="1"/>
    </xf>
    <xf numFmtId="0" fontId="0" fillId="42" borderId="10" xfId="0" applyFont="1" applyFill="1" applyBorder="1" applyAlignment="1">
      <alignment horizontal="justify" vertical="center" wrapText="1"/>
    </xf>
    <xf numFmtId="0" fontId="0" fillId="0" borderId="10" xfId="0" applyFont="1" applyBorder="1" applyAlignment="1">
      <alignment vertical="center" wrapText="1"/>
    </xf>
    <xf numFmtId="0" fontId="35" fillId="39" borderId="49" xfId="0" applyFont="1" applyFill="1" applyBorder="1" applyAlignment="1">
      <alignment vertical="center" wrapText="1"/>
    </xf>
    <xf numFmtId="0" fontId="111" fillId="39" borderId="49" xfId="0" applyFont="1" applyFill="1" applyBorder="1" applyAlignment="1">
      <alignment horizontal="left" vertical="center" wrapText="1"/>
    </xf>
    <xf numFmtId="0" fontId="24" fillId="44" borderId="28" xfId="0" applyFont="1" applyFill="1" applyBorder="1" applyAlignment="1">
      <alignment horizontal="center" vertical="center" wrapText="1"/>
    </xf>
    <xf numFmtId="0" fontId="0" fillId="42" borderId="33"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110" fillId="42" borderId="27" xfId="0" applyFont="1" applyFill="1" applyBorder="1" applyAlignment="1">
      <alignment/>
    </xf>
    <xf numFmtId="0" fontId="110" fillId="42" borderId="28" xfId="0" applyFont="1" applyFill="1" applyBorder="1" applyAlignment="1">
      <alignment/>
    </xf>
    <xf numFmtId="0" fontId="110" fillId="42" borderId="29" xfId="0" applyFont="1" applyFill="1" applyBorder="1" applyAlignment="1">
      <alignment horizontal="center"/>
    </xf>
    <xf numFmtId="0" fontId="36" fillId="44" borderId="104" xfId="0" applyFont="1" applyFill="1" applyBorder="1" applyAlignment="1">
      <alignment horizontal="center" vertical="top" wrapText="1"/>
    </xf>
    <xf numFmtId="0" fontId="36" fillId="44" borderId="26" xfId="0" applyFont="1" applyFill="1" applyBorder="1" applyAlignment="1">
      <alignment horizontal="center" vertical="top" wrapText="1"/>
    </xf>
    <xf numFmtId="0" fontId="36" fillId="44" borderId="28" xfId="0" applyFont="1" applyFill="1" applyBorder="1" applyAlignment="1">
      <alignment horizontal="center" vertical="top" wrapText="1"/>
    </xf>
    <xf numFmtId="0" fontId="36" fillId="44" borderId="103" xfId="0" applyFont="1" applyFill="1" applyBorder="1" applyAlignment="1">
      <alignment horizontal="center" vertical="top" wrapText="1"/>
    </xf>
    <xf numFmtId="0" fontId="37" fillId="42" borderId="105" xfId="0" applyFont="1" applyFill="1" applyBorder="1" applyAlignment="1" applyProtection="1">
      <alignment vertical="center" wrapText="1"/>
      <protection locked="0"/>
    </xf>
    <xf numFmtId="0" fontId="37" fillId="42" borderId="35" xfId="0" applyFont="1" applyFill="1" applyBorder="1" applyAlignment="1" applyProtection="1">
      <alignment vertical="center" wrapText="1"/>
      <protection locked="0"/>
    </xf>
    <xf numFmtId="0" fontId="37" fillId="42" borderId="98" xfId="0" applyFont="1" applyFill="1" applyBorder="1" applyAlignment="1" applyProtection="1">
      <alignment vertical="center" wrapText="1"/>
      <protection locked="0"/>
    </xf>
    <xf numFmtId="0" fontId="37" fillId="42" borderId="99" xfId="0" applyFont="1" applyFill="1" applyBorder="1" applyAlignment="1" applyProtection="1">
      <alignment vertical="center" wrapText="1"/>
      <protection locked="0"/>
    </xf>
    <xf numFmtId="0" fontId="37" fillId="0" borderId="98" xfId="0" applyFont="1" applyFill="1" applyBorder="1" applyAlignment="1" applyProtection="1">
      <alignment vertical="center" wrapText="1"/>
      <protection locked="0"/>
    </xf>
    <xf numFmtId="0" fontId="23" fillId="39" borderId="10" xfId="0" applyFont="1" applyFill="1" applyBorder="1" applyAlignment="1">
      <alignment vertical="center" wrapText="1"/>
    </xf>
    <xf numFmtId="14" fontId="37" fillId="0" borderId="66" xfId="0" applyNumberFormat="1" applyFont="1" applyFill="1" applyBorder="1" applyAlignment="1">
      <alignment vertical="center"/>
    </xf>
    <xf numFmtId="14" fontId="37" fillId="0" borderId="69" xfId="0" applyNumberFormat="1" applyFont="1" applyFill="1" applyBorder="1" applyAlignment="1">
      <alignment vertical="center"/>
    </xf>
    <xf numFmtId="0" fontId="18" fillId="14" borderId="106" xfId="0" applyFont="1" applyFill="1" applyBorder="1" applyAlignment="1">
      <alignment horizontal="justify" vertical="center" wrapText="1"/>
    </xf>
    <xf numFmtId="0" fontId="18" fillId="14" borderId="107" xfId="0" applyFont="1" applyFill="1" applyBorder="1" applyAlignment="1">
      <alignment horizontal="justify" vertical="center" wrapText="1"/>
    </xf>
    <xf numFmtId="0" fontId="18" fillId="14" borderId="108" xfId="0" applyFont="1" applyFill="1" applyBorder="1" applyAlignment="1">
      <alignment horizontal="justify" vertical="center" wrapText="1"/>
    </xf>
    <xf numFmtId="0" fontId="19" fillId="0" borderId="106" xfId="0" applyFont="1" applyBorder="1" applyAlignment="1">
      <alignment horizontal="justify" vertical="center" wrapText="1"/>
    </xf>
    <xf numFmtId="0" fontId="19" fillId="0" borderId="107" xfId="0" applyFont="1" applyBorder="1" applyAlignment="1">
      <alignment horizontal="justify" vertical="center" wrapText="1"/>
    </xf>
    <xf numFmtId="0" fontId="19" fillId="0" borderId="108" xfId="0" applyFont="1" applyBorder="1" applyAlignment="1">
      <alignment horizontal="justify" vertical="center" wrapText="1"/>
    </xf>
    <xf numFmtId="0" fontId="98" fillId="14" borderId="104" xfId="0" applyFont="1" applyFill="1" applyBorder="1" applyAlignment="1">
      <alignment horizontal="center"/>
    </xf>
    <xf numFmtId="0" fontId="98" fillId="14" borderId="93" xfId="0" applyFont="1" applyFill="1" applyBorder="1" applyAlignment="1">
      <alignment horizontal="center"/>
    </xf>
    <xf numFmtId="0" fontId="98" fillId="14" borderId="26" xfId="0" applyFont="1" applyFill="1" applyBorder="1" applyAlignment="1">
      <alignment horizontal="center"/>
    </xf>
    <xf numFmtId="0" fontId="98" fillId="14" borderId="103" xfId="0" applyFont="1" applyFill="1" applyBorder="1" applyAlignment="1">
      <alignment horizontal="left" vertical="center" wrapText="1"/>
    </xf>
    <xf numFmtId="0" fontId="98" fillId="14" borderId="94" xfId="0" applyFont="1" applyFill="1" applyBorder="1" applyAlignment="1">
      <alignment horizontal="left" vertical="center" wrapText="1"/>
    </xf>
    <xf numFmtId="0" fontId="98" fillId="14" borderId="16" xfId="0" applyFont="1" applyFill="1" applyBorder="1" applyAlignment="1">
      <alignment horizontal="left" vertical="center" wrapText="1"/>
    </xf>
    <xf numFmtId="0" fontId="0" fillId="42" borderId="27" xfId="0" applyFont="1" applyFill="1" applyBorder="1" applyAlignment="1">
      <alignment horizontal="left" vertical="center" wrapText="1"/>
    </xf>
    <xf numFmtId="0" fontId="0" fillId="42" borderId="28" xfId="0" applyFill="1" applyBorder="1" applyAlignment="1">
      <alignment horizontal="left" vertical="center" wrapText="1"/>
    </xf>
    <xf numFmtId="0" fontId="0" fillId="42" borderId="29" xfId="0" applyFill="1" applyBorder="1" applyAlignment="1">
      <alignment horizontal="left" vertical="center" wrapText="1"/>
    </xf>
    <xf numFmtId="0" fontId="0" fillId="42" borderId="30" xfId="0" applyFill="1" applyBorder="1" applyAlignment="1">
      <alignment horizontal="left" vertical="center" wrapText="1"/>
    </xf>
    <xf numFmtId="0" fontId="0" fillId="42" borderId="0" xfId="0" applyFill="1" applyBorder="1" applyAlignment="1">
      <alignment horizontal="left" vertical="center" wrapText="1"/>
    </xf>
    <xf numFmtId="0" fontId="0" fillId="42" borderId="14" xfId="0" applyFill="1" applyBorder="1" applyAlignment="1">
      <alignment horizontal="left" vertical="center" wrapText="1"/>
    </xf>
    <xf numFmtId="0" fontId="0" fillId="42" borderId="31" xfId="0" applyFill="1" applyBorder="1" applyAlignment="1">
      <alignment horizontal="left" vertical="center" wrapText="1"/>
    </xf>
    <xf numFmtId="0" fontId="0" fillId="42" borderId="11" xfId="0" applyFill="1" applyBorder="1" applyAlignment="1">
      <alignment horizontal="left" vertical="center" wrapText="1"/>
    </xf>
    <xf numFmtId="0" fontId="0" fillId="42" borderId="15" xfId="0" applyFill="1" applyBorder="1" applyAlignment="1">
      <alignment horizontal="left" vertical="center" wrapText="1"/>
    </xf>
    <xf numFmtId="0" fontId="61" fillId="0" borderId="68" xfId="0" applyFont="1" applyFill="1" applyBorder="1" applyAlignment="1">
      <alignment horizontal="center" vertical="center"/>
    </xf>
    <xf numFmtId="0" fontId="61" fillId="0" borderId="69" xfId="0" applyFont="1" applyFill="1" applyBorder="1" applyAlignment="1">
      <alignment horizontal="center" vertical="center"/>
    </xf>
    <xf numFmtId="14" fontId="61" fillId="0" borderId="69" xfId="0" applyNumberFormat="1" applyFont="1" applyFill="1" applyBorder="1" applyAlignment="1">
      <alignment horizontal="center" vertical="center"/>
    </xf>
    <xf numFmtId="0" fontId="61" fillId="0" borderId="58" xfId="0" applyFont="1" applyFill="1" applyBorder="1" applyAlignment="1">
      <alignment horizontal="center" vertical="center"/>
    </xf>
    <xf numFmtId="0" fontId="61" fillId="0" borderId="23" xfId="0" applyFont="1" applyFill="1" applyBorder="1" applyAlignment="1">
      <alignment horizontal="center" vertical="center"/>
    </xf>
    <xf numFmtId="0" fontId="61" fillId="0" borderId="57" xfId="0" applyFont="1" applyFill="1" applyBorder="1" applyAlignment="1">
      <alignment horizontal="center" vertical="center"/>
    </xf>
    <xf numFmtId="0" fontId="61" fillId="0" borderId="109" xfId="0" applyFont="1" applyFill="1" applyBorder="1" applyAlignment="1">
      <alignment horizontal="center" vertical="center"/>
    </xf>
    <xf numFmtId="0" fontId="61" fillId="42" borderId="77" xfId="0" applyFont="1" applyFill="1" applyBorder="1" applyAlignment="1">
      <alignment horizontal="center" vertical="center"/>
    </xf>
    <xf numFmtId="0" fontId="61" fillId="42" borderId="73" xfId="0" applyFont="1" applyFill="1" applyBorder="1" applyAlignment="1">
      <alignment horizontal="center" vertical="center"/>
    </xf>
    <xf numFmtId="0" fontId="61" fillId="42" borderId="61" xfId="0" applyFont="1" applyFill="1" applyBorder="1" applyAlignment="1">
      <alignment horizontal="center" vertical="center"/>
    </xf>
    <xf numFmtId="0" fontId="61" fillId="42" borderId="59" xfId="0" applyFont="1" applyFill="1" applyBorder="1" applyAlignment="1">
      <alignment horizontal="center" vertical="center"/>
    </xf>
    <xf numFmtId="14" fontId="61" fillId="42" borderId="73" xfId="0" applyNumberFormat="1" applyFont="1" applyFill="1" applyBorder="1" applyAlignment="1">
      <alignment horizontal="center" vertical="center"/>
    </xf>
    <xf numFmtId="0" fontId="61" fillId="42" borderId="110" xfId="0" applyFont="1" applyFill="1" applyBorder="1" applyAlignment="1">
      <alignment horizontal="center" vertical="center"/>
    </xf>
    <xf numFmtId="14" fontId="61" fillId="0" borderId="58" xfId="0" applyNumberFormat="1" applyFont="1" applyFill="1" applyBorder="1" applyAlignment="1">
      <alignment horizontal="center" vertical="center"/>
    </xf>
    <xf numFmtId="14" fontId="61" fillId="0" borderId="17" xfId="0" applyNumberFormat="1" applyFont="1" applyFill="1" applyBorder="1" applyAlignment="1">
      <alignment horizontal="center" vertical="center"/>
    </xf>
    <xf numFmtId="0" fontId="60" fillId="43" borderId="111" xfId="0" applyFont="1" applyFill="1" applyBorder="1" applyAlignment="1">
      <alignment horizontal="center" vertical="center"/>
    </xf>
    <xf numFmtId="0" fontId="60" fillId="43" borderId="78" xfId="0" applyFont="1" applyFill="1" applyBorder="1" applyAlignment="1">
      <alignment horizontal="center" vertical="center"/>
    </xf>
    <xf numFmtId="0" fontId="60" fillId="43" borderId="112" xfId="0" applyFont="1" applyFill="1" applyBorder="1" applyAlignment="1">
      <alignment horizontal="center" vertical="center"/>
    </xf>
    <xf numFmtId="0" fontId="60" fillId="43" borderId="113" xfId="0" applyFont="1" applyFill="1" applyBorder="1" applyAlignment="1">
      <alignment horizontal="center" vertical="center"/>
    </xf>
    <xf numFmtId="0" fontId="60" fillId="43" borderId="114" xfId="0" applyFont="1" applyFill="1" applyBorder="1" applyAlignment="1">
      <alignment horizontal="center" vertical="center"/>
    </xf>
    <xf numFmtId="0" fontId="61" fillId="42" borderId="65" xfId="0" applyFont="1" applyFill="1" applyBorder="1" applyAlignment="1">
      <alignment horizontal="center" vertical="center"/>
    </xf>
    <xf numFmtId="0" fontId="61" fillId="42" borderId="66" xfId="0" applyFont="1" applyFill="1" applyBorder="1" applyAlignment="1">
      <alignment horizontal="center" vertical="center"/>
    </xf>
    <xf numFmtId="14" fontId="61" fillId="42" borderId="66" xfId="0" applyNumberFormat="1" applyFont="1" applyFill="1" applyBorder="1" applyAlignment="1">
      <alignment horizontal="center" vertical="center"/>
    </xf>
    <xf numFmtId="0" fontId="61" fillId="42" borderId="115" xfId="0" applyFont="1" applyFill="1" applyBorder="1" applyAlignment="1">
      <alignment horizontal="center" vertical="center"/>
    </xf>
    <xf numFmtId="0" fontId="61" fillId="42" borderId="116" xfId="0" applyFont="1" applyFill="1" applyBorder="1" applyAlignment="1">
      <alignment horizontal="center" vertical="center"/>
    </xf>
    <xf numFmtId="0" fontId="61" fillId="42" borderId="117" xfId="0" applyFont="1" applyFill="1" applyBorder="1" applyAlignment="1">
      <alignment horizontal="center" vertical="center"/>
    </xf>
    <xf numFmtId="0" fontId="61" fillId="42" borderId="74" xfId="0" applyFont="1" applyFill="1" applyBorder="1" applyAlignment="1">
      <alignment horizontal="center" vertical="center"/>
    </xf>
    <xf numFmtId="0" fontId="64" fillId="43" borderId="75" xfId="0" applyFont="1" applyFill="1" applyBorder="1" applyAlignment="1">
      <alignment horizontal="center" vertical="center" wrapText="1"/>
    </xf>
    <xf numFmtId="0" fontId="64" fillId="43" borderId="76" xfId="0" applyFont="1" applyFill="1" applyBorder="1" applyAlignment="1">
      <alignment horizontal="center" vertical="center" wrapText="1"/>
    </xf>
    <xf numFmtId="0" fontId="64" fillId="43" borderId="55" xfId="0" applyFont="1" applyFill="1" applyBorder="1" applyAlignment="1">
      <alignment horizontal="center" vertical="center" wrapText="1"/>
    </xf>
    <xf numFmtId="0" fontId="64" fillId="43" borderId="118" xfId="0" applyFont="1" applyFill="1" applyBorder="1" applyAlignment="1">
      <alignment horizontal="center" vertical="center" wrapText="1"/>
    </xf>
    <xf numFmtId="0" fontId="64" fillId="43" borderId="119" xfId="0" applyFont="1" applyFill="1" applyBorder="1" applyAlignment="1">
      <alignment horizontal="center" vertical="center" wrapText="1"/>
    </xf>
    <xf numFmtId="0" fontId="64" fillId="43" borderId="54" xfId="0" applyFont="1" applyFill="1" applyBorder="1" applyAlignment="1">
      <alignment horizontal="center" vertical="center" wrapText="1"/>
    </xf>
    <xf numFmtId="0" fontId="64" fillId="43" borderId="120" xfId="0" applyFont="1" applyFill="1" applyBorder="1" applyAlignment="1">
      <alignment horizontal="center" vertical="center" wrapText="1"/>
    </xf>
    <xf numFmtId="0" fontId="61" fillId="39" borderId="69" xfId="0" applyFont="1" applyFill="1" applyBorder="1" applyAlignment="1">
      <alignment vertical="center" wrapText="1"/>
    </xf>
    <xf numFmtId="0" fontId="61" fillId="39" borderId="69" xfId="0" applyFont="1" applyFill="1" applyBorder="1" applyAlignment="1">
      <alignment horizontal="left" vertical="center" wrapText="1"/>
    </xf>
    <xf numFmtId="0" fontId="61" fillId="39" borderId="69" xfId="0" applyFont="1" applyFill="1" applyBorder="1" applyAlignment="1">
      <alignment horizontal="center" vertical="center"/>
    </xf>
    <xf numFmtId="0" fontId="61" fillId="39" borderId="70" xfId="0" applyFont="1" applyFill="1" applyBorder="1" applyAlignment="1">
      <alignment horizontal="center" vertical="center"/>
    </xf>
    <xf numFmtId="0" fontId="61" fillId="0" borderId="70" xfId="0" applyFont="1" applyFill="1" applyBorder="1" applyAlignment="1">
      <alignment horizontal="center" vertical="center"/>
    </xf>
    <xf numFmtId="0" fontId="60" fillId="8" borderId="76" xfId="0" applyFont="1" applyFill="1" applyBorder="1" applyAlignment="1">
      <alignment horizontal="center" vertical="center" wrapText="1"/>
    </xf>
    <xf numFmtId="0" fontId="60" fillId="8" borderId="120" xfId="0" applyFont="1" applyFill="1" applyBorder="1" applyAlignment="1">
      <alignment horizontal="center" vertical="center" wrapText="1"/>
    </xf>
    <xf numFmtId="0" fontId="61" fillId="39" borderId="66" xfId="0" applyFont="1" applyFill="1" applyBorder="1" applyAlignment="1">
      <alignment vertical="center" wrapText="1"/>
    </xf>
    <xf numFmtId="0" fontId="61" fillId="39" borderId="66" xfId="0" applyFont="1" applyFill="1" applyBorder="1" applyAlignment="1">
      <alignment horizontal="left" vertical="center" wrapText="1"/>
    </xf>
    <xf numFmtId="0" fontId="61" fillId="39" borderId="66" xfId="0" applyFont="1" applyFill="1" applyBorder="1" applyAlignment="1">
      <alignment horizontal="center" vertical="center" wrapText="1"/>
    </xf>
    <xf numFmtId="0" fontId="61" fillId="39" borderId="67" xfId="0" applyFont="1" applyFill="1" applyBorder="1" applyAlignment="1">
      <alignment horizontal="center" vertical="center" wrapText="1"/>
    </xf>
    <xf numFmtId="0" fontId="62" fillId="42" borderId="66" xfId="0" applyFont="1" applyFill="1" applyBorder="1" applyAlignment="1">
      <alignment horizontal="left" vertical="center" wrapText="1"/>
    </xf>
    <xf numFmtId="0" fontId="62" fillId="42" borderId="121" xfId="0" applyFont="1" applyFill="1" applyBorder="1" applyAlignment="1">
      <alignment horizontal="left" vertical="center" wrapText="1"/>
    </xf>
    <xf numFmtId="0" fontId="62" fillId="42" borderId="122" xfId="0" applyFont="1" applyFill="1" applyBorder="1" applyAlignment="1">
      <alignment horizontal="left" vertical="center" wrapText="1"/>
    </xf>
    <xf numFmtId="0" fontId="62" fillId="42" borderId="123" xfId="0" applyFont="1" applyFill="1" applyBorder="1" applyAlignment="1">
      <alignment horizontal="left" vertical="center" wrapText="1"/>
    </xf>
    <xf numFmtId="0" fontId="62" fillId="0" borderId="69" xfId="0" applyFont="1" applyFill="1" applyBorder="1" applyAlignment="1">
      <alignment horizontal="left" vertical="center" wrapText="1"/>
    </xf>
    <xf numFmtId="0" fontId="62" fillId="0" borderId="58" xfId="0" applyFont="1" applyFill="1" applyBorder="1" applyAlignment="1">
      <alignment horizontal="left" vertical="center" wrapText="1"/>
    </xf>
    <xf numFmtId="0" fontId="62" fillId="0" borderId="46" xfId="0" applyFont="1" applyFill="1" applyBorder="1" applyAlignment="1">
      <alignment horizontal="left" vertical="center" wrapText="1"/>
    </xf>
    <xf numFmtId="0" fontId="62" fillId="0" borderId="57" xfId="0" applyFont="1" applyFill="1" applyBorder="1" applyAlignment="1">
      <alignment horizontal="left" vertical="center" wrapText="1"/>
    </xf>
    <xf numFmtId="0" fontId="62" fillId="42" borderId="73" xfId="0" applyFont="1" applyFill="1" applyBorder="1" applyAlignment="1">
      <alignment horizontal="left" vertical="center" wrapText="1"/>
    </xf>
    <xf numFmtId="0" fontId="62" fillId="42" borderId="61" xfId="0" applyFont="1" applyFill="1" applyBorder="1" applyAlignment="1">
      <alignment horizontal="left" vertical="center" wrapText="1"/>
    </xf>
    <xf numFmtId="0" fontId="62" fillId="42" borderId="124" xfId="0" applyFont="1" applyFill="1" applyBorder="1" applyAlignment="1">
      <alignment horizontal="left" vertical="center" wrapText="1"/>
    </xf>
    <xf numFmtId="0" fontId="62" fillId="42" borderId="60" xfId="0" applyFont="1" applyFill="1" applyBorder="1" applyAlignment="1">
      <alignment horizontal="left" vertical="center" wrapText="1"/>
    </xf>
    <xf numFmtId="0" fontId="64" fillId="8" borderId="75" xfId="0" applyFont="1" applyFill="1" applyBorder="1" applyAlignment="1">
      <alignment horizontal="center" vertical="center" wrapText="1"/>
    </xf>
    <xf numFmtId="0" fontId="64" fillId="8" borderId="76" xfId="0" applyFont="1" applyFill="1" applyBorder="1" applyAlignment="1">
      <alignment horizontal="center" vertical="center" wrapText="1"/>
    </xf>
    <xf numFmtId="0" fontId="64" fillId="8" borderId="120" xfId="0" applyFont="1" applyFill="1" applyBorder="1" applyAlignment="1">
      <alignment horizontal="center" vertical="center" wrapText="1"/>
    </xf>
    <xf numFmtId="0" fontId="64" fillId="8" borderId="77" xfId="0" applyFont="1" applyFill="1" applyBorder="1" applyAlignment="1">
      <alignment horizontal="center" vertical="center" wrapText="1"/>
    </xf>
    <xf numFmtId="0" fontId="64" fillId="8" borderId="73" xfId="0" applyFont="1" applyFill="1" applyBorder="1" applyAlignment="1">
      <alignment horizontal="center" vertical="center" wrapText="1"/>
    </xf>
    <xf numFmtId="0" fontId="65" fillId="8" borderId="73" xfId="0" applyFont="1" applyFill="1" applyBorder="1" applyAlignment="1">
      <alignment horizontal="center" vertical="center" wrapText="1"/>
    </xf>
    <xf numFmtId="0" fontId="65" fillId="42" borderId="73" xfId="0" applyFont="1" applyFill="1" applyBorder="1" applyAlignment="1">
      <alignment horizontal="left" vertical="center" wrapText="1"/>
    </xf>
    <xf numFmtId="0" fontId="65" fillId="42" borderId="74" xfId="0" applyFont="1" applyFill="1" applyBorder="1" applyAlignment="1">
      <alignment horizontal="left" vertical="center" wrapText="1"/>
    </xf>
    <xf numFmtId="0" fontId="64" fillId="42" borderId="0" xfId="0" applyFont="1" applyFill="1" applyBorder="1" applyAlignment="1">
      <alignment horizontal="left" vertical="center"/>
    </xf>
    <xf numFmtId="0" fontId="64" fillId="42" borderId="0" xfId="0" applyFont="1" applyFill="1" applyBorder="1" applyAlignment="1">
      <alignment horizontal="left" vertical="center" wrapText="1"/>
    </xf>
    <xf numFmtId="0" fontId="65" fillId="42" borderId="0" xfId="0" applyFont="1" applyFill="1" applyBorder="1" applyAlignment="1">
      <alignment horizontal="left" vertical="center" wrapText="1"/>
    </xf>
    <xf numFmtId="0" fontId="60" fillId="8" borderId="63" xfId="0" applyFont="1" applyFill="1" applyBorder="1" applyAlignment="1">
      <alignment horizontal="center" vertical="center" wrapText="1"/>
    </xf>
    <xf numFmtId="0" fontId="60" fillId="8" borderId="125" xfId="0" applyFont="1" applyFill="1" applyBorder="1" applyAlignment="1">
      <alignment horizontal="center" vertical="center" wrapText="1"/>
    </xf>
    <xf numFmtId="0" fontId="60" fillId="8" borderId="126" xfId="0" applyFont="1" applyFill="1" applyBorder="1" applyAlignment="1">
      <alignment horizontal="center" vertical="center" wrapText="1"/>
    </xf>
    <xf numFmtId="0" fontId="60" fillId="8" borderId="127" xfId="0" applyFont="1" applyFill="1" applyBorder="1" applyAlignment="1">
      <alignment horizontal="center" vertical="center" wrapText="1"/>
    </xf>
    <xf numFmtId="0" fontId="60" fillId="42" borderId="75" xfId="0" applyFont="1" applyFill="1" applyBorder="1" applyAlignment="1">
      <alignment horizontal="center" vertical="center"/>
    </xf>
    <xf numFmtId="0" fontId="60" fillId="42" borderId="55" xfId="0" applyFont="1" applyFill="1" applyBorder="1" applyAlignment="1">
      <alignment horizontal="center" vertical="center"/>
    </xf>
    <xf numFmtId="0" fontId="60" fillId="42" borderId="68" xfId="0" applyFont="1" applyFill="1" applyBorder="1" applyAlignment="1">
      <alignment horizontal="center" vertical="center"/>
    </xf>
    <xf numFmtId="0" fontId="60" fillId="42" borderId="58" xfId="0" applyFont="1" applyFill="1" applyBorder="1" applyAlignment="1">
      <alignment horizontal="center" vertical="center"/>
    </xf>
    <xf numFmtId="0" fontId="60" fillId="42" borderId="77" xfId="0" applyFont="1" applyFill="1" applyBorder="1" applyAlignment="1">
      <alignment horizontal="center" vertical="center"/>
    </xf>
    <xf numFmtId="0" fontId="60" fillId="42" borderId="61" xfId="0" applyFont="1" applyFill="1" applyBorder="1" applyAlignment="1">
      <alignment horizontal="center" vertical="center"/>
    </xf>
    <xf numFmtId="0" fontId="60" fillId="42" borderId="118" xfId="0" applyFont="1" applyFill="1" applyBorder="1" applyAlignment="1">
      <alignment horizontal="center" vertical="center"/>
    </xf>
    <xf numFmtId="0" fontId="60" fillId="42" borderId="76" xfId="0" applyFont="1" applyFill="1" applyBorder="1" applyAlignment="1">
      <alignment horizontal="center" vertical="center"/>
    </xf>
    <xf numFmtId="0" fontId="60" fillId="42" borderId="119" xfId="0" applyFont="1" applyFill="1" applyBorder="1" applyAlignment="1">
      <alignment horizontal="center" vertical="center"/>
    </xf>
    <xf numFmtId="0" fontId="61" fillId="42" borderId="69" xfId="0" applyFont="1" applyFill="1" applyBorder="1" applyAlignment="1">
      <alignment horizontal="center" vertical="center"/>
    </xf>
    <xf numFmtId="0" fontId="61" fillId="42" borderId="109" xfId="0" applyFont="1" applyFill="1" applyBorder="1" applyAlignment="1">
      <alignment horizontal="center" vertical="center"/>
    </xf>
    <xf numFmtId="0" fontId="61" fillId="42" borderId="0" xfId="0" applyFont="1" applyFill="1" applyBorder="1" applyAlignment="1">
      <alignment horizontal="left" vertical="center"/>
    </xf>
    <xf numFmtId="14" fontId="61" fillId="42" borderId="104" xfId="0" applyNumberFormat="1" applyFont="1" applyFill="1" applyBorder="1" applyAlignment="1">
      <alignment horizontal="center" vertical="center"/>
    </xf>
    <xf numFmtId="14" fontId="61" fillId="42" borderId="26" xfId="0" applyNumberFormat="1" applyFont="1" applyFill="1" applyBorder="1" applyAlignment="1">
      <alignment horizontal="center" vertical="center"/>
    </xf>
    <xf numFmtId="0" fontId="5" fillId="41" borderId="10" xfId="0" applyFont="1" applyFill="1" applyBorder="1" applyAlignment="1">
      <alignment horizontal="center" vertical="center" wrapText="1"/>
    </xf>
    <xf numFmtId="0" fontId="2" fillId="0" borderId="103"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16" xfId="0" applyFont="1" applyBorder="1" applyAlignment="1">
      <alignment horizontal="center" vertical="center" wrapText="1"/>
    </xf>
    <xf numFmtId="0" fontId="31" fillId="0" borderId="104" xfId="0" applyFont="1" applyBorder="1" applyAlignment="1">
      <alignment horizontal="center"/>
    </xf>
    <xf numFmtId="0" fontId="31" fillId="0" borderId="93" xfId="0" applyFont="1" applyBorder="1" applyAlignment="1">
      <alignment horizontal="center"/>
    </xf>
    <xf numFmtId="0" fontId="31" fillId="0" borderId="26" xfId="0" applyFont="1" applyBorder="1" applyAlignment="1">
      <alignment horizontal="center"/>
    </xf>
    <xf numFmtId="0" fontId="11" fillId="0" borderId="27"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04" xfId="0" applyFont="1" applyBorder="1" applyAlignment="1">
      <alignment horizontal="center" vertical="center" wrapText="1"/>
    </xf>
    <xf numFmtId="0" fontId="11" fillId="0" borderId="93" xfId="0" applyFont="1" applyBorder="1" applyAlignment="1">
      <alignment horizontal="center" vertical="center" wrapText="1"/>
    </xf>
    <xf numFmtId="0" fontId="11" fillId="0" borderId="26" xfId="0" applyFont="1" applyBorder="1" applyAlignment="1">
      <alignment horizontal="center" vertical="center" wrapText="1"/>
    </xf>
    <xf numFmtId="0" fontId="5" fillId="36" borderId="24"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9" borderId="12" xfId="0" applyFont="1" applyFill="1" applyBorder="1" applyAlignment="1">
      <alignment horizontal="center" vertical="center" wrapText="1"/>
    </xf>
    <xf numFmtId="0" fontId="5" fillId="39" borderId="25"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68" fillId="0" borderId="73" xfId="0" applyFont="1" applyFill="1" applyBorder="1" applyAlignment="1">
      <alignment horizontal="center" vertical="center"/>
    </xf>
    <xf numFmtId="0" fontId="68" fillId="0" borderId="74" xfId="0" applyFont="1" applyFill="1" applyBorder="1" applyAlignment="1">
      <alignment horizontal="center" vertical="center"/>
    </xf>
    <xf numFmtId="0" fontId="68" fillId="0" borderId="77" xfId="0" applyFont="1" applyFill="1" applyBorder="1" applyAlignment="1">
      <alignment horizontal="center" vertical="center"/>
    </xf>
    <xf numFmtId="0" fontId="62" fillId="0" borderId="69" xfId="0" applyFont="1" applyFill="1" applyBorder="1" applyAlignment="1">
      <alignment horizontal="center" vertical="center"/>
    </xf>
    <xf numFmtId="0" fontId="62" fillId="0" borderId="70" xfId="0" applyFont="1" applyFill="1" applyBorder="1" applyAlignment="1">
      <alignment horizontal="center" vertical="center"/>
    </xf>
    <xf numFmtId="0" fontId="62" fillId="0" borderId="68" xfId="0" applyFont="1" applyFill="1" applyBorder="1" applyAlignment="1">
      <alignment horizontal="center" vertical="center"/>
    </xf>
    <xf numFmtId="14" fontId="62" fillId="0" borderId="69" xfId="0" applyNumberFormat="1" applyFont="1" applyFill="1" applyBorder="1" applyAlignment="1">
      <alignment horizontal="center" vertical="center"/>
    </xf>
    <xf numFmtId="0" fontId="62" fillId="0" borderId="66" xfId="0" applyFont="1" applyFill="1" applyBorder="1" applyAlignment="1">
      <alignment horizontal="center" vertical="center" wrapText="1"/>
    </xf>
    <xf numFmtId="14" fontId="62" fillId="0" borderId="66" xfId="0" applyNumberFormat="1" applyFont="1" applyFill="1" applyBorder="1" applyAlignment="1">
      <alignment horizontal="center" vertical="center"/>
    </xf>
    <xf numFmtId="0" fontId="62" fillId="0" borderId="66" xfId="0" applyFont="1" applyFill="1" applyBorder="1" applyAlignment="1">
      <alignment horizontal="center" vertical="center"/>
    </xf>
    <xf numFmtId="0" fontId="62" fillId="0" borderId="67" xfId="0" applyFont="1" applyFill="1" applyBorder="1" applyAlignment="1">
      <alignment horizontal="center" vertical="center"/>
    </xf>
    <xf numFmtId="0" fontId="62" fillId="0" borderId="65" xfId="0" applyFont="1" applyFill="1" applyBorder="1" applyAlignment="1">
      <alignment horizontal="center" vertical="center"/>
    </xf>
    <xf numFmtId="0" fontId="75" fillId="43" borderId="75" xfId="0" applyFont="1" applyFill="1" applyBorder="1" applyAlignment="1">
      <alignment horizontal="center" vertical="center" wrapText="1"/>
    </xf>
    <xf numFmtId="0" fontId="75" fillId="43" borderId="76" xfId="0" applyFont="1" applyFill="1" applyBorder="1" applyAlignment="1">
      <alignment horizontal="center" vertical="center" wrapText="1"/>
    </xf>
    <xf numFmtId="0" fontId="75" fillId="43" borderId="120" xfId="0" applyFont="1" applyFill="1" applyBorder="1" applyAlignment="1">
      <alignment horizontal="center" vertical="center" wrapText="1"/>
    </xf>
    <xf numFmtId="0" fontId="68" fillId="43" borderId="128" xfId="0" applyFont="1" applyFill="1" applyBorder="1" applyAlignment="1">
      <alignment horizontal="center" vertical="center"/>
    </xf>
    <xf numFmtId="0" fontId="68" fillId="43" borderId="85" xfId="0" applyFont="1" applyFill="1" applyBorder="1" applyAlignment="1">
      <alignment horizontal="center" vertical="center"/>
    </xf>
    <xf numFmtId="0" fontId="68" fillId="43" borderId="129" xfId="0" applyFont="1" applyFill="1" applyBorder="1" applyAlignment="1">
      <alignment horizontal="center" vertical="center"/>
    </xf>
    <xf numFmtId="0" fontId="64" fillId="0" borderId="59" xfId="0" applyFont="1" applyFill="1" applyBorder="1" applyAlignment="1">
      <alignment horizontal="center" vertical="center"/>
    </xf>
    <xf numFmtId="0" fontId="64" fillId="0" borderId="73" xfId="0" applyFont="1" applyFill="1" applyBorder="1" applyAlignment="1">
      <alignment horizontal="center" vertical="center"/>
    </xf>
    <xf numFmtId="0" fontId="65" fillId="0" borderId="73" xfId="0" applyFont="1" applyFill="1" applyBorder="1" applyAlignment="1">
      <alignment horizontal="center" vertical="center"/>
    </xf>
    <xf numFmtId="0" fontId="65" fillId="0" borderId="110" xfId="0" applyFont="1" applyFill="1" applyBorder="1" applyAlignment="1">
      <alignment horizontal="center" vertical="center"/>
    </xf>
    <xf numFmtId="0" fontId="64" fillId="0" borderId="60" xfId="0" applyFont="1" applyFill="1" applyBorder="1" applyAlignment="1">
      <alignment horizontal="center" vertical="center"/>
    </xf>
    <xf numFmtId="14" fontId="65" fillId="0" borderId="73" xfId="0" applyNumberFormat="1" applyFont="1" applyFill="1" applyBorder="1" applyAlignment="1">
      <alignment horizontal="center" vertical="center" wrapText="1"/>
    </xf>
    <xf numFmtId="0" fontId="65" fillId="0" borderId="73" xfId="0" applyFont="1" applyFill="1" applyBorder="1" applyAlignment="1">
      <alignment horizontal="center" vertical="center" wrapText="1"/>
    </xf>
    <xf numFmtId="0" fontId="65" fillId="0" borderId="74" xfId="0" applyFont="1" applyFill="1" applyBorder="1" applyAlignment="1">
      <alignment horizontal="center" vertical="center" wrapText="1"/>
    </xf>
    <xf numFmtId="0" fontId="60" fillId="43" borderId="75" xfId="0" applyFont="1" applyFill="1" applyBorder="1" applyAlignment="1">
      <alignment horizontal="center" vertical="center" wrapText="1"/>
    </xf>
    <xf numFmtId="0" fontId="60" fillId="43" borderId="76" xfId="0" applyFont="1" applyFill="1" applyBorder="1" applyAlignment="1">
      <alignment horizontal="center" vertical="center" wrapText="1"/>
    </xf>
    <xf numFmtId="0" fontId="60" fillId="43" borderId="120" xfId="0" applyFont="1" applyFill="1" applyBorder="1" applyAlignment="1">
      <alignment horizontal="center" vertical="center" wrapText="1"/>
    </xf>
    <xf numFmtId="0" fontId="76" fillId="0" borderId="73" xfId="0" applyFont="1" applyFill="1" applyBorder="1" applyAlignment="1">
      <alignment horizontal="left" vertical="center" wrapText="1"/>
    </xf>
    <xf numFmtId="0" fontId="76" fillId="0" borderId="74" xfId="0" applyFont="1" applyFill="1" applyBorder="1" applyAlignment="1">
      <alignment horizontal="left" vertical="center" wrapText="1"/>
    </xf>
    <xf numFmtId="0" fontId="108" fillId="0" borderId="75" xfId="0" applyFont="1" applyFill="1" applyBorder="1" applyAlignment="1">
      <alignment horizontal="center" vertical="center"/>
    </xf>
    <xf numFmtId="0" fontId="108" fillId="0" borderId="76" xfId="0" applyFont="1" applyFill="1" applyBorder="1" applyAlignment="1">
      <alignment horizontal="center" vertical="center"/>
    </xf>
    <xf numFmtId="0" fontId="108" fillId="0" borderId="55" xfId="0" applyFont="1" applyFill="1" applyBorder="1" applyAlignment="1">
      <alignment horizontal="center" vertical="center"/>
    </xf>
    <xf numFmtId="0" fontId="108" fillId="0" borderId="68" xfId="0" applyFont="1" applyFill="1" applyBorder="1" applyAlignment="1">
      <alignment horizontal="center" vertical="center"/>
    </xf>
    <xf numFmtId="0" fontId="108" fillId="0" borderId="69" xfId="0" applyFont="1" applyFill="1" applyBorder="1" applyAlignment="1">
      <alignment horizontal="center" vertical="center"/>
    </xf>
    <xf numFmtId="0" fontId="108" fillId="0" borderId="58" xfId="0" applyFont="1" applyFill="1" applyBorder="1" applyAlignment="1">
      <alignment horizontal="center" vertical="center"/>
    </xf>
    <xf numFmtId="0" fontId="108" fillId="0" borderId="77" xfId="0" applyFont="1" applyFill="1" applyBorder="1" applyAlignment="1">
      <alignment horizontal="center" vertical="center"/>
    </xf>
    <xf numFmtId="0" fontId="108" fillId="0" borderId="73" xfId="0" applyFont="1" applyFill="1" applyBorder="1" applyAlignment="1">
      <alignment horizontal="center" vertical="center"/>
    </xf>
    <xf numFmtId="0" fontId="108" fillId="0" borderId="61" xfId="0" applyFont="1" applyFill="1" applyBorder="1" applyAlignment="1">
      <alignment horizontal="center" vertical="center"/>
    </xf>
    <xf numFmtId="0" fontId="64" fillId="0" borderId="118" xfId="0" applyFont="1" applyFill="1" applyBorder="1" applyAlignment="1">
      <alignment horizontal="center" vertical="center"/>
    </xf>
    <xf numFmtId="0" fontId="64" fillId="0" borderId="76" xfId="0" applyFont="1" applyFill="1" applyBorder="1" applyAlignment="1">
      <alignment horizontal="center" vertical="center"/>
    </xf>
    <xf numFmtId="0" fontId="64" fillId="0" borderId="119" xfId="0" applyFont="1" applyFill="1" applyBorder="1" applyAlignment="1">
      <alignment horizontal="center" vertical="center"/>
    </xf>
    <xf numFmtId="0" fontId="64" fillId="0" borderId="54" xfId="0" applyFont="1" applyFill="1" applyBorder="1" applyAlignment="1">
      <alignment horizontal="center" vertical="center"/>
    </xf>
    <xf numFmtId="0" fontId="65" fillId="0" borderId="76" xfId="0" applyFont="1" applyFill="1" applyBorder="1" applyAlignment="1">
      <alignment horizontal="center" vertical="center"/>
    </xf>
    <xf numFmtId="0" fontId="65" fillId="0" borderId="120" xfId="0" applyFont="1" applyFill="1" applyBorder="1" applyAlignment="1">
      <alignment horizontal="center" vertical="center"/>
    </xf>
    <xf numFmtId="0" fontId="64" fillId="0" borderId="56" xfId="0" applyFont="1" applyFill="1" applyBorder="1" applyAlignment="1">
      <alignment horizontal="center" vertical="center"/>
    </xf>
    <xf numFmtId="0" fontId="64" fillId="0" borderId="69" xfId="0" applyFont="1" applyFill="1" applyBorder="1" applyAlignment="1">
      <alignment horizontal="center" vertical="center"/>
    </xf>
    <xf numFmtId="0" fontId="65" fillId="0" borderId="69" xfId="0" applyFont="1" applyFill="1" applyBorder="1" applyAlignment="1">
      <alignment horizontal="center" vertical="center"/>
    </xf>
    <xf numFmtId="0" fontId="65" fillId="0" borderId="109" xfId="0" applyFont="1" applyFill="1" applyBorder="1" applyAlignment="1">
      <alignment horizontal="center" vertical="center"/>
    </xf>
    <xf numFmtId="0" fontId="64" fillId="0" borderId="57" xfId="0" applyFont="1" applyFill="1" applyBorder="1" applyAlignment="1">
      <alignment horizontal="center" vertical="center"/>
    </xf>
    <xf numFmtId="183" fontId="65" fillId="0" borderId="69" xfId="0" applyNumberFormat="1" applyFont="1" applyFill="1" applyBorder="1" applyAlignment="1">
      <alignment horizontal="center" vertical="center"/>
    </xf>
    <xf numFmtId="183" fontId="65" fillId="0" borderId="70" xfId="0" applyNumberFormat="1" applyFont="1" applyFill="1" applyBorder="1" applyAlignment="1">
      <alignment horizontal="center" vertical="center"/>
    </xf>
    <xf numFmtId="0" fontId="26" fillId="42" borderId="23" xfId="0" applyFont="1" applyFill="1" applyBorder="1" applyAlignment="1">
      <alignment horizontal="center" vertical="center" wrapText="1"/>
    </xf>
    <xf numFmtId="0" fontId="26" fillId="42" borderId="46" xfId="0" applyFont="1" applyFill="1" applyBorder="1" applyAlignment="1">
      <alignment horizontal="center" vertical="center" wrapText="1"/>
    </xf>
    <xf numFmtId="0" fontId="26" fillId="42" borderId="17" xfId="0" applyFont="1" applyFill="1" applyBorder="1" applyAlignment="1">
      <alignment horizontal="center" vertical="center" wrapText="1"/>
    </xf>
    <xf numFmtId="0" fontId="25" fillId="42" borderId="23" xfId="0" applyFont="1" applyFill="1" applyBorder="1" applyAlignment="1">
      <alignment horizontal="center" vertical="center" wrapText="1"/>
    </xf>
    <xf numFmtId="0" fontId="25" fillId="42" borderId="46" xfId="0" applyFont="1" applyFill="1" applyBorder="1" applyAlignment="1">
      <alignment horizontal="center" vertical="center" wrapText="1"/>
    </xf>
    <xf numFmtId="0" fontId="25" fillId="42" borderId="17" xfId="0" applyFont="1" applyFill="1" applyBorder="1" applyAlignment="1">
      <alignment horizontal="center" vertical="center" wrapText="1"/>
    </xf>
    <xf numFmtId="0" fontId="29" fillId="42" borderId="32" xfId="0" applyFont="1" applyFill="1" applyBorder="1" applyAlignment="1">
      <alignment horizontal="left" vertical="center" wrapText="1"/>
    </xf>
    <xf numFmtId="0" fontId="29" fillId="42" borderId="18" xfId="0" applyFont="1" applyFill="1" applyBorder="1" applyAlignment="1">
      <alignment horizontal="left" vertical="center" wrapText="1"/>
    </xf>
    <xf numFmtId="0" fontId="29" fillId="42" borderId="19" xfId="0" applyFont="1" applyFill="1" applyBorder="1" applyAlignment="1">
      <alignment horizontal="left" vertical="center" wrapText="1"/>
    </xf>
    <xf numFmtId="0" fontId="29" fillId="42" borderId="20" xfId="0" applyFont="1" applyFill="1" applyBorder="1" applyAlignment="1">
      <alignment horizontal="left" vertical="center" wrapText="1"/>
    </xf>
    <xf numFmtId="0" fontId="29" fillId="42" borderId="21" xfId="0" applyFont="1" applyFill="1" applyBorder="1" applyAlignment="1">
      <alignment horizontal="left" vertical="center" wrapText="1"/>
    </xf>
    <xf numFmtId="0" fontId="29" fillId="42" borderId="22" xfId="0" applyFont="1" applyFill="1" applyBorder="1" applyAlignment="1">
      <alignment horizontal="left" vertical="center" wrapText="1"/>
    </xf>
    <xf numFmtId="0" fontId="60" fillId="43" borderId="77" xfId="0" applyFont="1" applyFill="1" applyBorder="1" applyAlignment="1">
      <alignment horizontal="center" vertical="center" wrapText="1"/>
    </xf>
    <xf numFmtId="0" fontId="62" fillId="43" borderId="73" xfId="0" applyFont="1" applyFill="1" applyBorder="1" applyAlignment="1">
      <alignment horizontal="center" vertical="center" wrapText="1"/>
    </xf>
    <xf numFmtId="0" fontId="29" fillId="42" borderId="0" xfId="0" applyFont="1" applyFill="1" applyBorder="1" applyAlignment="1">
      <alignment horizontal="left" vertical="center" wrapText="1"/>
    </xf>
    <xf numFmtId="0" fontId="23" fillId="42" borderId="23" xfId="0" applyFont="1" applyFill="1" applyBorder="1" applyAlignment="1">
      <alignment horizontal="center" vertical="center" wrapText="1"/>
    </xf>
    <xf numFmtId="0" fontId="23" fillId="42" borderId="46" xfId="0" applyFont="1" applyFill="1" applyBorder="1" applyAlignment="1">
      <alignment horizontal="center" vertical="center" wrapText="1"/>
    </xf>
    <xf numFmtId="0" fontId="23" fillId="42" borderId="17" xfId="0" applyFont="1" applyFill="1" applyBorder="1" applyAlignment="1">
      <alignment horizontal="center" vertical="center" wrapText="1"/>
    </xf>
    <xf numFmtId="0" fontId="24" fillId="42" borderId="105" xfId="0" applyFont="1" applyFill="1" applyBorder="1" applyAlignment="1">
      <alignment horizontal="center" vertical="center" wrapText="1"/>
    </xf>
    <xf numFmtId="0" fontId="24" fillId="42" borderId="98" xfId="0" applyFont="1" applyFill="1" applyBorder="1" applyAlignment="1">
      <alignment horizontal="center" vertical="center" wrapText="1"/>
    </xf>
    <xf numFmtId="0" fontId="24" fillId="42" borderId="95" xfId="0" applyFont="1" applyFill="1" applyBorder="1" applyAlignment="1">
      <alignment horizontal="center" vertical="center" wrapText="1"/>
    </xf>
    <xf numFmtId="0" fontId="23" fillId="42" borderId="97" xfId="0" applyFont="1" applyFill="1" applyBorder="1" applyAlignment="1">
      <alignment horizontal="center" vertical="center" wrapText="1"/>
    </xf>
    <xf numFmtId="0" fontId="23" fillId="42" borderId="33" xfId="0" applyFont="1" applyFill="1" applyBorder="1" applyAlignment="1">
      <alignment horizontal="center" vertical="center" wrapText="1"/>
    </xf>
    <xf numFmtId="0" fontId="23" fillId="42" borderId="39" xfId="0" applyFont="1" applyFill="1" applyBorder="1" applyAlignment="1">
      <alignment horizontal="center" vertical="center" wrapText="1"/>
    </xf>
    <xf numFmtId="0" fontId="23" fillId="42" borderId="96" xfId="0" applyFont="1" applyFill="1" applyBorder="1" applyAlignment="1">
      <alignment horizontal="center" vertical="center" wrapText="1"/>
    </xf>
    <xf numFmtId="0" fontId="23" fillId="42" borderId="10" xfId="0" applyFont="1" applyFill="1" applyBorder="1" applyAlignment="1">
      <alignment horizontal="center" vertical="center" wrapText="1"/>
    </xf>
    <xf numFmtId="0" fontId="23" fillId="42" borderId="84" xfId="0" applyFont="1" applyFill="1" applyBorder="1" applyAlignment="1">
      <alignment horizontal="center" vertical="center" wrapText="1"/>
    </xf>
    <xf numFmtId="0" fontId="23" fillId="42" borderId="42" xfId="0" applyFont="1" applyFill="1" applyBorder="1" applyAlignment="1">
      <alignment horizontal="center" vertical="center" wrapText="1"/>
    </xf>
    <xf numFmtId="0" fontId="23" fillId="42" borderId="37" xfId="0" applyFont="1" applyFill="1" applyBorder="1" applyAlignment="1">
      <alignment horizontal="center" vertical="center" wrapText="1"/>
    </xf>
    <xf numFmtId="0" fontId="23" fillId="42" borderId="40" xfId="0" applyFont="1" applyFill="1" applyBorder="1" applyAlignment="1">
      <alignment horizontal="center" vertical="center" wrapText="1"/>
    </xf>
    <xf numFmtId="0" fontId="23" fillId="42" borderId="34" xfId="0" applyNumberFormat="1" applyFont="1" applyFill="1" applyBorder="1" applyAlignment="1">
      <alignment horizontal="center" vertical="center" wrapText="1"/>
    </xf>
    <xf numFmtId="0" fontId="23" fillId="42" borderId="49" xfId="0" applyNumberFormat="1" applyFont="1" applyFill="1" applyBorder="1" applyAlignment="1">
      <alignment horizontal="center" vertical="center" wrapText="1"/>
    </xf>
    <xf numFmtId="0" fontId="23" fillId="42" borderId="36" xfId="0" applyNumberFormat="1" applyFont="1" applyFill="1" applyBorder="1" applyAlignment="1">
      <alignment horizontal="center" vertical="center" wrapText="1"/>
    </xf>
    <xf numFmtId="0" fontId="29" fillId="42" borderId="32" xfId="0" applyFont="1" applyFill="1" applyBorder="1" applyAlignment="1">
      <alignment horizontal="left" vertical="center"/>
    </xf>
    <xf numFmtId="0" fontId="29" fillId="42" borderId="18" xfId="0" applyFont="1" applyFill="1" applyBorder="1" applyAlignment="1">
      <alignment horizontal="left" vertical="center"/>
    </xf>
    <xf numFmtId="0" fontId="29" fillId="42" borderId="20" xfId="0" applyFont="1" applyFill="1" applyBorder="1" applyAlignment="1">
      <alignment horizontal="left" vertical="center"/>
    </xf>
    <xf numFmtId="0" fontId="29" fillId="42" borderId="21" xfId="0" applyFont="1" applyFill="1" applyBorder="1" applyAlignment="1">
      <alignment horizontal="left" vertical="center"/>
    </xf>
    <xf numFmtId="0" fontId="24" fillId="42" borderId="34" xfId="0" applyFont="1" applyFill="1" applyBorder="1" applyAlignment="1">
      <alignment horizontal="center" vertical="center" wrapText="1"/>
    </xf>
    <xf numFmtId="0" fontId="24" fillId="42" borderId="49" xfId="0" applyFont="1" applyFill="1" applyBorder="1" applyAlignment="1">
      <alignment horizontal="center" vertical="center" wrapText="1"/>
    </xf>
    <xf numFmtId="0" fontId="24" fillId="42" borderId="36" xfId="0" applyFont="1" applyFill="1" applyBorder="1" applyAlignment="1">
      <alignment horizontal="center" vertical="center" wrapText="1"/>
    </xf>
    <xf numFmtId="0" fontId="23" fillId="42" borderId="47" xfId="0" applyFont="1" applyFill="1" applyBorder="1" applyAlignment="1">
      <alignment horizontal="center" vertical="center" wrapText="1"/>
    </xf>
    <xf numFmtId="0" fontId="23" fillId="42" borderId="44" xfId="0" applyFont="1" applyFill="1" applyBorder="1" applyAlignment="1">
      <alignment horizontal="center" vertical="center" wrapText="1"/>
    </xf>
    <xf numFmtId="0" fontId="23" fillId="42" borderId="48" xfId="0" applyFont="1" applyFill="1" applyBorder="1" applyAlignment="1">
      <alignment horizontal="center" vertical="center" wrapText="1"/>
    </xf>
    <xf numFmtId="0" fontId="23" fillId="42" borderId="43" xfId="0" applyFont="1" applyFill="1" applyBorder="1" applyAlignment="1">
      <alignment horizontal="center" vertical="center" wrapText="1"/>
    </xf>
    <xf numFmtId="0" fontId="68" fillId="0" borderId="86" xfId="0" applyFont="1" applyFill="1" applyBorder="1" applyAlignment="1">
      <alignment horizontal="center" vertical="center" wrapText="1"/>
    </xf>
    <xf numFmtId="0" fontId="68" fillId="0" borderId="87" xfId="0" applyFont="1" applyFill="1" applyBorder="1" applyAlignment="1">
      <alignment horizontal="center" vertical="center" wrapText="1"/>
    </xf>
    <xf numFmtId="0" fontId="68" fillId="0" borderId="130" xfId="0" applyFont="1" applyFill="1" applyBorder="1" applyAlignment="1">
      <alignment horizontal="center" vertical="center" textRotation="90" wrapText="1"/>
    </xf>
    <xf numFmtId="0" fontId="68" fillId="0" borderId="131" xfId="0" applyFont="1" applyFill="1" applyBorder="1" applyAlignment="1">
      <alignment horizontal="center" vertical="center" wrapText="1"/>
    </xf>
    <xf numFmtId="0" fontId="68" fillId="0" borderId="132" xfId="0" applyFont="1" applyFill="1" applyBorder="1" applyAlignment="1">
      <alignment horizontal="center" vertical="center" wrapText="1"/>
    </xf>
    <xf numFmtId="0" fontId="24" fillId="42" borderId="103" xfId="0" applyFont="1" applyFill="1" applyBorder="1" applyAlignment="1">
      <alignment horizontal="center" vertical="center" textRotation="90" wrapText="1"/>
    </xf>
    <xf numFmtId="0" fontId="24" fillId="42" borderId="94" xfId="0" applyFont="1" applyFill="1" applyBorder="1" applyAlignment="1">
      <alignment horizontal="center" vertical="center" textRotation="90" wrapText="1"/>
    </xf>
    <xf numFmtId="0" fontId="68" fillId="0" borderId="86" xfId="0" applyFont="1" applyFill="1" applyBorder="1" applyAlignment="1">
      <alignment horizontal="center" vertical="center" textRotation="90" wrapText="1"/>
    </xf>
    <xf numFmtId="0" fontId="68" fillId="0" borderId="83" xfId="0" applyFont="1" applyFill="1" applyBorder="1" applyAlignment="1">
      <alignment horizontal="center" vertical="center" wrapText="1"/>
    </xf>
    <xf numFmtId="0" fontId="24" fillId="42" borderId="96" xfId="0" applyFont="1" applyFill="1" applyBorder="1" applyAlignment="1">
      <alignment horizontal="center" vertical="center" wrapText="1"/>
    </xf>
    <xf numFmtId="0" fontId="68" fillId="0" borderId="133" xfId="0" applyFont="1" applyFill="1" applyBorder="1" applyAlignment="1">
      <alignment horizontal="center" vertical="center" wrapText="1"/>
    </xf>
    <xf numFmtId="0" fontId="62" fillId="0" borderId="134" xfId="0" applyFont="1" applyFill="1" applyBorder="1" applyAlignment="1">
      <alignment horizontal="center" vertical="center" wrapText="1"/>
    </xf>
    <xf numFmtId="0" fontId="62" fillId="0" borderId="88" xfId="0" applyFont="1" applyFill="1" applyBorder="1" applyAlignment="1">
      <alignment horizontal="center" vertical="center" wrapText="1"/>
    </xf>
    <xf numFmtId="0" fontId="75" fillId="0" borderId="86" xfId="0" applyFont="1" applyFill="1" applyBorder="1" applyAlignment="1">
      <alignment horizontal="center" vertical="center" wrapText="1"/>
    </xf>
    <xf numFmtId="0" fontId="76" fillId="0" borderId="86" xfId="0" applyFont="1" applyFill="1" applyBorder="1" applyAlignment="1">
      <alignment horizontal="center" vertical="center" wrapText="1"/>
    </xf>
    <xf numFmtId="0" fontId="76" fillId="0" borderId="87" xfId="0" applyFont="1" applyFill="1" applyBorder="1" applyAlignment="1">
      <alignment horizontal="center" vertical="center" wrapText="1"/>
    </xf>
    <xf numFmtId="0" fontId="76" fillId="0" borderId="83" xfId="0" applyFont="1" applyFill="1" applyBorder="1" applyAlignment="1">
      <alignment horizontal="center" vertical="center" wrapText="1"/>
    </xf>
    <xf numFmtId="0" fontId="75" fillId="0" borderId="86" xfId="0" applyFont="1" applyFill="1" applyBorder="1" applyAlignment="1">
      <alignment horizontal="center" vertical="center" textRotation="90" wrapText="1"/>
    </xf>
    <xf numFmtId="0" fontId="75" fillId="0" borderId="87" xfId="0" applyFont="1" applyFill="1" applyBorder="1" applyAlignment="1">
      <alignment horizontal="center" vertical="center" wrapText="1"/>
    </xf>
    <xf numFmtId="0" fontId="75" fillId="0" borderId="83" xfId="0" applyFont="1" applyFill="1" applyBorder="1" applyAlignment="1">
      <alignment horizontal="center" vertical="center" wrapText="1"/>
    </xf>
    <xf numFmtId="0" fontId="23" fillId="42" borderId="10" xfId="0" applyFont="1" applyFill="1" applyBorder="1" applyAlignment="1">
      <alignment horizontal="left" vertical="top" wrapText="1"/>
    </xf>
    <xf numFmtId="0" fontId="23" fillId="42" borderId="41" xfId="0" applyFont="1" applyFill="1" applyBorder="1" applyAlignment="1">
      <alignment horizontal="left" vertical="top" wrapText="1"/>
    </xf>
    <xf numFmtId="0" fontId="23" fillId="42" borderId="24" xfId="0" applyFont="1" applyFill="1" applyBorder="1" applyAlignment="1">
      <alignment horizontal="left" vertical="top" wrapText="1"/>
    </xf>
    <xf numFmtId="0" fontId="23" fillId="42" borderId="135" xfId="0" applyFont="1" applyFill="1" applyBorder="1" applyAlignment="1">
      <alignment horizontal="left" vertical="top" wrapText="1"/>
    </xf>
    <xf numFmtId="0" fontId="23" fillId="42" borderId="42" xfId="0" applyFont="1" applyFill="1" applyBorder="1" applyAlignment="1">
      <alignment horizontal="left" vertical="top" wrapText="1"/>
    </xf>
    <xf numFmtId="0" fontId="23" fillId="42" borderId="37" xfId="0" applyFont="1" applyFill="1" applyBorder="1" applyAlignment="1">
      <alignment horizontal="left" vertical="top" wrapText="1"/>
    </xf>
    <xf numFmtId="0" fontId="23" fillId="42" borderId="40" xfId="0" applyFont="1" applyFill="1" applyBorder="1" applyAlignment="1">
      <alignment horizontal="left" vertical="top" wrapText="1"/>
    </xf>
    <xf numFmtId="0" fontId="23" fillId="42" borderId="28" xfId="0" applyFont="1" applyFill="1" applyBorder="1" applyAlignment="1">
      <alignment horizontal="center" vertical="center" wrapText="1"/>
    </xf>
    <xf numFmtId="0" fontId="23" fillId="42" borderId="11" xfId="0" applyFont="1" applyFill="1" applyBorder="1" applyAlignment="1">
      <alignment horizontal="center" vertical="center" wrapText="1"/>
    </xf>
    <xf numFmtId="0" fontId="23" fillId="42" borderId="103" xfId="0" applyFont="1" applyFill="1" applyBorder="1" applyAlignment="1">
      <alignment horizontal="center" vertical="center" wrapText="1"/>
    </xf>
    <xf numFmtId="0" fontId="23" fillId="42" borderId="16" xfId="0" applyFont="1" applyFill="1" applyBorder="1" applyAlignment="1">
      <alignment horizontal="center" vertical="center" wrapText="1"/>
    </xf>
    <xf numFmtId="0" fontId="24" fillId="42" borderId="42" xfId="0" applyFont="1" applyFill="1" applyBorder="1" applyAlignment="1">
      <alignment horizontal="center" vertical="center" wrapText="1"/>
    </xf>
    <xf numFmtId="0" fontId="24" fillId="42" borderId="45" xfId="0" applyFont="1" applyFill="1" applyBorder="1" applyAlignment="1">
      <alignment horizontal="center" vertical="center" wrapText="1"/>
    </xf>
    <xf numFmtId="0" fontId="23" fillId="42" borderId="0" xfId="0" applyFont="1" applyFill="1" applyBorder="1" applyAlignment="1">
      <alignment horizontal="center" vertical="center" wrapText="1"/>
    </xf>
    <xf numFmtId="0" fontId="24" fillId="42" borderId="97" xfId="0" applyFont="1" applyFill="1" applyBorder="1" applyAlignment="1">
      <alignment horizontal="center" vertical="center" wrapText="1"/>
    </xf>
    <xf numFmtId="0" fontId="23" fillId="42" borderId="33" xfId="0" applyFont="1" applyFill="1" applyBorder="1" applyAlignment="1">
      <alignment horizontal="left" vertical="top" wrapText="1"/>
    </xf>
    <xf numFmtId="0" fontId="24" fillId="42" borderId="103" xfId="0" applyFont="1" applyFill="1" applyBorder="1" applyAlignment="1">
      <alignment horizontal="center" vertical="center" wrapText="1"/>
    </xf>
    <xf numFmtId="0" fontId="24" fillId="42" borderId="94" xfId="0" applyFont="1" applyFill="1" applyBorder="1" applyAlignment="1">
      <alignment horizontal="center" vertical="center" wrapText="1"/>
    </xf>
    <xf numFmtId="0" fontId="28" fillId="42" borderId="27" xfId="0" applyFont="1" applyFill="1" applyBorder="1" applyAlignment="1">
      <alignment horizontal="center" vertical="center" wrapText="1"/>
    </xf>
    <xf numFmtId="0" fontId="28" fillId="42" borderId="28" xfId="0" applyFont="1" applyFill="1" applyBorder="1" applyAlignment="1">
      <alignment horizontal="center" vertical="center" wrapText="1"/>
    </xf>
    <xf numFmtId="0" fontId="28" fillId="42" borderId="29" xfId="0" applyFont="1" applyFill="1" applyBorder="1" applyAlignment="1">
      <alignment horizontal="center" vertical="center" wrapText="1"/>
    </xf>
    <xf numFmtId="0" fontId="28" fillId="42" borderId="30" xfId="0" applyFont="1" applyFill="1" applyBorder="1" applyAlignment="1">
      <alignment horizontal="center" vertical="center" wrapText="1"/>
    </xf>
    <xf numFmtId="0" fontId="28" fillId="42" borderId="0" xfId="0" applyFont="1" applyFill="1" applyBorder="1" applyAlignment="1">
      <alignment horizontal="center" vertical="center" wrapText="1"/>
    </xf>
    <xf numFmtId="0" fontId="28" fillId="42" borderId="14" xfId="0" applyFont="1" applyFill="1" applyBorder="1" applyAlignment="1">
      <alignment horizontal="center" vertical="center" wrapText="1"/>
    </xf>
    <xf numFmtId="0" fontId="28" fillId="42" borderId="103" xfId="0" applyFont="1" applyFill="1" applyBorder="1" applyAlignment="1">
      <alignment horizontal="center" vertical="center" textRotation="90" wrapText="1"/>
    </xf>
    <xf numFmtId="0" fontId="28" fillId="42" borderId="94" xfId="0" applyFont="1" applyFill="1" applyBorder="1" applyAlignment="1">
      <alignment horizontal="center" vertical="center" textRotation="90" wrapText="1"/>
    </xf>
    <xf numFmtId="14" fontId="26" fillId="42" borderId="10" xfId="0" applyNumberFormat="1" applyFont="1" applyFill="1" applyBorder="1" applyAlignment="1">
      <alignment horizontal="center" vertical="center" wrapText="1"/>
    </xf>
    <xf numFmtId="0" fontId="24" fillId="42" borderId="10" xfId="0" applyFont="1" applyFill="1" applyBorder="1" applyAlignment="1">
      <alignment horizontal="center" vertical="center" wrapText="1"/>
    </xf>
    <xf numFmtId="0" fontId="37" fillId="0" borderId="69" xfId="0" applyFont="1" applyFill="1" applyBorder="1" applyAlignment="1">
      <alignment horizontal="center" vertical="center"/>
    </xf>
    <xf numFmtId="14" fontId="30" fillId="42" borderId="10" xfId="0" applyNumberFormat="1" applyFont="1" applyFill="1" applyBorder="1" applyAlignment="1" applyProtection="1">
      <alignment horizontal="center" vertical="center" wrapText="1"/>
      <protection locked="0"/>
    </xf>
    <xf numFmtId="14" fontId="30" fillId="42" borderId="37" xfId="0" applyNumberFormat="1" applyFont="1" applyFill="1" applyBorder="1" applyAlignment="1" applyProtection="1">
      <alignment horizontal="center" vertical="center" wrapText="1"/>
      <protection locked="0"/>
    </xf>
    <xf numFmtId="0" fontId="105" fillId="42" borderId="136" xfId="0" applyFont="1" applyFill="1" applyBorder="1" applyAlignment="1" applyProtection="1">
      <alignment horizontal="center"/>
      <protection/>
    </xf>
    <xf numFmtId="0" fontId="105" fillId="42" borderId="29" xfId="0" applyFont="1" applyFill="1" applyBorder="1" applyAlignment="1" applyProtection="1">
      <alignment horizontal="center"/>
      <protection/>
    </xf>
    <xf numFmtId="0" fontId="105" fillId="42" borderId="137" xfId="0" applyFont="1" applyFill="1" applyBorder="1" applyAlignment="1" applyProtection="1">
      <alignment horizontal="center"/>
      <protection/>
    </xf>
    <xf numFmtId="0" fontId="105" fillId="42" borderId="14" xfId="0" applyFont="1" applyFill="1" applyBorder="1" applyAlignment="1" applyProtection="1">
      <alignment horizontal="center"/>
      <protection/>
    </xf>
    <xf numFmtId="0" fontId="105" fillId="42" borderId="20" xfId="0" applyFont="1" applyFill="1" applyBorder="1" applyAlignment="1" applyProtection="1">
      <alignment horizontal="center"/>
      <protection/>
    </xf>
    <xf numFmtId="0" fontId="105" fillId="42" borderId="138" xfId="0" applyFont="1" applyFill="1" applyBorder="1" applyAlignment="1" applyProtection="1">
      <alignment horizontal="center"/>
      <protection/>
    </xf>
    <xf numFmtId="0" fontId="30" fillId="42" borderId="32" xfId="0" applyFont="1" applyFill="1" applyBorder="1" applyAlignment="1" applyProtection="1">
      <alignment horizontal="center"/>
      <protection/>
    </xf>
    <xf numFmtId="0" fontId="30" fillId="42" borderId="139" xfId="0" applyFont="1" applyFill="1" applyBorder="1" applyAlignment="1" applyProtection="1">
      <alignment horizontal="center"/>
      <protection/>
    </xf>
    <xf numFmtId="0" fontId="30" fillId="42" borderId="140" xfId="0" applyFont="1" applyFill="1" applyBorder="1" applyAlignment="1" applyProtection="1">
      <alignment horizontal="center"/>
      <protection/>
    </xf>
    <xf numFmtId="0" fontId="30" fillId="42" borderId="15" xfId="0" applyFont="1" applyFill="1" applyBorder="1" applyAlignment="1" applyProtection="1">
      <alignment horizontal="center"/>
      <protection/>
    </xf>
    <xf numFmtId="0" fontId="37" fillId="0" borderId="58" xfId="0" applyFont="1" applyFill="1" applyBorder="1" applyAlignment="1">
      <alignment horizontal="center" vertical="center"/>
    </xf>
    <xf numFmtId="0" fontId="37" fillId="0" borderId="57" xfId="0" applyFont="1" applyFill="1" applyBorder="1" applyAlignment="1">
      <alignment horizontal="center" vertical="center"/>
    </xf>
    <xf numFmtId="0" fontId="37" fillId="0" borderId="46" xfId="0" applyFont="1" applyFill="1" applyBorder="1" applyAlignment="1">
      <alignment horizontal="center" vertical="center"/>
    </xf>
    <xf numFmtId="0" fontId="37" fillId="0" borderId="68" xfId="0" applyFont="1" applyFill="1" applyBorder="1" applyAlignment="1">
      <alignment horizontal="center" vertical="center"/>
    </xf>
    <xf numFmtId="14" fontId="37" fillId="0" borderId="69" xfId="0" applyNumberFormat="1" applyFont="1" applyFill="1" applyBorder="1" applyAlignment="1">
      <alignment horizontal="center" vertical="center"/>
    </xf>
    <xf numFmtId="14" fontId="37" fillId="0" borderId="58" xfId="0" applyNumberFormat="1" applyFont="1" applyFill="1" applyBorder="1" applyAlignment="1">
      <alignment horizontal="center" vertical="center"/>
    </xf>
    <xf numFmtId="0" fontId="37" fillId="0" borderId="66" xfId="0" applyFont="1" applyFill="1" applyBorder="1" applyAlignment="1">
      <alignment horizontal="center" vertical="center"/>
    </xf>
    <xf numFmtId="0" fontId="37" fillId="0" borderId="66" xfId="0" applyFont="1" applyFill="1" applyBorder="1" applyAlignment="1">
      <alignment horizontal="center" vertical="center" wrapText="1"/>
    </xf>
    <xf numFmtId="14" fontId="37" fillId="0" borderId="55" xfId="0" applyNumberFormat="1" applyFont="1" applyFill="1" applyBorder="1" applyAlignment="1">
      <alignment horizontal="center" vertical="center"/>
    </xf>
    <xf numFmtId="0" fontId="37" fillId="0" borderId="54" xfId="0" applyFont="1" applyFill="1" applyBorder="1" applyAlignment="1">
      <alignment horizontal="center" vertical="center"/>
    </xf>
    <xf numFmtId="0" fontId="37" fillId="0" borderId="55" xfId="0" applyFont="1" applyFill="1" applyBorder="1" applyAlignment="1">
      <alignment horizontal="center" vertical="center"/>
    </xf>
    <xf numFmtId="0" fontId="37" fillId="0" borderId="141" xfId="0" applyFont="1" applyFill="1" applyBorder="1" applyAlignment="1">
      <alignment horizontal="center" vertical="center"/>
    </xf>
    <xf numFmtId="0" fontId="37" fillId="0" borderId="98" xfId="0" applyFont="1" applyFill="1" applyBorder="1" applyAlignment="1">
      <alignment horizontal="center" vertical="center"/>
    </xf>
    <xf numFmtId="0" fontId="37" fillId="0" borderId="65" xfId="0" applyFont="1" applyFill="1" applyBorder="1" applyAlignment="1">
      <alignment horizontal="center" vertical="center"/>
    </xf>
    <xf numFmtId="14" fontId="37" fillId="0" borderId="66" xfId="0" applyNumberFormat="1" applyFont="1" applyFill="1" applyBorder="1" applyAlignment="1">
      <alignment horizontal="center" vertical="center"/>
    </xf>
    <xf numFmtId="0" fontId="75" fillId="43" borderId="142" xfId="0" applyFont="1" applyFill="1" applyBorder="1" applyAlignment="1">
      <alignment horizontal="center" vertical="center" wrapText="1"/>
    </xf>
    <xf numFmtId="0" fontId="75" fillId="43" borderId="92" xfId="0" applyFont="1" applyFill="1" applyBorder="1" applyAlignment="1">
      <alignment horizontal="center" vertical="center" wrapText="1"/>
    </xf>
    <xf numFmtId="0" fontId="75" fillId="43" borderId="143" xfId="0" applyFont="1" applyFill="1" applyBorder="1" applyAlignment="1">
      <alignment horizontal="center" vertical="center" wrapText="1"/>
    </xf>
    <xf numFmtId="0" fontId="75" fillId="43" borderId="104" xfId="0" applyFont="1" applyFill="1" applyBorder="1" applyAlignment="1">
      <alignment horizontal="center" vertical="center" wrapText="1"/>
    </xf>
    <xf numFmtId="0" fontId="75" fillId="43" borderId="93" xfId="0" applyFont="1" applyFill="1" applyBorder="1" applyAlignment="1">
      <alignment horizontal="center" vertical="center" wrapText="1"/>
    </xf>
    <xf numFmtId="0" fontId="75" fillId="43" borderId="26" xfId="0" applyFont="1" applyFill="1" applyBorder="1" applyAlignment="1">
      <alignment horizontal="center" vertical="center" wrapText="1"/>
    </xf>
    <xf numFmtId="0" fontId="68" fillId="43" borderId="92" xfId="0" applyFont="1" applyFill="1" applyBorder="1" applyAlignment="1">
      <alignment horizontal="center" vertical="center"/>
    </xf>
    <xf numFmtId="0" fontId="68" fillId="43" borderId="143" xfId="0" applyFont="1" applyFill="1" applyBorder="1" applyAlignment="1">
      <alignment horizontal="center" vertical="center"/>
    </xf>
    <xf numFmtId="0" fontId="68" fillId="43" borderId="104" xfId="0" applyFont="1" applyFill="1" applyBorder="1" applyAlignment="1">
      <alignment horizontal="center" vertical="center"/>
    </xf>
    <xf numFmtId="0" fontId="68" fillId="43" borderId="93" xfId="0" applyFont="1" applyFill="1" applyBorder="1" applyAlignment="1">
      <alignment horizontal="center" vertical="center"/>
    </xf>
    <xf numFmtId="0" fontId="68" fillId="43" borderId="26" xfId="0" applyFont="1" applyFill="1" applyBorder="1" applyAlignment="1">
      <alignment horizontal="center" vertical="center"/>
    </xf>
    <xf numFmtId="0" fontId="33" fillId="0" borderId="43" xfId="0" applyFont="1" applyFill="1" applyBorder="1" applyAlignment="1" applyProtection="1">
      <alignment horizontal="center" vertical="center"/>
      <protection/>
    </xf>
    <xf numFmtId="0" fontId="33" fillId="0" borderId="124" xfId="0" applyFont="1" applyFill="1" applyBorder="1" applyAlignment="1" applyProtection="1">
      <alignment horizontal="center" vertical="center"/>
      <protection/>
    </xf>
    <xf numFmtId="0" fontId="33" fillId="0" borderId="48" xfId="0" applyFont="1" applyFill="1" applyBorder="1" applyAlignment="1" applyProtection="1">
      <alignment horizontal="center" vertical="center"/>
      <protection/>
    </xf>
    <xf numFmtId="14" fontId="33" fillId="0" borderId="43" xfId="0" applyNumberFormat="1" applyFont="1" applyFill="1" applyBorder="1" applyAlignment="1" applyProtection="1">
      <alignment horizontal="center" vertical="center"/>
      <protection/>
    </xf>
    <xf numFmtId="14" fontId="33" fillId="0" borderId="48" xfId="0" applyNumberFormat="1" applyFont="1" applyFill="1" applyBorder="1" applyAlignment="1" applyProtection="1">
      <alignment horizontal="center" vertical="center"/>
      <protection/>
    </xf>
    <xf numFmtId="0" fontId="34" fillId="42" borderId="43" xfId="0" applyFont="1" applyFill="1" applyBorder="1" applyAlignment="1" applyProtection="1">
      <alignment horizontal="center" vertical="center" wrapText="1"/>
      <protection locked="0"/>
    </xf>
    <xf numFmtId="0" fontId="34" fillId="42" borderId="124" xfId="0" applyFont="1" applyFill="1" applyBorder="1" applyAlignment="1" applyProtection="1">
      <alignment horizontal="center" vertical="center" wrapText="1"/>
      <protection locked="0"/>
    </xf>
    <xf numFmtId="0" fontId="34" fillId="42" borderId="48" xfId="0" applyFont="1" applyFill="1" applyBorder="1" applyAlignment="1" applyProtection="1">
      <alignment horizontal="center" vertical="center" wrapText="1"/>
      <protection locked="0"/>
    </xf>
    <xf numFmtId="9" fontId="34" fillId="42" borderId="44" xfId="0" applyNumberFormat="1" applyFont="1" applyFill="1" applyBorder="1" applyAlignment="1" applyProtection="1">
      <alignment horizontal="center" vertical="center" wrapText="1"/>
      <protection locked="0"/>
    </xf>
    <xf numFmtId="9" fontId="34" fillId="42" borderId="47" xfId="0" applyNumberFormat="1" applyFont="1" applyFill="1" applyBorder="1" applyAlignment="1" applyProtection="1">
      <alignment horizontal="center" vertical="center" wrapText="1"/>
      <protection locked="0"/>
    </xf>
    <xf numFmtId="9" fontId="34" fillId="42" borderId="43" xfId="0" applyNumberFormat="1" applyFont="1" applyFill="1" applyBorder="1" applyAlignment="1" applyProtection="1">
      <alignment horizontal="center" vertical="center" wrapText="1"/>
      <protection locked="0"/>
    </xf>
    <xf numFmtId="9" fontId="34" fillId="42" borderId="124" xfId="0" applyNumberFormat="1" applyFont="1" applyFill="1" applyBorder="1" applyAlignment="1" applyProtection="1">
      <alignment horizontal="center" vertical="center" wrapText="1"/>
      <protection locked="0"/>
    </xf>
    <xf numFmtId="9" fontId="34" fillId="42" borderId="38" xfId="0" applyNumberFormat="1" applyFont="1" applyFill="1" applyBorder="1" applyAlignment="1" applyProtection="1">
      <alignment horizontal="center" vertical="center" wrapText="1"/>
      <protection locked="0"/>
    </xf>
    <xf numFmtId="0" fontId="25" fillId="42" borderId="43" xfId="0" applyFont="1" applyFill="1" applyBorder="1" applyAlignment="1" applyProtection="1">
      <alignment horizontal="left" vertical="center" wrapText="1"/>
      <protection/>
    </xf>
    <xf numFmtId="0" fontId="25" fillId="42" borderId="48" xfId="0" applyFont="1" applyFill="1" applyBorder="1" applyAlignment="1" applyProtection="1">
      <alignment horizontal="left" vertical="center" wrapText="1"/>
      <protection/>
    </xf>
    <xf numFmtId="0" fontId="33" fillId="36" borderId="43" xfId="0" applyFont="1" applyFill="1" applyBorder="1" applyAlignment="1" applyProtection="1">
      <alignment horizontal="center" vertical="center"/>
      <protection/>
    </xf>
    <xf numFmtId="0" fontId="33" fillId="36" borderId="124" xfId="0" applyFont="1" applyFill="1" applyBorder="1" applyAlignment="1" applyProtection="1">
      <alignment horizontal="center" vertical="center"/>
      <protection/>
    </xf>
    <xf numFmtId="0" fontId="33" fillId="36" borderId="48" xfId="0" applyFont="1" applyFill="1" applyBorder="1" applyAlignment="1" applyProtection="1">
      <alignment horizontal="center" vertical="center"/>
      <protection/>
    </xf>
    <xf numFmtId="0" fontId="30" fillId="0" borderId="43" xfId="0" applyFont="1" applyFill="1" applyBorder="1" applyAlignment="1" applyProtection="1">
      <alignment horizontal="left" vertical="center" wrapText="1"/>
      <protection/>
    </xf>
    <xf numFmtId="0" fontId="30" fillId="0" borderId="124" xfId="0" applyFont="1" applyFill="1" applyBorder="1" applyAlignment="1" applyProtection="1">
      <alignment horizontal="left" vertical="center" wrapText="1"/>
      <protection/>
    </xf>
    <xf numFmtId="0" fontId="30" fillId="0" borderId="48" xfId="0" applyFont="1" applyFill="1" applyBorder="1" applyAlignment="1" applyProtection="1">
      <alignment horizontal="left" vertical="center" wrapText="1"/>
      <protection/>
    </xf>
    <xf numFmtId="0" fontId="33" fillId="0" borderId="43" xfId="0" applyFont="1" applyFill="1" applyBorder="1" applyAlignment="1" applyProtection="1">
      <alignment horizontal="center" vertical="center" wrapText="1"/>
      <protection/>
    </xf>
    <xf numFmtId="0" fontId="33" fillId="0" borderId="124" xfId="0" applyFont="1" applyFill="1" applyBorder="1" applyAlignment="1" applyProtection="1">
      <alignment horizontal="center" vertical="center" wrapText="1"/>
      <protection/>
    </xf>
    <xf numFmtId="0" fontId="33" fillId="0" borderId="48" xfId="0" applyFont="1" applyFill="1" applyBorder="1" applyAlignment="1" applyProtection="1">
      <alignment horizontal="center" vertical="center" wrapText="1"/>
      <protection/>
    </xf>
    <xf numFmtId="0" fontId="33" fillId="42" borderId="44" xfId="0" applyFont="1" applyFill="1" applyBorder="1" applyAlignment="1" applyProtection="1">
      <alignment horizontal="center" vertical="center"/>
      <protection/>
    </xf>
    <xf numFmtId="0" fontId="33" fillId="42" borderId="141" xfId="0" applyFont="1" applyFill="1" applyBorder="1" applyAlignment="1" applyProtection="1">
      <alignment horizontal="center" vertical="center"/>
      <protection/>
    </xf>
    <xf numFmtId="0" fontId="33" fillId="42" borderId="47" xfId="0" applyFont="1" applyFill="1" applyBorder="1" applyAlignment="1" applyProtection="1">
      <alignment horizontal="center" vertical="center"/>
      <protection/>
    </xf>
    <xf numFmtId="14" fontId="33" fillId="42" borderId="44" xfId="0" applyNumberFormat="1" applyFont="1" applyFill="1" applyBorder="1" applyAlignment="1" applyProtection="1">
      <alignment horizontal="center" vertical="center"/>
      <protection/>
    </xf>
    <xf numFmtId="14" fontId="33" fillId="42" borderId="47" xfId="0" applyNumberFormat="1" applyFont="1" applyFill="1" applyBorder="1" applyAlignment="1" applyProtection="1">
      <alignment horizontal="center" vertical="center"/>
      <protection/>
    </xf>
    <xf numFmtId="0" fontId="34" fillId="42" borderId="44" xfId="0" applyFont="1" applyFill="1" applyBorder="1" applyAlignment="1" applyProtection="1">
      <alignment horizontal="center" vertical="center" wrapText="1"/>
      <protection locked="0"/>
    </xf>
    <xf numFmtId="0" fontId="34" fillId="42" borderId="141" xfId="0" applyFont="1" applyFill="1" applyBorder="1" applyAlignment="1" applyProtection="1">
      <alignment horizontal="center" vertical="center" wrapText="1"/>
      <protection locked="0"/>
    </xf>
    <xf numFmtId="0" fontId="34" fillId="42" borderId="47" xfId="0" applyFont="1" applyFill="1" applyBorder="1" applyAlignment="1" applyProtection="1">
      <alignment horizontal="center" vertical="center" wrapText="1"/>
      <protection locked="0"/>
    </xf>
    <xf numFmtId="9" fontId="34" fillId="42" borderId="144" xfId="0" applyNumberFormat="1" applyFont="1" applyFill="1" applyBorder="1" applyAlignment="1" applyProtection="1">
      <alignment horizontal="center" vertical="center" wrapText="1"/>
      <protection locked="0"/>
    </xf>
    <xf numFmtId="9" fontId="34" fillId="42" borderId="145" xfId="0" applyNumberFormat="1" applyFont="1" applyFill="1" applyBorder="1" applyAlignment="1" applyProtection="1">
      <alignment horizontal="center" vertical="center" wrapText="1"/>
      <protection locked="0"/>
    </xf>
    <xf numFmtId="9" fontId="34" fillId="42" borderId="141" xfId="0" applyNumberFormat="1" applyFont="1" applyFill="1" applyBorder="1" applyAlignment="1" applyProtection="1">
      <alignment horizontal="center" vertical="center" wrapText="1"/>
      <protection locked="0"/>
    </xf>
    <xf numFmtId="9" fontId="34" fillId="42" borderId="35" xfId="0" applyNumberFormat="1" applyFont="1" applyFill="1" applyBorder="1" applyAlignment="1" applyProtection="1">
      <alignment horizontal="center" vertical="center" wrapText="1"/>
      <protection locked="0"/>
    </xf>
    <xf numFmtId="0" fontId="25" fillId="43" borderId="61" xfId="0" applyFont="1" applyFill="1" applyBorder="1" applyAlignment="1">
      <alignment horizontal="center" vertical="center" wrapText="1"/>
    </xf>
    <xf numFmtId="0" fontId="25" fillId="43" borderId="124" xfId="0" applyFont="1" applyFill="1" applyBorder="1" applyAlignment="1">
      <alignment horizontal="center" vertical="center" wrapText="1"/>
    </xf>
    <xf numFmtId="0" fontId="25" fillId="43" borderId="60" xfId="0" applyFont="1" applyFill="1" applyBorder="1" applyAlignment="1">
      <alignment horizontal="center" vertical="center" wrapText="1"/>
    </xf>
    <xf numFmtId="0" fontId="25" fillId="42" borderId="44" xfId="0" applyFont="1" applyFill="1" applyBorder="1" applyAlignment="1" applyProtection="1">
      <alignment horizontal="left" vertical="center" wrapText="1"/>
      <protection/>
    </xf>
    <xf numFmtId="0" fontId="25" fillId="42" borderId="47" xfId="0" applyFont="1" applyFill="1" applyBorder="1" applyAlignment="1" applyProtection="1">
      <alignment horizontal="left" vertical="center" wrapText="1"/>
      <protection/>
    </xf>
    <xf numFmtId="0" fontId="25" fillId="42" borderId="44" xfId="0" applyFont="1" applyFill="1" applyBorder="1" applyAlignment="1" applyProtection="1">
      <alignment horizontal="center" vertical="center" wrapText="1"/>
      <protection/>
    </xf>
    <xf numFmtId="0" fontId="25" fillId="42" borderId="47" xfId="0" applyFont="1" applyFill="1" applyBorder="1" applyAlignment="1" applyProtection="1">
      <alignment horizontal="center" vertical="center" wrapText="1"/>
      <protection/>
    </xf>
    <xf numFmtId="0" fontId="33" fillId="36" borderId="44" xfId="0" applyFont="1" applyFill="1" applyBorder="1" applyAlignment="1" applyProtection="1">
      <alignment horizontal="center" vertical="center"/>
      <protection/>
    </xf>
    <xf numFmtId="0" fontId="33" fillId="36" borderId="141" xfId="0" applyFont="1" applyFill="1" applyBorder="1" applyAlignment="1" applyProtection="1">
      <alignment horizontal="center" vertical="center"/>
      <protection/>
    </xf>
    <xf numFmtId="0" fontId="33" fillId="36" borderId="47" xfId="0" applyFont="1" applyFill="1" applyBorder="1" applyAlignment="1" applyProtection="1">
      <alignment horizontal="center" vertical="center"/>
      <protection/>
    </xf>
    <xf numFmtId="0" fontId="30" fillId="42" borderId="44" xfId="0" applyFont="1" applyFill="1" applyBorder="1" applyAlignment="1" applyProtection="1">
      <alignment horizontal="left" vertical="center" wrapText="1"/>
      <protection/>
    </xf>
    <xf numFmtId="0" fontId="30" fillId="42" borderId="141" xfId="0" applyFont="1" applyFill="1" applyBorder="1" applyAlignment="1" applyProtection="1">
      <alignment horizontal="left" vertical="center" wrapText="1"/>
      <protection/>
    </xf>
    <xf numFmtId="0" fontId="30" fillId="42" borderId="47" xfId="0" applyFont="1" applyFill="1" applyBorder="1" applyAlignment="1" applyProtection="1">
      <alignment horizontal="left" vertical="center" wrapText="1"/>
      <protection/>
    </xf>
    <xf numFmtId="0" fontId="33" fillId="42" borderId="44" xfId="0" applyFont="1" applyFill="1" applyBorder="1" applyAlignment="1" applyProtection="1">
      <alignment horizontal="center" vertical="center" wrapText="1"/>
      <protection/>
    </xf>
    <xf numFmtId="0" fontId="33" fillId="42" borderId="141" xfId="0" applyFont="1" applyFill="1" applyBorder="1" applyAlignment="1" applyProtection="1">
      <alignment horizontal="center" vertical="center" wrapText="1"/>
      <protection/>
    </xf>
    <xf numFmtId="0" fontId="33" fillId="42" borderId="47" xfId="0" applyFont="1" applyFill="1" applyBorder="1" applyAlignment="1" applyProtection="1">
      <alignment horizontal="center" vertical="center" wrapText="1"/>
      <protection/>
    </xf>
    <xf numFmtId="0" fontId="25" fillId="43" borderId="87" xfId="0" applyFont="1" applyFill="1" applyBorder="1" applyAlignment="1">
      <alignment horizontal="center" vertical="center" wrapText="1"/>
    </xf>
    <xf numFmtId="0" fontId="25" fillId="43" borderId="83" xfId="0" applyFont="1" applyFill="1" applyBorder="1" applyAlignment="1">
      <alignment horizontal="center" vertical="center" wrapText="1"/>
    </xf>
    <xf numFmtId="0" fontId="25" fillId="43" borderId="136" xfId="0" applyFont="1" applyFill="1" applyBorder="1" applyAlignment="1" applyProtection="1">
      <alignment horizontal="center" vertical="center" wrapText="1"/>
      <protection/>
    </xf>
    <xf numFmtId="0" fontId="25" fillId="43" borderId="28" xfId="0" applyFont="1" applyFill="1" applyBorder="1" applyAlignment="1" applyProtection="1">
      <alignment horizontal="center" vertical="center" wrapText="1"/>
      <protection/>
    </xf>
    <xf numFmtId="0" fontId="25" fillId="43" borderId="146" xfId="0" applyFont="1" applyFill="1" applyBorder="1" applyAlignment="1" applyProtection="1">
      <alignment horizontal="center" vertical="center" wrapText="1"/>
      <protection/>
    </xf>
    <xf numFmtId="0" fontId="25" fillId="43" borderId="20" xfId="0" applyFont="1" applyFill="1" applyBorder="1" applyAlignment="1" applyProtection="1">
      <alignment horizontal="center" vertical="center" wrapText="1"/>
      <protection/>
    </xf>
    <xf numFmtId="0" fontId="25" fillId="43" borderId="21" xfId="0" applyFont="1" applyFill="1" applyBorder="1" applyAlignment="1" applyProtection="1">
      <alignment horizontal="center" vertical="center" wrapText="1"/>
      <protection/>
    </xf>
    <xf numFmtId="0" fontId="25" fillId="43" borderId="22" xfId="0" applyFont="1" applyFill="1" applyBorder="1" applyAlignment="1" applyProtection="1">
      <alignment horizontal="center" vertical="center" wrapText="1"/>
      <protection/>
    </xf>
    <xf numFmtId="0" fontId="25" fillId="43" borderId="18" xfId="0" applyFont="1" applyFill="1" applyBorder="1" applyAlignment="1">
      <alignment horizontal="center" vertical="center" wrapText="1"/>
    </xf>
    <xf numFmtId="0" fontId="25" fillId="43" borderId="147" xfId="0" applyFont="1" applyFill="1" applyBorder="1" applyAlignment="1">
      <alignment horizontal="center" vertical="center" wrapText="1"/>
    </xf>
    <xf numFmtId="0" fontId="25" fillId="43" borderId="11" xfId="0" applyFont="1" applyFill="1" applyBorder="1" applyAlignment="1">
      <alignment horizontal="center" vertical="center" wrapText="1"/>
    </xf>
    <xf numFmtId="0" fontId="25" fillId="43" borderId="148" xfId="0" applyFont="1" applyFill="1" applyBorder="1" applyAlignment="1">
      <alignment horizontal="center" vertical="center" wrapText="1"/>
    </xf>
    <xf numFmtId="0" fontId="25" fillId="43" borderId="58" xfId="0" applyFont="1" applyFill="1" applyBorder="1" applyAlignment="1">
      <alignment horizontal="center" vertical="center" wrapText="1"/>
    </xf>
    <xf numFmtId="0" fontId="25" fillId="43" borderId="46" xfId="0" applyFont="1" applyFill="1" applyBorder="1" applyAlignment="1">
      <alignment horizontal="center" vertical="center" wrapText="1"/>
    </xf>
    <xf numFmtId="0" fontId="25" fillId="43" borderId="57" xfId="0" applyFont="1" applyFill="1" applyBorder="1" applyAlignment="1">
      <alignment horizontal="center" vertical="center" wrapText="1"/>
    </xf>
    <xf numFmtId="0" fontId="25" fillId="43" borderId="149" xfId="0" applyFont="1" applyFill="1" applyBorder="1" applyAlignment="1">
      <alignment horizontal="center" vertical="center" wrapText="1"/>
    </xf>
    <xf numFmtId="0" fontId="25" fillId="43" borderId="150" xfId="0" applyFont="1" applyFill="1" applyBorder="1" applyAlignment="1">
      <alignment horizontal="center" vertical="center" wrapText="1"/>
    </xf>
    <xf numFmtId="0" fontId="25" fillId="43" borderId="19" xfId="0" applyFont="1" applyFill="1" applyBorder="1" applyAlignment="1">
      <alignment horizontal="center" vertical="center" wrapText="1"/>
    </xf>
    <xf numFmtId="0" fontId="25" fillId="43" borderId="151" xfId="0" applyFont="1" applyFill="1" applyBorder="1" applyAlignment="1">
      <alignment horizontal="center" vertical="center" wrapText="1"/>
    </xf>
    <xf numFmtId="0" fontId="25" fillId="43" borderId="32" xfId="0" applyFont="1" applyFill="1" applyBorder="1" applyAlignment="1">
      <alignment horizontal="center" vertical="center" wrapText="1"/>
    </xf>
    <xf numFmtId="0" fontId="25" fillId="43" borderId="139" xfId="0" applyFont="1" applyFill="1" applyBorder="1" applyAlignment="1">
      <alignment horizontal="center" vertical="center" wrapText="1"/>
    </xf>
    <xf numFmtId="0" fontId="25" fillId="43" borderId="140" xfId="0" applyFont="1" applyFill="1" applyBorder="1" applyAlignment="1">
      <alignment horizontal="center" vertical="center" wrapText="1"/>
    </xf>
    <xf numFmtId="0" fontId="25" fillId="43" borderId="15" xfId="0" applyFont="1" applyFill="1" applyBorder="1" applyAlignment="1">
      <alignment horizontal="center" vertical="center" wrapText="1"/>
    </xf>
    <xf numFmtId="0" fontId="27" fillId="43" borderId="104" xfId="0" applyFont="1" applyFill="1" applyBorder="1" applyAlignment="1">
      <alignment horizontal="left" vertical="center" wrapText="1"/>
    </xf>
    <xf numFmtId="0" fontId="27" fillId="43" borderId="93" xfId="0" applyFont="1" applyFill="1" applyBorder="1" applyAlignment="1">
      <alignment horizontal="left" vertical="center" wrapText="1"/>
    </xf>
    <xf numFmtId="0" fontId="27" fillId="43" borderId="26" xfId="0" applyFont="1" applyFill="1" applyBorder="1" applyAlignment="1">
      <alignment horizontal="left" vertical="center" wrapText="1"/>
    </xf>
    <xf numFmtId="0" fontId="32" fillId="42" borderId="104" xfId="0" applyFont="1" applyFill="1" applyBorder="1" applyAlignment="1">
      <alignment horizontal="left" vertical="center" wrapText="1"/>
    </xf>
    <xf numFmtId="0" fontId="32" fillId="42" borderId="93" xfId="0" applyFont="1" applyFill="1" applyBorder="1" applyAlignment="1">
      <alignment horizontal="left" vertical="center" wrapText="1"/>
    </xf>
    <xf numFmtId="0" fontId="32" fillId="42" borderId="26" xfId="0" applyFont="1" applyFill="1" applyBorder="1" applyAlignment="1">
      <alignment horizontal="left" vertical="center" wrapText="1"/>
    </xf>
    <xf numFmtId="0" fontId="30" fillId="42" borderId="30" xfId="0" applyFont="1" applyFill="1" applyBorder="1" applyAlignment="1" applyProtection="1">
      <alignment horizontal="left" vertical="center" wrapText="1"/>
      <protection/>
    </xf>
    <xf numFmtId="0" fontId="30" fillId="42" borderId="0" xfId="0" applyFont="1" applyFill="1" applyBorder="1" applyAlignment="1" applyProtection="1">
      <alignment horizontal="left" vertical="center" wrapText="1"/>
      <protection/>
    </xf>
    <xf numFmtId="0" fontId="30" fillId="42" borderId="14" xfId="0" applyFont="1" applyFill="1" applyBorder="1" applyAlignment="1" applyProtection="1">
      <alignment horizontal="left" vertical="center" wrapText="1"/>
      <protection/>
    </xf>
    <xf numFmtId="0" fontId="30" fillId="42" borderId="31" xfId="0" applyFont="1" applyFill="1" applyBorder="1" applyAlignment="1" applyProtection="1">
      <alignment horizontal="left" vertical="center" wrapText="1"/>
      <protection/>
    </xf>
    <xf numFmtId="0" fontId="30" fillId="42" borderId="11" xfId="0" applyFont="1" applyFill="1" applyBorder="1" applyAlignment="1" applyProtection="1">
      <alignment horizontal="left" vertical="center" wrapText="1"/>
      <protection/>
    </xf>
    <xf numFmtId="0" fontId="30" fillId="42" borderId="15" xfId="0" applyFont="1" applyFill="1" applyBorder="1" applyAlignment="1" applyProtection="1">
      <alignment horizontal="left" vertical="center" wrapText="1"/>
      <protection/>
    </xf>
    <xf numFmtId="0" fontId="25" fillId="43" borderId="133" xfId="0" applyFont="1" applyFill="1" applyBorder="1" applyAlignment="1" applyProtection="1">
      <alignment horizontal="center" vertical="center" wrapText="1"/>
      <protection/>
    </xf>
    <xf numFmtId="0" fontId="25" fillId="43" borderId="152" xfId="0" applyFont="1" applyFill="1" applyBorder="1" applyAlignment="1" applyProtection="1">
      <alignment horizontal="center" vertical="center" wrapText="1"/>
      <protection/>
    </xf>
    <xf numFmtId="0" fontId="25" fillId="43" borderId="86" xfId="0" applyFont="1" applyFill="1" applyBorder="1" applyAlignment="1" applyProtection="1">
      <alignment horizontal="center" vertical="center" wrapText="1"/>
      <protection/>
    </xf>
    <xf numFmtId="0" fontId="25" fillId="43" borderId="134" xfId="0" applyFont="1" applyFill="1" applyBorder="1" applyAlignment="1" applyProtection="1">
      <alignment horizontal="center" vertical="center" wrapText="1"/>
      <protection/>
    </xf>
    <xf numFmtId="0" fontId="25" fillId="43" borderId="153" xfId="0" applyFont="1" applyFill="1" applyBorder="1" applyAlignment="1" applyProtection="1">
      <alignment horizontal="center" vertical="center" wrapText="1"/>
      <protection/>
    </xf>
    <xf numFmtId="0" fontId="25" fillId="43" borderId="87" xfId="0" applyFont="1" applyFill="1" applyBorder="1" applyAlignment="1" applyProtection="1">
      <alignment horizontal="center" vertical="center" wrapText="1"/>
      <protection/>
    </xf>
    <xf numFmtId="0" fontId="25" fillId="43" borderId="86" xfId="0" applyFont="1" applyFill="1" applyBorder="1" applyAlignment="1" applyProtection="1">
      <alignment horizontal="center" vertical="center"/>
      <protection/>
    </xf>
    <xf numFmtId="0" fontId="25" fillId="43" borderId="87" xfId="0" applyFont="1" applyFill="1" applyBorder="1" applyAlignment="1" applyProtection="1">
      <alignment horizontal="center" vertical="center"/>
      <protection/>
    </xf>
    <xf numFmtId="0" fontId="25" fillId="43" borderId="86" xfId="0" applyFont="1" applyFill="1" applyBorder="1" applyAlignment="1" applyProtection="1">
      <alignment horizontal="center"/>
      <protection/>
    </xf>
    <xf numFmtId="0" fontId="25" fillId="43" borderId="154" xfId="0" applyFont="1" applyFill="1" applyBorder="1" applyAlignment="1">
      <alignment horizontal="center" vertical="center" wrapText="1"/>
    </xf>
    <xf numFmtId="0" fontId="25" fillId="43" borderId="155" xfId="0" applyFont="1" applyFill="1" applyBorder="1" applyAlignment="1">
      <alignment horizontal="center" vertical="center" wrapText="1"/>
    </xf>
    <xf numFmtId="0" fontId="25" fillId="43" borderId="156" xfId="0" applyFont="1" applyFill="1" applyBorder="1" applyAlignment="1">
      <alignment horizontal="center" vertical="center" wrapText="1"/>
    </xf>
    <xf numFmtId="0" fontId="25" fillId="43" borderId="87" xfId="0" applyFont="1" applyFill="1" applyBorder="1" applyAlignment="1" applyProtection="1">
      <alignment horizontal="center" vertical="center" textRotation="90" wrapText="1"/>
      <protection/>
    </xf>
    <xf numFmtId="0" fontId="25" fillId="43" borderId="83" xfId="0" applyFont="1" applyFill="1" applyBorder="1" applyAlignment="1" applyProtection="1">
      <alignment horizontal="center" vertical="center" textRotation="90" wrapText="1"/>
      <protection/>
    </xf>
    <xf numFmtId="0" fontId="30" fillId="42" borderId="0" xfId="0" applyFont="1" applyFill="1" applyBorder="1" applyAlignment="1" applyProtection="1">
      <alignment horizontal="left" vertical="top"/>
      <protection/>
    </xf>
    <xf numFmtId="184" fontId="25" fillId="42" borderId="76" xfId="0" applyNumberFormat="1" applyFont="1" applyFill="1" applyBorder="1" applyAlignment="1">
      <alignment horizontal="center" vertical="center"/>
    </xf>
    <xf numFmtId="184" fontId="25" fillId="42" borderId="55" xfId="0" applyNumberFormat="1" applyFont="1" applyFill="1" applyBorder="1" applyAlignment="1">
      <alignment horizontal="center" vertical="center"/>
    </xf>
    <xf numFmtId="0" fontId="27" fillId="43" borderId="104" xfId="0" applyFont="1" applyFill="1" applyBorder="1" applyAlignment="1">
      <alignment horizontal="center" vertical="center"/>
    </xf>
    <xf numFmtId="0" fontId="27" fillId="43" borderId="93" xfId="0" applyFont="1" applyFill="1" applyBorder="1" applyAlignment="1">
      <alignment horizontal="center" vertical="center"/>
    </xf>
    <xf numFmtId="0" fontId="27" fillId="43" borderId="26" xfId="0" applyFont="1" applyFill="1" applyBorder="1" applyAlignment="1">
      <alignment horizontal="center" vertical="center"/>
    </xf>
    <xf numFmtId="0" fontId="27" fillId="43" borderId="60" xfId="0" applyFont="1" applyFill="1" applyBorder="1" applyAlignment="1">
      <alignment horizontal="center" vertical="center"/>
    </xf>
    <xf numFmtId="0" fontId="27" fillId="43" borderId="73" xfId="0" applyFont="1" applyFill="1" applyBorder="1" applyAlignment="1">
      <alignment horizontal="center" vertical="center"/>
    </xf>
    <xf numFmtId="0" fontId="27" fillId="43" borderId="61" xfId="0" applyFont="1" applyFill="1" applyBorder="1" applyAlignment="1">
      <alignment horizontal="center" vertical="center"/>
    </xf>
    <xf numFmtId="49" fontId="32" fillId="42" borderId="104" xfId="0" applyNumberFormat="1" applyFont="1" applyFill="1" applyBorder="1" applyAlignment="1">
      <alignment horizontal="left" vertical="center" wrapText="1"/>
    </xf>
    <xf numFmtId="49" fontId="32" fillId="42" borderId="93" xfId="0" applyNumberFormat="1" applyFont="1" applyFill="1" applyBorder="1" applyAlignment="1">
      <alignment horizontal="left" vertical="center" wrapText="1"/>
    </xf>
    <xf numFmtId="49" fontId="32" fillId="42" borderId="26" xfId="0" applyNumberFormat="1" applyFont="1" applyFill="1" applyBorder="1" applyAlignment="1">
      <alignment horizontal="left" vertical="center" wrapText="1"/>
    </xf>
    <xf numFmtId="0" fontId="115" fillId="0" borderId="27" xfId="0" applyFont="1" applyBorder="1" applyAlignment="1">
      <alignment horizontal="center" vertical="center"/>
    </xf>
    <xf numFmtId="0" fontId="115" fillId="0" borderId="157" xfId="0" applyFont="1" applyBorder="1" applyAlignment="1">
      <alignment horizontal="center" vertical="center"/>
    </xf>
    <xf numFmtId="0" fontId="115" fillId="0" borderId="30" xfId="0" applyFont="1" applyBorder="1" applyAlignment="1">
      <alignment horizontal="center" vertical="center"/>
    </xf>
    <xf numFmtId="0" fontId="115" fillId="0" borderId="158" xfId="0" applyFont="1" applyBorder="1" applyAlignment="1">
      <alignment horizontal="center" vertical="center"/>
    </xf>
    <xf numFmtId="0" fontId="115" fillId="0" borderId="31" xfId="0" applyFont="1" applyBorder="1" applyAlignment="1">
      <alignment horizontal="center" vertical="center"/>
    </xf>
    <xf numFmtId="0" fontId="115" fillId="0" borderId="148" xfId="0" applyFont="1" applyBorder="1" applyAlignment="1">
      <alignment horizontal="center" vertical="center"/>
    </xf>
    <xf numFmtId="0" fontId="27" fillId="0" borderId="76" xfId="0" applyFont="1" applyBorder="1" applyAlignment="1">
      <alignment horizontal="center" vertical="center"/>
    </xf>
    <xf numFmtId="0" fontId="32" fillId="42" borderId="76" xfId="0" applyFont="1" applyFill="1" applyBorder="1" applyAlignment="1">
      <alignment horizontal="center" vertical="center"/>
    </xf>
    <xf numFmtId="0" fontId="32" fillId="42" borderId="55" xfId="0" applyFont="1" applyFill="1" applyBorder="1" applyAlignment="1">
      <alignment horizontal="center" vertical="center"/>
    </xf>
    <xf numFmtId="0" fontId="32" fillId="42" borderId="33" xfId="0" applyFont="1" applyFill="1" applyBorder="1" applyAlignment="1">
      <alignment horizontal="center" vertical="center"/>
    </xf>
    <xf numFmtId="0" fontId="32" fillId="42" borderId="39" xfId="0" applyFont="1" applyFill="1" applyBorder="1" applyAlignment="1">
      <alignment horizontal="center" vertical="center"/>
    </xf>
    <xf numFmtId="0" fontId="27" fillId="0" borderId="69" xfId="0" applyFont="1" applyBorder="1" applyAlignment="1">
      <alignment horizontal="center" vertical="center"/>
    </xf>
    <xf numFmtId="0" fontId="32" fillId="42" borderId="69" xfId="0" applyFont="1" applyFill="1" applyBorder="1" applyAlignment="1">
      <alignment horizontal="center" vertical="center"/>
    </xf>
    <xf numFmtId="0" fontId="32" fillId="42" borderId="58" xfId="0" applyFont="1" applyFill="1" applyBorder="1" applyAlignment="1">
      <alignment horizontal="center" vertical="center"/>
    </xf>
    <xf numFmtId="183" fontId="32" fillId="42" borderId="10" xfId="0" applyNumberFormat="1" applyFont="1" applyFill="1" applyBorder="1" applyAlignment="1">
      <alignment horizontal="center" vertical="center"/>
    </xf>
    <xf numFmtId="183" fontId="32" fillId="42" borderId="84" xfId="0" applyNumberFormat="1" applyFont="1" applyFill="1" applyBorder="1" applyAlignment="1">
      <alignment horizontal="center" vertical="center"/>
    </xf>
    <xf numFmtId="0" fontId="27" fillId="0" borderId="73" xfId="0" applyFont="1" applyBorder="1" applyAlignment="1">
      <alignment horizontal="center" vertical="center"/>
    </xf>
    <xf numFmtId="0" fontId="32" fillId="42" borderId="73" xfId="0" applyFont="1" applyFill="1" applyBorder="1" applyAlignment="1">
      <alignment horizontal="center" vertical="center"/>
    </xf>
    <xf numFmtId="0" fontId="32" fillId="42" borderId="61" xfId="0" applyFont="1" applyFill="1" applyBorder="1" applyAlignment="1">
      <alignment horizontal="center" vertical="center"/>
    </xf>
    <xf numFmtId="14" fontId="32" fillId="42" borderId="37" xfId="0" applyNumberFormat="1" applyFont="1" applyFill="1" applyBorder="1" applyAlignment="1">
      <alignment horizontal="center" vertical="center"/>
    </xf>
    <xf numFmtId="14" fontId="32" fillId="42" borderId="40" xfId="0" applyNumberFormat="1" applyFont="1" applyFill="1" applyBorder="1" applyAlignment="1">
      <alignment horizontal="center" vertical="center"/>
    </xf>
    <xf numFmtId="9" fontId="30" fillId="42" borderId="10" xfId="0" applyNumberFormat="1" applyFont="1" applyFill="1" applyBorder="1" applyAlignment="1" applyProtection="1">
      <alignment horizontal="left" vertical="center" wrapText="1"/>
      <protection locked="0"/>
    </xf>
    <xf numFmtId="0" fontId="30" fillId="42" borderId="10" xfId="0" applyFont="1" applyFill="1" applyBorder="1" applyAlignment="1" applyProtection="1">
      <alignment horizontal="left" vertical="center" wrapText="1"/>
      <protection locked="0"/>
    </xf>
    <xf numFmtId="0" fontId="30" fillId="42" borderId="37" xfId="0" applyFont="1" applyFill="1" applyBorder="1" applyAlignment="1" applyProtection="1">
      <alignment horizontal="left" vertical="center" wrapText="1"/>
      <protection locked="0"/>
    </xf>
    <xf numFmtId="0" fontId="25" fillId="43" borderId="61" xfId="0" applyFont="1" applyFill="1" applyBorder="1" applyAlignment="1" applyProtection="1">
      <alignment horizontal="center" vertical="center" wrapText="1"/>
      <protection/>
    </xf>
    <xf numFmtId="0" fontId="25" fillId="43" borderId="60" xfId="0" applyFont="1" applyFill="1" applyBorder="1" applyAlignment="1" applyProtection="1">
      <alignment horizontal="center" vertical="center" wrapText="1"/>
      <protection/>
    </xf>
    <xf numFmtId="0" fontId="30" fillId="42" borderId="10" xfId="0" applyFont="1" applyFill="1" applyBorder="1" applyAlignment="1" applyProtection="1">
      <alignment horizontal="center" vertical="center" wrapText="1"/>
      <protection locked="0"/>
    </xf>
    <xf numFmtId="0" fontId="30" fillId="42" borderId="37" xfId="0" applyFont="1" applyFill="1" applyBorder="1" applyAlignment="1" applyProtection="1">
      <alignment horizontal="center" vertical="center" wrapText="1"/>
      <protection locked="0"/>
    </xf>
    <xf numFmtId="0" fontId="25" fillId="43" borderId="124" xfId="0" applyFont="1" applyFill="1" applyBorder="1" applyAlignment="1" applyProtection="1">
      <alignment horizontal="center" vertical="center" wrapText="1"/>
      <protection/>
    </xf>
    <xf numFmtId="0" fontId="25" fillId="43" borderId="159" xfId="0" applyFont="1" applyFill="1" applyBorder="1" applyAlignment="1">
      <alignment horizontal="center" vertical="center" wrapText="1"/>
    </xf>
    <xf numFmtId="14" fontId="105" fillId="42" borderId="33" xfId="0" applyNumberFormat="1" applyFont="1" applyFill="1" applyBorder="1" applyAlignment="1" applyProtection="1">
      <alignment horizontal="center" vertical="center" wrapText="1"/>
      <protection locked="0"/>
    </xf>
    <xf numFmtId="14" fontId="105" fillId="42" borderId="10" xfId="0" applyNumberFormat="1" applyFont="1" applyFill="1" applyBorder="1" applyAlignment="1" applyProtection="1">
      <alignment horizontal="center" vertical="center" wrapText="1"/>
      <protection locked="0"/>
    </xf>
    <xf numFmtId="0" fontId="105" fillId="42" borderId="33" xfId="0" applyFont="1" applyFill="1" applyBorder="1" applyAlignment="1" applyProtection="1">
      <alignment horizontal="center" vertical="center" wrapText="1"/>
      <protection locked="0"/>
    </xf>
    <xf numFmtId="0" fontId="105" fillId="42" borderId="10" xfId="0" applyFont="1" applyFill="1" applyBorder="1" applyAlignment="1" applyProtection="1">
      <alignment horizontal="center" vertical="center" wrapText="1"/>
      <protection locked="0"/>
    </xf>
    <xf numFmtId="0" fontId="105" fillId="42" borderId="37" xfId="0" applyFont="1" applyFill="1" applyBorder="1" applyAlignment="1" applyProtection="1">
      <alignment horizontal="center" vertical="center" wrapText="1"/>
      <protection locked="0"/>
    </xf>
    <xf numFmtId="0" fontId="105" fillId="42" borderId="10" xfId="0" applyFont="1" applyFill="1" applyBorder="1" applyAlignment="1" applyProtection="1">
      <alignment horizontal="left" vertical="center" wrapText="1"/>
      <protection locked="0"/>
    </xf>
    <xf numFmtId="0" fontId="105" fillId="42" borderId="37" xfId="0" applyFont="1" applyFill="1" applyBorder="1" applyAlignment="1" applyProtection="1">
      <alignment horizontal="left" vertical="center" wrapText="1"/>
      <protection locked="0"/>
    </xf>
    <xf numFmtId="0" fontId="25" fillId="43" borderId="89" xfId="0" applyFont="1" applyFill="1" applyBorder="1" applyAlignment="1">
      <alignment horizontal="center" vertical="center" wrapText="1"/>
    </xf>
    <xf numFmtId="0" fontId="25" fillId="43" borderId="160" xfId="0" applyFont="1" applyFill="1" applyBorder="1" applyAlignment="1">
      <alignment horizontal="center" vertical="center" wrapText="1"/>
    </xf>
    <xf numFmtId="0" fontId="25" fillId="43" borderId="161" xfId="0" applyFont="1" applyFill="1" applyBorder="1" applyAlignment="1">
      <alignment horizontal="center" vertical="center" wrapText="1"/>
    </xf>
    <xf numFmtId="0" fontId="25" fillId="43" borderId="158" xfId="0" applyFont="1" applyFill="1" applyBorder="1" applyAlignment="1">
      <alignment horizontal="center" vertical="center" wrapText="1"/>
    </xf>
    <xf numFmtId="0" fontId="30" fillId="42" borderId="33" xfId="0" applyFont="1" applyFill="1" applyBorder="1" applyAlignment="1" applyProtection="1">
      <alignment horizontal="center" vertical="center" wrapText="1"/>
      <protection locked="0"/>
    </xf>
    <xf numFmtId="0" fontId="30" fillId="42" borderId="10" xfId="0" applyFont="1" applyFill="1" applyBorder="1" applyAlignment="1" applyProtection="1">
      <alignment horizontal="center"/>
      <protection locked="0"/>
    </xf>
    <xf numFmtId="0" fontId="105" fillId="42" borderId="33" xfId="0" applyFont="1" applyFill="1" applyBorder="1" applyAlignment="1" applyProtection="1">
      <alignment horizontal="left" vertical="center" wrapText="1"/>
      <protection locked="0"/>
    </xf>
    <xf numFmtId="9" fontId="105" fillId="42" borderId="33" xfId="0" applyNumberFormat="1" applyFont="1" applyFill="1" applyBorder="1" applyAlignment="1" applyProtection="1">
      <alignment horizontal="left" vertical="center" wrapText="1"/>
      <protection locked="0"/>
    </xf>
    <xf numFmtId="0" fontId="25" fillId="43" borderId="162" xfId="0" applyFont="1" applyFill="1" applyBorder="1" applyAlignment="1">
      <alignment horizontal="center" vertical="center" wrapText="1"/>
    </xf>
    <xf numFmtId="0" fontId="25" fillId="43" borderId="163" xfId="0" applyFont="1" applyFill="1" applyBorder="1" applyAlignment="1">
      <alignment horizontal="center" vertical="center" wrapText="1"/>
    </xf>
    <xf numFmtId="0" fontId="25" fillId="43" borderId="153" xfId="0" applyFont="1" applyFill="1" applyBorder="1" applyAlignment="1">
      <alignment horizontal="center" vertical="center" wrapText="1"/>
    </xf>
    <xf numFmtId="0" fontId="68" fillId="43" borderId="142" xfId="0" applyFont="1" applyFill="1" applyBorder="1" applyAlignment="1">
      <alignment horizontal="center" vertical="center"/>
    </xf>
    <xf numFmtId="0" fontId="68" fillId="43" borderId="164" xfId="0" applyFont="1" applyFill="1" applyBorder="1" applyAlignment="1">
      <alignment horizontal="center" vertical="center"/>
    </xf>
    <xf numFmtId="0" fontId="30" fillId="42" borderId="10" xfId="0" applyFont="1" applyFill="1" applyBorder="1" applyAlignment="1" applyProtection="1">
      <alignment horizontal="center" vertical="center" wrapText="1"/>
      <protection/>
    </xf>
    <xf numFmtId="0" fontId="30" fillId="42" borderId="37" xfId="0" applyFont="1" applyFill="1" applyBorder="1" applyAlignment="1" applyProtection="1">
      <alignment horizontal="center" vertical="center" wrapText="1"/>
      <protection/>
    </xf>
    <xf numFmtId="0" fontId="25" fillId="42" borderId="10" xfId="0" applyFont="1" applyFill="1" applyBorder="1" applyAlignment="1" applyProtection="1">
      <alignment horizontal="center" vertical="center" wrapText="1"/>
      <protection/>
    </xf>
    <xf numFmtId="0" fontId="25" fillId="42" borderId="37" xfId="0" applyFont="1" applyFill="1" applyBorder="1" applyAlignment="1" applyProtection="1">
      <alignment horizontal="center" vertical="center" wrapText="1"/>
      <protection/>
    </xf>
    <xf numFmtId="0" fontId="25" fillId="42" borderId="10" xfId="0" applyFont="1" applyFill="1" applyBorder="1" applyAlignment="1" applyProtection="1">
      <alignment horizontal="center" vertical="center"/>
      <protection/>
    </xf>
    <xf numFmtId="0" fontId="25" fillId="42" borderId="37" xfId="0" applyFont="1" applyFill="1" applyBorder="1" applyAlignment="1" applyProtection="1">
      <alignment horizontal="center" vertical="center"/>
      <protection/>
    </xf>
    <xf numFmtId="0" fontId="30" fillId="42" borderId="33" xfId="0" applyFont="1" applyFill="1" applyBorder="1" applyAlignment="1" applyProtection="1">
      <alignment horizontal="center" vertical="center" wrapText="1"/>
      <protection/>
    </xf>
    <xf numFmtId="0" fontId="25" fillId="43" borderId="83" xfId="0" applyFont="1" applyFill="1" applyBorder="1" applyAlignment="1" applyProtection="1">
      <alignment horizontal="center" vertical="center" wrapText="1"/>
      <protection/>
    </xf>
    <xf numFmtId="0" fontId="25" fillId="42" borderId="33" xfId="0" applyFont="1" applyFill="1" applyBorder="1" applyAlignment="1" applyProtection="1">
      <alignment horizontal="center" vertical="center" wrapText="1"/>
      <protection/>
    </xf>
    <xf numFmtId="0" fontId="25" fillId="42" borderId="0" xfId="0" applyFont="1" applyFill="1" applyBorder="1" applyAlignment="1" applyProtection="1">
      <alignment horizontal="left" vertical="center" wrapText="1"/>
      <protection/>
    </xf>
    <xf numFmtId="0" fontId="25" fillId="42" borderId="33" xfId="0" applyFont="1" applyFill="1" applyBorder="1" applyAlignment="1" applyProtection="1">
      <alignment horizontal="center" vertical="center"/>
      <protection/>
    </xf>
    <xf numFmtId="0" fontId="25" fillId="42" borderId="104" xfId="0" applyFont="1" applyFill="1" applyBorder="1" applyAlignment="1" applyProtection="1">
      <alignment horizontal="left" vertical="center" wrapText="1"/>
      <protection/>
    </xf>
    <xf numFmtId="0" fontId="25" fillId="42" borderId="93" xfId="0" applyFont="1" applyFill="1" applyBorder="1" applyAlignment="1" applyProtection="1">
      <alignment horizontal="left" vertical="center" wrapText="1"/>
      <protection/>
    </xf>
    <xf numFmtId="0" fontId="25" fillId="42" borderId="26" xfId="0" applyFont="1" applyFill="1" applyBorder="1" applyAlignment="1" applyProtection="1">
      <alignment horizontal="left" vertical="center" wrapText="1"/>
      <protection/>
    </xf>
    <xf numFmtId="0" fontId="25" fillId="42" borderId="33" xfId="0" applyFont="1" applyFill="1" applyBorder="1" applyAlignment="1" applyProtection="1">
      <alignment horizontal="left" vertical="center" wrapText="1"/>
      <protection/>
    </xf>
    <xf numFmtId="0" fontId="25" fillId="42" borderId="10" xfId="0" applyFont="1" applyFill="1" applyBorder="1" applyAlignment="1" applyProtection="1">
      <alignment horizontal="left" vertical="center" wrapText="1"/>
      <protection/>
    </xf>
    <xf numFmtId="0" fontId="25" fillId="42" borderId="97" xfId="0" applyFont="1" applyFill="1" applyBorder="1" applyAlignment="1" applyProtection="1">
      <alignment horizontal="center" vertical="center" wrapText="1"/>
      <protection/>
    </xf>
    <xf numFmtId="0" fontId="25" fillId="42" borderId="96" xfId="0" applyFont="1" applyFill="1" applyBorder="1" applyAlignment="1" applyProtection="1">
      <alignment horizontal="center" vertical="center" wrapText="1"/>
      <protection/>
    </xf>
    <xf numFmtId="0" fontId="11" fillId="42" borderId="33" xfId="0" applyFont="1" applyFill="1" applyBorder="1" applyAlignment="1" applyProtection="1">
      <alignment horizontal="center" vertical="center" wrapText="1"/>
      <protection locked="0"/>
    </xf>
    <xf numFmtId="0" fontId="11" fillId="42" borderId="10" xfId="0" applyFont="1" applyFill="1" applyBorder="1" applyAlignment="1" applyProtection="1">
      <alignment horizontal="center" vertical="center" wrapText="1"/>
      <protection locked="0"/>
    </xf>
    <xf numFmtId="0" fontId="25" fillId="43" borderId="159" xfId="0" applyFont="1" applyFill="1" applyBorder="1" applyAlignment="1" applyProtection="1">
      <alignment horizontal="center" vertical="center" textRotation="90" wrapText="1"/>
      <protection/>
    </xf>
    <xf numFmtId="0" fontId="114" fillId="42" borderId="10" xfId="0" applyFont="1" applyFill="1" applyBorder="1" applyAlignment="1" applyProtection="1">
      <alignment horizontal="center" vertical="center" wrapText="1"/>
      <protection locked="0"/>
    </xf>
    <xf numFmtId="0" fontId="114" fillId="42" borderId="37" xfId="0" applyFont="1" applyFill="1" applyBorder="1" applyAlignment="1" applyProtection="1">
      <alignment horizontal="center" vertical="center" wrapText="1"/>
      <protection locked="0"/>
    </xf>
    <xf numFmtId="0" fontId="25" fillId="42" borderId="42" xfId="0" applyFont="1" applyFill="1" applyBorder="1" applyAlignment="1" applyProtection="1">
      <alignment horizontal="center" vertical="center" wrapText="1"/>
      <protection/>
    </xf>
    <xf numFmtId="0" fontId="25" fillId="42" borderId="37" xfId="0" applyFont="1" applyFill="1" applyBorder="1" applyAlignment="1" applyProtection="1">
      <alignment horizontal="left" vertical="center" wrapText="1"/>
      <protection/>
    </xf>
    <xf numFmtId="0" fontId="25" fillId="43" borderId="165" xfId="0" applyFont="1" applyFill="1" applyBorder="1" applyAlignment="1">
      <alignment horizontal="center" vertical="center" wrapText="1"/>
    </xf>
    <xf numFmtId="0" fontId="25" fillId="43" borderId="14"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47" xfId="0" applyBorder="1" applyAlignment="1">
      <alignment horizontal="center" vertical="center" wrapText="1"/>
    </xf>
    <xf numFmtId="0" fontId="37" fillId="42" borderId="98" xfId="0" applyFont="1" applyFill="1" applyBorder="1" applyAlignment="1" applyProtection="1">
      <alignment horizontal="center" vertical="top" wrapText="1"/>
      <protection locked="0"/>
    </xf>
    <xf numFmtId="0" fontId="37" fillId="42" borderId="99" xfId="0" applyFont="1" applyFill="1" applyBorder="1" applyAlignment="1" applyProtection="1">
      <alignment horizontal="center" vertical="top" wrapText="1"/>
      <protection locked="0"/>
    </xf>
    <xf numFmtId="0" fontId="36" fillId="44" borderId="104" xfId="0" applyFont="1" applyFill="1" applyBorder="1" applyAlignment="1">
      <alignment horizontal="center" vertical="center" wrapText="1"/>
    </xf>
    <xf numFmtId="0" fontId="36" fillId="44" borderId="93" xfId="0" applyFont="1" applyFill="1" applyBorder="1" applyAlignment="1">
      <alignment horizontal="center" vertical="center" wrapText="1"/>
    </xf>
    <xf numFmtId="0" fontId="36" fillId="44" borderId="26" xfId="0" applyFont="1" applyFill="1" applyBorder="1" applyAlignment="1">
      <alignment horizontal="center" vertical="center" wrapText="1"/>
    </xf>
    <xf numFmtId="0" fontId="36" fillId="44" borderId="104" xfId="0" applyFont="1" applyFill="1" applyBorder="1" applyAlignment="1">
      <alignment horizontal="center" vertical="top" wrapText="1"/>
    </xf>
    <xf numFmtId="0" fontId="36" fillId="44" borderId="26" xfId="0" applyFont="1" applyFill="1" applyBorder="1" applyAlignment="1">
      <alignment horizontal="center" vertical="top" wrapText="1"/>
    </xf>
    <xf numFmtId="14" fontId="37" fillId="42" borderId="105" xfId="0" applyNumberFormat="1" applyFont="1" applyFill="1" applyBorder="1" applyAlignment="1">
      <alignment horizontal="center" vertical="top" wrapText="1"/>
    </xf>
    <xf numFmtId="14" fontId="37" fillId="42" borderId="35" xfId="0" applyNumberFormat="1" applyFont="1" applyFill="1" applyBorder="1" applyAlignment="1">
      <alignment horizontal="center" vertical="top" wrapText="1"/>
    </xf>
    <xf numFmtId="0" fontId="37" fillId="42" borderId="105" xfId="0" applyFont="1" applyFill="1" applyBorder="1" applyAlignment="1" applyProtection="1">
      <alignment horizontal="center" vertical="top" wrapText="1"/>
      <protection locked="0"/>
    </xf>
    <xf numFmtId="0" fontId="37" fillId="42" borderId="35" xfId="0" applyFont="1" applyFill="1" applyBorder="1" applyAlignment="1" applyProtection="1">
      <alignment horizontal="center" vertical="top" wrapText="1"/>
      <protection locked="0"/>
    </xf>
    <xf numFmtId="14" fontId="37" fillId="42" borderId="98" xfId="0" applyNumberFormat="1" applyFont="1" applyFill="1" applyBorder="1" applyAlignment="1">
      <alignment horizontal="center" vertical="top" wrapText="1"/>
    </xf>
    <xf numFmtId="14" fontId="37" fillId="42" borderId="99" xfId="0" applyNumberFormat="1" applyFont="1" applyFill="1" applyBorder="1" applyAlignment="1">
      <alignment horizontal="center" vertical="top" wrapText="1"/>
    </xf>
    <xf numFmtId="0" fontId="112" fillId="42" borderId="104" xfId="0" applyFont="1" applyFill="1" applyBorder="1" applyAlignment="1">
      <alignment horizontal="center"/>
    </xf>
    <xf numFmtId="0" fontId="112" fillId="42" borderId="93" xfId="0" applyFont="1" applyFill="1" applyBorder="1" applyAlignment="1">
      <alignment horizontal="center"/>
    </xf>
    <xf numFmtId="0" fontId="112" fillId="42" borderId="26" xfId="0" applyFont="1" applyFill="1" applyBorder="1" applyAlignment="1">
      <alignment horizontal="center"/>
    </xf>
    <xf numFmtId="0" fontId="116" fillId="44" borderId="100" xfId="0" applyFont="1" applyFill="1" applyBorder="1" applyAlignment="1">
      <alignment horizontal="center"/>
    </xf>
    <xf numFmtId="0" fontId="116" fillId="44" borderId="101" xfId="0" applyFont="1" applyFill="1" applyBorder="1" applyAlignment="1">
      <alignment horizontal="center"/>
    </xf>
    <xf numFmtId="0" fontId="116" fillId="44" borderId="102" xfId="0" applyFont="1" applyFill="1" applyBorder="1" applyAlignment="1">
      <alignment horizontal="center"/>
    </xf>
    <xf numFmtId="0" fontId="24" fillId="44" borderId="103" xfId="0" applyFont="1" applyFill="1" applyBorder="1" applyAlignment="1">
      <alignment horizontal="center" vertical="center" wrapText="1"/>
    </xf>
    <xf numFmtId="0" fontId="24" fillId="44" borderId="14" xfId="0" applyFont="1" applyFill="1" applyBorder="1" applyAlignment="1">
      <alignment horizontal="center" vertical="center" wrapText="1"/>
    </xf>
    <xf numFmtId="0" fontId="24" fillId="44" borderId="30" xfId="0" applyFont="1" applyFill="1" applyBorder="1" applyAlignment="1">
      <alignment horizontal="center" vertical="center" wrapText="1"/>
    </xf>
    <xf numFmtId="0" fontId="24" fillId="44" borderId="31" xfId="0" applyFont="1" applyFill="1" applyBorder="1" applyAlignment="1">
      <alignment horizontal="center" vertical="center" wrapText="1"/>
    </xf>
    <xf numFmtId="0" fontId="24" fillId="44" borderId="11" xfId="0" applyFont="1" applyFill="1" applyBorder="1" applyAlignment="1">
      <alignment horizontal="center" vertical="center" wrapText="1"/>
    </xf>
    <xf numFmtId="0" fontId="24" fillId="44" borderId="15" xfId="0" applyFont="1" applyFill="1" applyBorder="1" applyAlignment="1">
      <alignment horizontal="center" vertical="center" wrapText="1"/>
    </xf>
    <xf numFmtId="0" fontId="24" fillId="44" borderId="166" xfId="0" applyFont="1" applyFill="1" applyBorder="1" applyAlignment="1">
      <alignment horizontal="center" vertical="center" wrapText="1"/>
    </xf>
    <xf numFmtId="0" fontId="24" fillId="44" borderId="16" xfId="0" applyFont="1" applyFill="1" applyBorder="1" applyAlignment="1">
      <alignment horizontal="center" vertical="center" wrapText="1"/>
    </xf>
    <xf numFmtId="0" fontId="24" fillId="44" borderId="98" xfId="0" applyFont="1" applyFill="1" applyBorder="1" applyAlignment="1">
      <alignment horizontal="center" vertical="center" wrapText="1"/>
    </xf>
    <xf numFmtId="0" fontId="24" fillId="44" borderId="46" xfId="0" applyFont="1" applyFill="1" applyBorder="1" applyAlignment="1">
      <alignment horizontal="center" vertical="center" wrapText="1"/>
    </xf>
    <xf numFmtId="0" fontId="24" fillId="44" borderId="17" xfId="0" applyFont="1" applyFill="1" applyBorder="1" applyAlignment="1">
      <alignment horizontal="center" vertical="center" wrapText="1"/>
    </xf>
    <xf numFmtId="0" fontId="24" fillId="44" borderId="104" xfId="0" applyFont="1" applyFill="1" applyBorder="1" applyAlignment="1">
      <alignment horizontal="center" vertical="center" wrapText="1"/>
    </xf>
    <xf numFmtId="0" fontId="24" fillId="44" borderId="26" xfId="0" applyFont="1" applyFill="1" applyBorder="1" applyAlignment="1">
      <alignment horizontal="center" vertical="center" wrapText="1"/>
    </xf>
    <xf numFmtId="0" fontId="0" fillId="42" borderId="102" xfId="0" applyFill="1" applyBorder="1" applyAlignment="1">
      <alignment horizontal="center" vertical="center" wrapText="1"/>
    </xf>
    <xf numFmtId="0" fontId="0" fillId="42" borderId="167" xfId="0" applyFill="1" applyBorder="1" applyAlignment="1">
      <alignment horizontal="center" vertical="center" wrapText="1"/>
    </xf>
    <xf numFmtId="0" fontId="35" fillId="42" borderId="168" xfId="0" applyFont="1" applyFill="1" applyBorder="1" applyAlignment="1">
      <alignment horizontal="center" vertical="center" wrapText="1"/>
    </xf>
    <xf numFmtId="0" fontId="35" fillId="42" borderId="18" xfId="0" applyFont="1" applyFill="1" applyBorder="1" applyAlignment="1">
      <alignment horizontal="center" vertical="center" wrapText="1"/>
    </xf>
    <xf numFmtId="0" fontId="35" fillId="42" borderId="139" xfId="0" applyFont="1" applyFill="1" applyBorder="1" applyAlignment="1">
      <alignment horizontal="center" vertical="center" wrapText="1"/>
    </xf>
    <xf numFmtId="0" fontId="35" fillId="42" borderId="30" xfId="0" applyFont="1" applyFill="1" applyBorder="1" applyAlignment="1">
      <alignment horizontal="center" vertical="center" wrapText="1"/>
    </xf>
    <xf numFmtId="0" fontId="35" fillId="42" borderId="0" xfId="0" applyFont="1" applyFill="1" applyBorder="1" applyAlignment="1">
      <alignment horizontal="center" vertical="center" wrapText="1"/>
    </xf>
    <xf numFmtId="0" fontId="35" fillId="42" borderId="14" xfId="0" applyFont="1" applyFill="1" applyBorder="1" applyAlignment="1">
      <alignment horizontal="center" vertical="center" wrapText="1"/>
    </xf>
    <xf numFmtId="0" fontId="35" fillId="42" borderId="31" xfId="0" applyFont="1" applyFill="1" applyBorder="1" applyAlignment="1">
      <alignment horizontal="center" vertical="center" wrapText="1"/>
    </xf>
    <xf numFmtId="0" fontId="35" fillId="42" borderId="11" xfId="0" applyFont="1" applyFill="1" applyBorder="1" applyAlignment="1">
      <alignment horizontal="center" vertical="center" wrapText="1"/>
    </xf>
    <xf numFmtId="0" fontId="35" fillId="42" borderId="15"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24" fillId="42" borderId="27" xfId="0" applyFont="1" applyFill="1" applyBorder="1" applyAlignment="1">
      <alignment horizontal="center" vertical="center" wrapText="1"/>
    </xf>
    <xf numFmtId="0" fontId="24" fillId="42" borderId="28" xfId="0" applyFont="1" applyFill="1" applyBorder="1" applyAlignment="1">
      <alignment horizontal="center" vertical="center" wrapText="1"/>
    </xf>
    <xf numFmtId="0" fontId="24" fillId="42" borderId="29" xfId="0" applyFont="1" applyFill="1" applyBorder="1" applyAlignment="1">
      <alignment horizontal="center" vertical="center" wrapText="1"/>
    </xf>
    <xf numFmtId="0" fontId="24" fillId="42" borderId="30" xfId="0" applyFont="1" applyFill="1" applyBorder="1" applyAlignment="1">
      <alignment horizontal="center" vertical="center" wrapText="1"/>
    </xf>
    <xf numFmtId="0" fontId="24" fillId="42" borderId="0" xfId="0" applyFont="1" applyFill="1" applyBorder="1" applyAlignment="1">
      <alignment horizontal="center" vertical="center" wrapText="1"/>
    </xf>
    <xf numFmtId="0" fontId="24" fillId="42" borderId="14" xfId="0" applyFont="1" applyFill="1" applyBorder="1" applyAlignment="1">
      <alignment horizontal="center" vertical="center" wrapText="1"/>
    </xf>
    <xf numFmtId="0" fontId="24" fillId="42" borderId="31" xfId="0" applyFont="1" applyFill="1" applyBorder="1" applyAlignment="1">
      <alignment horizontal="center" vertical="center" wrapText="1"/>
    </xf>
    <xf numFmtId="0" fontId="24" fillId="42" borderId="11" xfId="0" applyFont="1" applyFill="1" applyBorder="1" applyAlignment="1">
      <alignment horizontal="center" vertical="center" wrapText="1"/>
    </xf>
    <xf numFmtId="0" fontId="24" fillId="42" borderId="15" xfId="0" applyFont="1" applyFill="1" applyBorder="1" applyAlignment="1">
      <alignment horizontal="center" vertical="center" wrapText="1"/>
    </xf>
    <xf numFmtId="0" fontId="37" fillId="42" borderId="95" xfId="0" applyFont="1" applyFill="1" applyBorder="1" applyAlignment="1" applyProtection="1">
      <alignment horizontal="center" vertical="top" wrapText="1"/>
      <protection locked="0"/>
    </xf>
    <xf numFmtId="0" fontId="37" fillId="42" borderId="38" xfId="0" applyFont="1" applyFill="1" applyBorder="1" applyAlignment="1" applyProtection="1">
      <alignment horizontal="center" vertical="top" wrapText="1"/>
      <protection locked="0"/>
    </xf>
    <xf numFmtId="0" fontId="37" fillId="42" borderId="103" xfId="0" applyFont="1" applyFill="1" applyBorder="1" applyAlignment="1">
      <alignment horizontal="center" vertical="center" wrapText="1"/>
    </xf>
    <xf numFmtId="0" fontId="37" fillId="42" borderId="94" xfId="0" applyFont="1" applyFill="1" applyBorder="1" applyAlignment="1">
      <alignment horizontal="center" vertical="center" wrapText="1"/>
    </xf>
    <xf numFmtId="0" fontId="37" fillId="42" borderId="16" xfId="0" applyFont="1" applyFill="1" applyBorder="1" applyAlignment="1">
      <alignment horizontal="center" vertical="center" wrapText="1"/>
    </xf>
    <xf numFmtId="14" fontId="37" fillId="42" borderId="103" xfId="0" applyNumberFormat="1" applyFont="1" applyFill="1" applyBorder="1" applyAlignment="1">
      <alignment horizontal="center" vertical="center" wrapText="1"/>
    </xf>
    <xf numFmtId="14" fontId="37" fillId="42" borderId="94" xfId="0" applyNumberFormat="1" applyFont="1" applyFill="1" applyBorder="1" applyAlignment="1">
      <alignment horizontal="center" vertical="center" wrapText="1"/>
    </xf>
    <xf numFmtId="14" fontId="37" fillId="42" borderId="16" xfId="0" applyNumberFormat="1" applyFont="1" applyFill="1" applyBorder="1" applyAlignment="1">
      <alignment horizontal="center" vertical="center" wrapText="1"/>
    </xf>
    <xf numFmtId="0" fontId="112" fillId="42" borderId="27" xfId="0" applyFont="1" applyFill="1" applyBorder="1" applyAlignment="1">
      <alignment horizontal="center"/>
    </xf>
    <xf numFmtId="0" fontId="112" fillId="42" borderId="28" xfId="0" applyFont="1" applyFill="1" applyBorder="1" applyAlignment="1">
      <alignment horizontal="center"/>
    </xf>
    <xf numFmtId="0" fontId="112" fillId="42" borderId="29" xfId="0" applyFont="1" applyFill="1" applyBorder="1" applyAlignment="1">
      <alignment horizontal="center"/>
    </xf>
    <xf numFmtId="0" fontId="37" fillId="0" borderId="103" xfId="0" applyFont="1" applyFill="1" applyBorder="1" applyAlignment="1">
      <alignment horizontal="center" vertical="center" wrapText="1"/>
    </xf>
    <xf numFmtId="0" fontId="37" fillId="0" borderId="94"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3" fillId="35" borderId="12" xfId="0" applyFont="1" applyFill="1" applyBorder="1" applyAlignment="1">
      <alignment horizontal="left" vertical="center" wrapText="1"/>
    </xf>
    <xf numFmtId="0" fontId="3" fillId="35" borderId="25" xfId="0" applyFont="1" applyFill="1" applyBorder="1" applyAlignment="1">
      <alignment horizontal="left" vertical="center" wrapText="1"/>
    </xf>
    <xf numFmtId="0" fontId="3" fillId="35" borderId="24" xfId="0" applyFont="1" applyFill="1" applyBorder="1" applyAlignment="1">
      <alignment horizontal="left" vertical="center" wrapText="1"/>
    </xf>
    <xf numFmtId="0" fontId="2" fillId="0" borderId="23"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8" fillId="34" borderId="20"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34" borderId="24" xfId="0" applyFont="1" applyFill="1" applyBorder="1" applyAlignment="1">
      <alignment horizontal="center" vertical="center" wrapText="1"/>
    </xf>
    <xf numFmtId="0" fontId="0" fillId="0" borderId="10" xfId="0" applyFont="1" applyBorder="1" applyAlignment="1">
      <alignment vertical="top"/>
    </xf>
    <xf numFmtId="0" fontId="0" fillId="42" borderId="10" xfId="0" applyFont="1" applyFill="1" applyBorder="1" applyAlignment="1">
      <alignment vertical="top"/>
    </xf>
    <xf numFmtId="0" fontId="0" fillId="42" borderId="10" xfId="0" applyFont="1" applyFill="1" applyBorder="1" applyAlignment="1">
      <alignment vertical="top" wrapText="1"/>
    </xf>
    <xf numFmtId="0" fontId="0" fillId="0" borderId="10" xfId="0" applyFont="1" applyBorder="1" applyAlignment="1">
      <alignment vertical="top" wrapText="1"/>
    </xf>
    <xf numFmtId="0" fontId="0" fillId="35" borderId="10" xfId="0" applyFill="1" applyBorder="1" applyAlignment="1">
      <alignment horizontal="center" vertical="center" wrapText="1"/>
    </xf>
    <xf numFmtId="0" fontId="117" fillId="0" borderId="10" xfId="0" applyFont="1" applyBorder="1" applyAlignment="1">
      <alignment horizontal="center" vertical="center"/>
    </xf>
    <xf numFmtId="0" fontId="8" fillId="34" borderId="10"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101" fillId="0" borderId="12" xfId="0" applyFont="1" applyBorder="1" applyAlignment="1">
      <alignment horizontal="center" vertical="center" wrapText="1"/>
    </xf>
    <xf numFmtId="0" fontId="101" fillId="0" borderId="25" xfId="0" applyFont="1" applyBorder="1" applyAlignment="1">
      <alignment horizontal="center" vertical="center" wrapText="1"/>
    </xf>
    <xf numFmtId="0" fontId="101" fillId="0" borderId="24" xfId="0" applyFont="1" applyBorder="1" applyAlignment="1">
      <alignment horizontal="center" vertical="center" wrapText="1"/>
    </xf>
    <xf numFmtId="0" fontId="0" fillId="35" borderId="25" xfId="0" applyFill="1" applyBorder="1" applyAlignment="1">
      <alignment horizontal="center" vertical="center" wrapText="1"/>
    </xf>
    <xf numFmtId="0" fontId="0" fillId="35" borderId="24" xfId="0" applyFill="1" applyBorder="1" applyAlignment="1">
      <alignment horizontal="center" vertical="center" wrapText="1"/>
    </xf>
    <xf numFmtId="0" fontId="18" fillId="46" borderId="104" xfId="0" applyFont="1" applyFill="1" applyBorder="1" applyAlignment="1">
      <alignment horizontal="center" vertical="center" wrapText="1"/>
    </xf>
    <xf numFmtId="0" fontId="18" fillId="46" borderId="93" xfId="0" applyFont="1" applyFill="1" applyBorder="1" applyAlignment="1">
      <alignment horizontal="center" vertical="center" wrapText="1"/>
    </xf>
    <xf numFmtId="0" fontId="18" fillId="46" borderId="26" xfId="0" applyFont="1" applyFill="1" applyBorder="1" applyAlignment="1">
      <alignment horizontal="center" vertical="center" wrapText="1"/>
    </xf>
    <xf numFmtId="0" fontId="19" fillId="0" borderId="104" xfId="0" applyFont="1" applyBorder="1" applyAlignment="1">
      <alignment horizontal="center" vertical="top" wrapText="1"/>
    </xf>
    <xf numFmtId="0" fontId="19" fillId="0" borderId="93" xfId="0" applyFont="1" applyBorder="1" applyAlignment="1">
      <alignment horizontal="center" vertical="top" wrapText="1"/>
    </xf>
    <xf numFmtId="0" fontId="19" fillId="0" borderId="26" xfId="0" applyFont="1" applyBorder="1" applyAlignment="1">
      <alignment horizontal="center" vertical="top" wrapText="1"/>
    </xf>
    <xf numFmtId="0" fontId="18" fillId="46" borderId="104" xfId="0" applyFont="1" applyFill="1" applyBorder="1" applyAlignment="1">
      <alignment horizontal="center" vertical="top" wrapText="1"/>
    </xf>
    <xf numFmtId="0" fontId="18" fillId="46" borderId="93" xfId="0" applyFont="1" applyFill="1" applyBorder="1" applyAlignment="1">
      <alignment horizontal="center" vertical="top" wrapText="1"/>
    </xf>
    <xf numFmtId="0" fontId="18" fillId="46" borderId="26" xfId="0" applyFont="1" applyFill="1" applyBorder="1" applyAlignment="1">
      <alignment horizontal="center" vertical="top" wrapText="1"/>
    </xf>
    <xf numFmtId="0" fontId="0" fillId="35" borderId="12" xfId="0" applyFill="1" applyBorder="1" applyAlignment="1">
      <alignment horizontal="center" vertical="center" wrapText="1"/>
    </xf>
    <xf numFmtId="0" fontId="118" fillId="0" borderId="12" xfId="0" applyFont="1" applyBorder="1" applyAlignment="1">
      <alignment horizontal="center" vertical="center" wrapText="1"/>
    </xf>
    <xf numFmtId="0" fontId="118" fillId="0" borderId="25" xfId="0" applyFont="1" applyBorder="1" applyAlignment="1">
      <alignment horizontal="center" vertical="center" wrapText="1"/>
    </xf>
    <xf numFmtId="0" fontId="118" fillId="0" borderId="24" xfId="0" applyFont="1" applyBorder="1" applyAlignment="1">
      <alignment horizontal="center"/>
    </xf>
    <xf numFmtId="0" fontId="16" fillId="0" borderId="12" xfId="0" applyFont="1" applyBorder="1" applyAlignment="1">
      <alignment horizontal="center" vertical="center" textRotation="90" wrapText="1"/>
    </xf>
    <xf numFmtId="0" fontId="16" fillId="0" borderId="25" xfId="0" applyFont="1" applyBorder="1" applyAlignment="1">
      <alignment horizontal="center" vertical="center" textRotation="90" wrapText="1"/>
    </xf>
    <xf numFmtId="0" fontId="16" fillId="0" borderId="24" xfId="0" applyFont="1" applyBorder="1" applyAlignment="1">
      <alignment horizontal="center" vertical="center" textRotation="90" wrapText="1"/>
    </xf>
    <xf numFmtId="0" fontId="4" fillId="0" borderId="0" xfId="0" applyFont="1" applyBorder="1" applyAlignment="1">
      <alignment horizontal="center" vertical="center" wrapText="1"/>
    </xf>
    <xf numFmtId="0" fontId="0" fillId="0" borderId="0" xfId="0" applyFont="1" applyBorder="1" applyAlignment="1">
      <alignment wrapText="1"/>
    </xf>
    <xf numFmtId="0" fontId="105" fillId="42" borderId="10" xfId="0" applyNumberFormat="1" applyFont="1" applyFill="1" applyBorder="1" applyAlignment="1" applyProtection="1">
      <alignment horizontal="left" vertical="center" wrapText="1"/>
      <protection locked="0"/>
    </xf>
    <xf numFmtId="0" fontId="37" fillId="0" borderId="69" xfId="0" applyNumberFormat="1" applyFont="1" applyFill="1" applyBorder="1" applyAlignment="1">
      <alignment horizontal="center" vertical="center"/>
    </xf>
    <xf numFmtId="0" fontId="30" fillId="42" borderId="10" xfId="0" applyNumberFormat="1" applyFont="1" applyFill="1" applyBorder="1" applyAlignment="1" applyProtection="1">
      <alignment horizontal="center" vertical="center"/>
      <protection locked="0"/>
    </xf>
    <xf numFmtId="0" fontId="25" fillId="43" borderId="44" xfId="0" applyNumberFormat="1" applyFont="1" applyFill="1" applyBorder="1" applyAlignment="1">
      <alignment horizontal="center" vertical="center" wrapText="1"/>
    </xf>
    <xf numFmtId="0" fontId="25" fillId="43" borderId="141" xfId="0" applyNumberFormat="1" applyFont="1" applyFill="1" applyBorder="1" applyAlignment="1">
      <alignment horizontal="center" vertical="center" wrapText="1"/>
    </xf>
    <xf numFmtId="0" fontId="25" fillId="43" borderId="35" xfId="0" applyNumberFormat="1" applyFont="1" applyFill="1" applyBorder="1" applyAlignment="1">
      <alignment horizontal="center" vertical="center" wrapText="1"/>
    </xf>
    <xf numFmtId="0" fontId="30" fillId="42" borderId="10" xfId="0" applyNumberFormat="1" applyFont="1" applyFill="1" applyBorder="1" applyAlignment="1" applyProtection="1">
      <alignment horizontal="center" vertical="center"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91">
    <dxf>
      <fill>
        <patternFill>
          <bgColor rgb="FFFFFF00"/>
        </patternFill>
      </fill>
    </dxf>
    <dxf>
      <fill>
        <patternFill>
          <bgColor rgb="FFFF0000"/>
        </patternFill>
      </fill>
    </dxf>
    <dxf>
      <fill>
        <patternFill>
          <bgColor theme="5" tint="-0.24993999302387238"/>
        </patternFill>
      </fill>
    </dxf>
    <dxf>
      <fill>
        <patternFill>
          <bgColor rgb="FFFFFF00"/>
        </patternFill>
      </fill>
    </dxf>
    <dxf>
      <fill>
        <patternFill>
          <bgColor rgb="FFFF0000"/>
        </patternFill>
      </fill>
    </dxf>
    <dxf>
      <fill>
        <patternFill>
          <bgColor theme="5" tint="-0.24993999302387238"/>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00B050"/>
        </patternFill>
      </fill>
    </dxf>
    <dxf>
      <fill>
        <patternFill>
          <bgColor rgb="FFA50021"/>
        </patternFill>
      </fill>
    </dxf>
    <dxf>
      <fill>
        <patternFill>
          <bgColor rgb="FF00B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theme="5" tint="-0.24993999302387238"/>
        </patternFill>
      </fill>
    </dxf>
    <dxf>
      <fill>
        <patternFill>
          <bgColor theme="5" tint="-0.24993999302387238"/>
        </patternFill>
      </fill>
    </dxf>
    <dxf>
      <fill>
        <patternFill patternType="solid">
          <bgColor rgb="FF8E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104775</xdr:rowOff>
    </xdr:from>
    <xdr:to>
      <xdr:col>1</xdr:col>
      <xdr:colOff>1533525</xdr:colOff>
      <xdr:row>2</xdr:row>
      <xdr:rowOff>238125</xdr:rowOff>
    </xdr:to>
    <xdr:pic>
      <xdr:nvPicPr>
        <xdr:cNvPr id="1" name="Imagen 1"/>
        <xdr:cNvPicPr preferRelativeResize="1">
          <a:picLocks noChangeAspect="1"/>
        </xdr:cNvPicPr>
      </xdr:nvPicPr>
      <xdr:blipFill>
        <a:blip r:embed="rId1"/>
        <a:stretch>
          <a:fillRect/>
        </a:stretch>
      </xdr:blipFill>
      <xdr:spPr>
        <a:xfrm>
          <a:off x="381000" y="104775"/>
          <a:ext cx="2066925"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4</xdr:row>
      <xdr:rowOff>85725</xdr:rowOff>
    </xdr:to>
    <xdr:pic>
      <xdr:nvPicPr>
        <xdr:cNvPr id="1" name="Picture 11" descr="colombia bn"/>
        <xdr:cNvPicPr preferRelativeResize="1">
          <a:picLocks noChangeAspect="1"/>
        </xdr:cNvPicPr>
      </xdr:nvPicPr>
      <xdr:blipFill>
        <a:blip r:embed="rId1"/>
        <a:stretch>
          <a:fillRect/>
        </a:stretch>
      </xdr:blipFill>
      <xdr:spPr>
        <a:xfrm>
          <a:off x="0" y="200025"/>
          <a:ext cx="0" cy="771525"/>
        </a:xfrm>
        <a:prstGeom prst="rect">
          <a:avLst/>
        </a:prstGeom>
        <a:noFill/>
        <a:ln w="9525" cmpd="sng">
          <a:noFill/>
        </a:ln>
      </xdr:spPr>
    </xdr:pic>
    <xdr:clientData/>
  </xdr:twoCellAnchor>
  <xdr:twoCellAnchor editAs="oneCell">
    <xdr:from>
      <xdr:col>0</xdr:col>
      <xdr:colOff>342900</xdr:colOff>
      <xdr:row>0</xdr:row>
      <xdr:rowOff>38100</xdr:rowOff>
    </xdr:from>
    <xdr:to>
      <xdr:col>2</xdr:col>
      <xdr:colOff>304800</xdr:colOff>
      <xdr:row>2</xdr:row>
      <xdr:rowOff>152400</xdr:rowOff>
    </xdr:to>
    <xdr:pic>
      <xdr:nvPicPr>
        <xdr:cNvPr id="2" name="Imagen 1"/>
        <xdr:cNvPicPr preferRelativeResize="1">
          <a:picLocks noChangeAspect="1"/>
        </xdr:cNvPicPr>
      </xdr:nvPicPr>
      <xdr:blipFill>
        <a:blip r:embed="rId2"/>
        <a:stretch>
          <a:fillRect/>
        </a:stretch>
      </xdr:blipFill>
      <xdr:spPr>
        <a:xfrm>
          <a:off x="342900" y="38100"/>
          <a:ext cx="8001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409575</xdr:colOff>
      <xdr:row>4</xdr:row>
      <xdr:rowOff>200025</xdr:rowOff>
    </xdr:from>
    <xdr:to>
      <xdr:col>1</xdr:col>
      <xdr:colOff>1419225</xdr:colOff>
      <xdr:row>6</xdr:row>
      <xdr:rowOff>466725</xdr:rowOff>
    </xdr:to>
    <xdr:pic>
      <xdr:nvPicPr>
        <xdr:cNvPr id="1" name="Imagen 1"/>
        <xdr:cNvPicPr preferRelativeResize="1">
          <a:picLocks noChangeAspect="1"/>
        </xdr:cNvPicPr>
      </xdr:nvPicPr>
      <xdr:blipFill>
        <a:blip r:embed="rId1"/>
        <a:stretch>
          <a:fillRect/>
        </a:stretch>
      </xdr:blipFill>
      <xdr:spPr>
        <a:xfrm>
          <a:off x="409575" y="276225"/>
          <a:ext cx="1619250" cy="885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4</xdr:row>
      <xdr:rowOff>47625</xdr:rowOff>
    </xdr:from>
    <xdr:to>
      <xdr:col>5</xdr:col>
      <xdr:colOff>1438275</xdr:colOff>
      <xdr:row>13</xdr:row>
      <xdr:rowOff>38100</xdr:rowOff>
    </xdr:to>
    <xdr:pic>
      <xdr:nvPicPr>
        <xdr:cNvPr id="1" name="Imagen 1" descr="Imagen relacionada"/>
        <xdr:cNvPicPr preferRelativeResize="1">
          <a:picLocks noChangeAspect="1"/>
        </xdr:cNvPicPr>
      </xdr:nvPicPr>
      <xdr:blipFill>
        <a:blip r:embed="rId1"/>
        <a:stretch>
          <a:fillRect/>
        </a:stretch>
      </xdr:blipFill>
      <xdr:spPr>
        <a:xfrm>
          <a:off x="4619625" y="695325"/>
          <a:ext cx="2305050" cy="1609725"/>
        </a:xfrm>
        <a:prstGeom prst="rect">
          <a:avLst/>
        </a:prstGeom>
        <a:noFill/>
        <a:ln w="9525" cmpd="sng">
          <a:noFill/>
        </a:ln>
      </xdr:spPr>
    </xdr:pic>
    <xdr:clientData/>
  </xdr:twoCellAnchor>
  <xdr:twoCellAnchor>
    <xdr:from>
      <xdr:col>4</xdr:col>
      <xdr:colOff>542925</xdr:colOff>
      <xdr:row>4</xdr:row>
      <xdr:rowOff>85725</xdr:rowOff>
    </xdr:from>
    <xdr:to>
      <xdr:col>6</xdr:col>
      <xdr:colOff>342900</xdr:colOff>
      <xdr:row>6</xdr:row>
      <xdr:rowOff>19050</xdr:rowOff>
    </xdr:to>
    <xdr:sp>
      <xdr:nvSpPr>
        <xdr:cNvPr id="2" name="CuadroTexto 2"/>
        <xdr:cNvSpPr txBox="1">
          <a:spLocks noChangeArrowheads="1"/>
        </xdr:cNvSpPr>
      </xdr:nvSpPr>
      <xdr:spPr>
        <a:xfrm>
          <a:off x="4743450" y="733425"/>
          <a:ext cx="2543175" cy="2571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Indicadores Claves de Riesgo</a:t>
          </a:r>
        </a:p>
      </xdr:txBody>
    </xdr:sp>
    <xdr:clientData/>
  </xdr:twoCellAnchor>
  <xdr:twoCellAnchor editAs="oneCell">
    <xdr:from>
      <xdr:col>4</xdr:col>
      <xdr:colOff>390525</xdr:colOff>
      <xdr:row>15</xdr:row>
      <xdr:rowOff>180975</xdr:rowOff>
    </xdr:from>
    <xdr:to>
      <xdr:col>6</xdr:col>
      <xdr:colOff>85725</xdr:colOff>
      <xdr:row>23</xdr:row>
      <xdr:rowOff>95250</xdr:rowOff>
    </xdr:to>
    <xdr:pic>
      <xdr:nvPicPr>
        <xdr:cNvPr id="3" name="Imagen 3" descr="Imagen relacionada"/>
        <xdr:cNvPicPr preferRelativeResize="1">
          <a:picLocks noChangeAspect="1"/>
        </xdr:cNvPicPr>
      </xdr:nvPicPr>
      <xdr:blipFill>
        <a:blip r:embed="rId1"/>
        <a:stretch>
          <a:fillRect/>
        </a:stretch>
      </xdr:blipFill>
      <xdr:spPr>
        <a:xfrm>
          <a:off x="4591050" y="2867025"/>
          <a:ext cx="2438400" cy="1771650"/>
        </a:xfrm>
        <a:prstGeom prst="rect">
          <a:avLst/>
        </a:prstGeom>
        <a:noFill/>
        <a:ln w="9525" cmpd="sng">
          <a:noFill/>
        </a:ln>
      </xdr:spPr>
    </xdr:pic>
    <xdr:clientData/>
  </xdr:twoCellAnchor>
  <xdr:twoCellAnchor>
    <xdr:from>
      <xdr:col>4</xdr:col>
      <xdr:colOff>466725</xdr:colOff>
      <xdr:row>15</xdr:row>
      <xdr:rowOff>190500</xdr:rowOff>
    </xdr:from>
    <xdr:to>
      <xdr:col>6</xdr:col>
      <xdr:colOff>47625</xdr:colOff>
      <xdr:row>17</xdr:row>
      <xdr:rowOff>9525</xdr:rowOff>
    </xdr:to>
    <xdr:sp>
      <xdr:nvSpPr>
        <xdr:cNvPr id="4" name="CuadroTexto 4"/>
        <xdr:cNvSpPr txBox="1">
          <a:spLocks noChangeArrowheads="1"/>
        </xdr:cNvSpPr>
      </xdr:nvSpPr>
      <xdr:spPr>
        <a:xfrm>
          <a:off x="4667250" y="2876550"/>
          <a:ext cx="2324100" cy="2381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Indicadores Claves de Riesgo</a:t>
          </a:r>
        </a:p>
      </xdr:txBody>
    </xdr:sp>
    <xdr:clientData/>
  </xdr:twoCellAnchor>
  <xdr:twoCellAnchor editAs="oneCell">
    <xdr:from>
      <xdr:col>5</xdr:col>
      <xdr:colOff>400050</xdr:colOff>
      <xdr:row>35</xdr:row>
      <xdr:rowOff>95250</xdr:rowOff>
    </xdr:from>
    <xdr:to>
      <xdr:col>10</xdr:col>
      <xdr:colOff>142875</xdr:colOff>
      <xdr:row>45</xdr:row>
      <xdr:rowOff>133350</xdr:rowOff>
    </xdr:to>
    <xdr:pic>
      <xdr:nvPicPr>
        <xdr:cNvPr id="5" name="Imagen 5"/>
        <xdr:cNvPicPr preferRelativeResize="1">
          <a:picLocks noChangeAspect="1"/>
        </xdr:cNvPicPr>
      </xdr:nvPicPr>
      <xdr:blipFill>
        <a:blip r:embed="rId2"/>
        <a:stretch>
          <a:fillRect/>
        </a:stretch>
      </xdr:blipFill>
      <xdr:spPr>
        <a:xfrm>
          <a:off x="5886450" y="7048500"/>
          <a:ext cx="4210050" cy="2466975"/>
        </a:xfrm>
        <a:prstGeom prst="rect">
          <a:avLst/>
        </a:prstGeom>
        <a:noFill/>
        <a:ln w="9525" cmpd="sng">
          <a:noFill/>
        </a:ln>
      </xdr:spPr>
    </xdr:pic>
    <xdr:clientData/>
  </xdr:twoCellAnchor>
  <xdr:twoCellAnchor editAs="oneCell">
    <xdr:from>
      <xdr:col>4</xdr:col>
      <xdr:colOff>1143000</xdr:colOff>
      <xdr:row>24</xdr:row>
      <xdr:rowOff>123825</xdr:rowOff>
    </xdr:from>
    <xdr:to>
      <xdr:col>8</xdr:col>
      <xdr:colOff>228600</xdr:colOff>
      <xdr:row>34</xdr:row>
      <xdr:rowOff>371475</xdr:rowOff>
    </xdr:to>
    <xdr:pic>
      <xdr:nvPicPr>
        <xdr:cNvPr id="6" name="Imagen 6" descr="Resultado de imagen de graficos reportes de riesgos"/>
        <xdr:cNvPicPr preferRelativeResize="1">
          <a:picLocks noChangeAspect="1"/>
        </xdr:cNvPicPr>
      </xdr:nvPicPr>
      <xdr:blipFill>
        <a:blip r:embed="rId3"/>
        <a:stretch>
          <a:fillRect/>
        </a:stretch>
      </xdr:blipFill>
      <xdr:spPr>
        <a:xfrm>
          <a:off x="5343525" y="4829175"/>
          <a:ext cx="3333750" cy="2028825"/>
        </a:xfrm>
        <a:prstGeom prst="rect">
          <a:avLst/>
        </a:prstGeom>
        <a:noFill/>
        <a:ln w="9525" cmpd="sng">
          <a:noFill/>
        </a:ln>
      </xdr:spPr>
    </xdr:pic>
    <xdr:clientData/>
  </xdr:twoCellAnchor>
  <xdr:twoCellAnchor>
    <xdr:from>
      <xdr:col>5</xdr:col>
      <xdr:colOff>571500</xdr:colOff>
      <xdr:row>25</xdr:row>
      <xdr:rowOff>57150</xdr:rowOff>
    </xdr:from>
    <xdr:to>
      <xdr:col>7</xdr:col>
      <xdr:colOff>457200</xdr:colOff>
      <xdr:row>27</xdr:row>
      <xdr:rowOff>9525</xdr:rowOff>
    </xdr:to>
    <xdr:sp>
      <xdr:nvSpPr>
        <xdr:cNvPr id="7" name="CuadroTexto 7"/>
        <xdr:cNvSpPr txBox="1">
          <a:spLocks noChangeArrowheads="1"/>
        </xdr:cNvSpPr>
      </xdr:nvSpPr>
      <xdr:spPr>
        <a:xfrm>
          <a:off x="6057900" y="4924425"/>
          <a:ext cx="2095500"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Cumplimiento</a:t>
          </a:r>
          <a:r>
            <a:rPr lang="en-US" cap="none" sz="1100" b="0" i="0" u="none" baseline="0">
              <a:solidFill>
                <a:srgbClr val="000000"/>
              </a:solidFill>
              <a:latin typeface="Calibri"/>
              <a:ea typeface="Calibri"/>
              <a:cs typeface="Calibri"/>
            </a:rPr>
            <a:t> Planes de Acción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0</xdr:row>
      <xdr:rowOff>133350</xdr:rowOff>
    </xdr:from>
    <xdr:to>
      <xdr:col>2</xdr:col>
      <xdr:colOff>209550</xdr:colOff>
      <xdr:row>3</xdr:row>
      <xdr:rowOff>38100</xdr:rowOff>
    </xdr:to>
    <xdr:pic>
      <xdr:nvPicPr>
        <xdr:cNvPr id="1" name="Picture 2" descr="D:\Manual de Identidad Corporativa\Manual JPG\MANUAL ANI FINAL PRIMERA PARTE-02.jpg"/>
        <xdr:cNvPicPr preferRelativeResize="1">
          <a:picLocks noChangeAspect="1"/>
        </xdr:cNvPicPr>
      </xdr:nvPicPr>
      <xdr:blipFill>
        <a:blip r:embed="rId1"/>
        <a:srcRect l="24966" t="30461" r="25231" b="22282"/>
        <a:stretch>
          <a:fillRect/>
        </a:stretch>
      </xdr:blipFill>
      <xdr:spPr>
        <a:xfrm>
          <a:off x="457200" y="133350"/>
          <a:ext cx="838200" cy="638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maldonado\Downloads\20160411MapaRiesgosPInfoComunic.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maldonado\Downloads\Matriz%20de%20riesgos%20Estructuraci&#243;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PG-F-030"/>
      <sheetName val="SEPG-F-007"/>
      <sheetName val="SEPG-012"/>
      <sheetName val="SEPG-F-013"/>
      <sheetName val="SEPG-F-008"/>
      <sheetName val="SEPG-F-014"/>
      <sheetName val="CAMBIOS 2015 - 2016"/>
      <sheetName val="Fm-20 "/>
      <sheetName val="DB"/>
      <sheetName val="Hoja1"/>
      <sheetName val="DOFA"/>
      <sheetName val="Iden del Riesgo y Opor"/>
      <sheetName val="Mapa de riesgos"/>
      <sheetName val="Evalu Ries y Opor"/>
      <sheetName val="Impacto Corrupcon"/>
      <sheetName val="Ana Ries y Opor"/>
      <sheetName val="Reportes de Riesgo"/>
    </sheetNames>
    <sheetDataSet>
      <sheetData sheetId="1">
        <row r="17">
          <cell r="B17">
            <v>1</v>
          </cell>
        </row>
        <row r="18">
          <cell r="B18">
            <v>2</v>
          </cell>
        </row>
        <row r="19">
          <cell r="B19">
            <v>3</v>
          </cell>
        </row>
      </sheetData>
      <sheetData sheetId="8">
        <row r="37">
          <cell r="B37">
            <v>1</v>
          </cell>
          <cell r="C37" t="str">
            <v>Riesgo Bajo (Z-1)</v>
          </cell>
          <cell r="D37" t="str">
            <v>Riesgo Bajo</v>
          </cell>
        </row>
        <row r="38">
          <cell r="B38">
            <v>2</v>
          </cell>
          <cell r="C38" t="str">
            <v>Riesgo Bajo (Z-2)</v>
          </cell>
          <cell r="D38" t="str">
            <v>Riesgo Moderado</v>
          </cell>
        </row>
        <row r="39">
          <cell r="B39">
            <v>3</v>
          </cell>
          <cell r="C39" t="str">
            <v>Riesgo Bajo (Z-3)</v>
          </cell>
          <cell r="D39" t="str">
            <v>Riesgo Alto</v>
          </cell>
        </row>
        <row r="40">
          <cell r="B40">
            <v>4</v>
          </cell>
          <cell r="C40" t="str">
            <v>Riesgo Moderado (Z-6)</v>
          </cell>
          <cell r="D40" t="str">
            <v>Riesgo Extremo</v>
          </cell>
        </row>
        <row r="41">
          <cell r="B41">
            <v>5</v>
          </cell>
          <cell r="C41" t="str">
            <v>Riesgo Alto (Z-10)</v>
          </cell>
        </row>
        <row r="42">
          <cell r="B42">
            <v>6</v>
          </cell>
          <cell r="C42" t="str">
            <v>Riesgo Bajo (Z-4)</v>
          </cell>
        </row>
        <row r="43">
          <cell r="B43">
            <v>7</v>
          </cell>
          <cell r="C43" t="str">
            <v>Riesgo Moderado (Z-8)</v>
          </cell>
        </row>
        <row r="44">
          <cell r="B44">
            <v>11</v>
          </cell>
          <cell r="C44" t="str">
            <v>Riesgo Alto (Z-15)</v>
          </cell>
        </row>
        <row r="45">
          <cell r="B45">
            <v>12</v>
          </cell>
          <cell r="C45" t="str">
            <v>Riesgo Bajo (Z-5)</v>
          </cell>
        </row>
        <row r="46">
          <cell r="B46">
            <v>13</v>
          </cell>
          <cell r="C46" t="str">
            <v>Riesgo Alto (Z17)</v>
          </cell>
        </row>
        <row r="47">
          <cell r="B47">
            <v>14</v>
          </cell>
          <cell r="C47" t="str">
            <v>Riesgo Moderado (Z-9)</v>
          </cell>
        </row>
        <row r="48">
          <cell r="B48">
            <v>18</v>
          </cell>
          <cell r="C48" t="str">
            <v>Riesgo Moderado (Z-7)</v>
          </cell>
        </row>
        <row r="49">
          <cell r="B49">
            <v>21</v>
          </cell>
          <cell r="C49" t="str">
            <v>Riesgo Alto (Z-13)</v>
          </cell>
        </row>
        <row r="50">
          <cell r="B50">
            <v>22</v>
          </cell>
          <cell r="C50" t="str">
            <v>Riesgo Alto (Z-16)</v>
          </cell>
        </row>
        <row r="51">
          <cell r="B51">
            <v>24</v>
          </cell>
          <cell r="C51" t="str">
            <v>Riesgo Alto (Z-11)</v>
          </cell>
        </row>
        <row r="52">
          <cell r="B52">
            <v>26</v>
          </cell>
          <cell r="C52" t="str">
            <v>Riesgo Extremo (Z-22)</v>
          </cell>
        </row>
        <row r="53">
          <cell r="B53">
            <v>28</v>
          </cell>
          <cell r="C53" t="str">
            <v>Riesgo Alto (Z-14)</v>
          </cell>
        </row>
        <row r="54">
          <cell r="B54">
            <v>30</v>
          </cell>
          <cell r="C54" t="str">
            <v>Riesgo Alto (Z-12)</v>
          </cell>
        </row>
        <row r="55">
          <cell r="B55">
            <v>33</v>
          </cell>
          <cell r="C55" t="str">
            <v>Riesgo Extremo (Z-19)</v>
          </cell>
        </row>
        <row r="56">
          <cell r="B56">
            <v>35</v>
          </cell>
          <cell r="C56" t="str">
            <v>Riesgo Extremo (Z-18)</v>
          </cell>
        </row>
        <row r="57">
          <cell r="B57">
            <v>39</v>
          </cell>
          <cell r="C57" t="str">
            <v>Riesgo Extremo (Z-23)</v>
          </cell>
        </row>
        <row r="58">
          <cell r="B58">
            <v>44</v>
          </cell>
          <cell r="C58" t="str">
            <v>Riesgo Extremo (Z-20)</v>
          </cell>
        </row>
        <row r="59">
          <cell r="B59">
            <v>52</v>
          </cell>
          <cell r="C59" t="str">
            <v>Riesgo Extremo (Z-24)</v>
          </cell>
        </row>
        <row r="60">
          <cell r="B60">
            <v>55</v>
          </cell>
          <cell r="C60" t="str">
            <v>Riesgo Extremo (Z-21)</v>
          </cell>
        </row>
        <row r="61">
          <cell r="B61">
            <v>65</v>
          </cell>
          <cell r="C61" t="str">
            <v>Riesgo Extremo (Z-25)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ICLO PHVA"/>
      <sheetName val="SEPG-F-007"/>
      <sheetName val="Mapa de riesgos"/>
      <sheetName val="SPG-F-012"/>
      <sheetName val="SPG-F-014"/>
      <sheetName val="MATRIZ DE CAMBIOS"/>
      <sheetName val="Fm-20 "/>
      <sheetName val="DB"/>
      <sheetName val="Hoja1"/>
    </sheetNames>
    <sheetDataSet>
      <sheetData sheetId="3">
        <row r="24">
          <cell r="AH24">
            <v>3</v>
          </cell>
        </row>
        <row r="25">
          <cell r="AH25">
            <v>3</v>
          </cell>
        </row>
        <row r="26">
          <cell r="AH26">
            <v>3</v>
          </cell>
        </row>
        <row r="27">
          <cell r="AH27">
            <v>3</v>
          </cell>
        </row>
        <row r="28">
          <cell r="AH28">
            <v>3</v>
          </cell>
        </row>
        <row r="29">
          <cell r="AH29">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B3:F27"/>
  <sheetViews>
    <sheetView zoomScalePageLayoutView="0" workbookViewId="0" topLeftCell="A1">
      <selection activeCell="C11" sqref="C11"/>
    </sheetView>
  </sheetViews>
  <sheetFormatPr defaultColWidth="11.421875" defaultRowHeight="12.75"/>
  <cols>
    <col min="1" max="1" width="11.421875" style="148" customWidth="1"/>
    <col min="2" max="2" width="19.140625" style="148" customWidth="1"/>
    <col min="3" max="3" width="23.28125" style="148" customWidth="1"/>
    <col min="4" max="4" width="20.421875" style="148" customWidth="1"/>
    <col min="5" max="5" width="19.7109375" style="148" customWidth="1"/>
    <col min="6" max="6" width="21.140625" style="148" customWidth="1"/>
    <col min="7" max="16384" width="11.421875" style="148" customWidth="1"/>
  </cols>
  <sheetData>
    <row r="2" ht="13.5" thickBot="1"/>
    <row r="3" spans="2:6" ht="15.75" thickBot="1">
      <c r="B3" s="387" t="s">
        <v>347</v>
      </c>
      <c r="C3" s="388"/>
      <c r="D3" s="388"/>
      <c r="E3" s="388"/>
      <c r="F3" s="389"/>
    </row>
    <row r="4" ht="13.5" thickBot="1"/>
    <row r="5" spans="2:6" ht="12.75">
      <c r="B5" s="390" t="s">
        <v>346</v>
      </c>
      <c r="C5" s="393" t="s">
        <v>435</v>
      </c>
      <c r="D5" s="394"/>
      <c r="E5" s="394"/>
      <c r="F5" s="395"/>
    </row>
    <row r="6" spans="2:6" ht="12.75">
      <c r="B6" s="391"/>
      <c r="C6" s="396"/>
      <c r="D6" s="397"/>
      <c r="E6" s="397"/>
      <c r="F6" s="398"/>
    </row>
    <row r="7" spans="2:6" ht="13.5" thickBot="1">
      <c r="B7" s="392"/>
      <c r="C7" s="399"/>
      <c r="D7" s="400"/>
      <c r="E7" s="400"/>
      <c r="F7" s="401"/>
    </row>
    <row r="9" ht="13.5" thickBot="1"/>
    <row r="10" spans="2:6" ht="30.75" thickBot="1">
      <c r="B10" s="190" t="s">
        <v>309</v>
      </c>
      <c r="C10" s="191" t="s">
        <v>310</v>
      </c>
      <c r="D10" s="191" t="s">
        <v>311</v>
      </c>
      <c r="E10" s="191" t="s">
        <v>312</v>
      </c>
      <c r="F10" s="191" t="s">
        <v>313</v>
      </c>
    </row>
    <row r="11" spans="2:6" ht="57">
      <c r="B11" s="381" t="s">
        <v>314</v>
      </c>
      <c r="C11" s="182" t="s">
        <v>315</v>
      </c>
      <c r="D11" s="182" t="s">
        <v>317</v>
      </c>
      <c r="E11" s="186" t="s">
        <v>321</v>
      </c>
      <c r="F11" s="186" t="s">
        <v>324</v>
      </c>
    </row>
    <row r="12" spans="2:6" ht="57">
      <c r="B12" s="382"/>
      <c r="C12" s="182" t="s">
        <v>316</v>
      </c>
      <c r="D12" s="182" t="s">
        <v>318</v>
      </c>
      <c r="E12" s="186" t="s">
        <v>322</v>
      </c>
      <c r="F12" s="186" t="s">
        <v>325</v>
      </c>
    </row>
    <row r="13" spans="2:6" ht="71.25">
      <c r="B13" s="382"/>
      <c r="C13" s="183"/>
      <c r="D13" s="182" t="s">
        <v>319</v>
      </c>
      <c r="E13" s="186" t="s">
        <v>323</v>
      </c>
      <c r="F13" s="187"/>
    </row>
    <row r="14" spans="2:6" ht="42.75">
      <c r="B14" s="382"/>
      <c r="C14" s="183"/>
      <c r="D14" s="182" t="s">
        <v>320</v>
      </c>
      <c r="E14" s="187"/>
      <c r="F14" s="187"/>
    </row>
    <row r="15" spans="2:6" ht="15" thickBot="1">
      <c r="B15" s="383"/>
      <c r="C15" s="184"/>
      <c r="D15" s="185"/>
      <c r="E15" s="187"/>
      <c r="F15" s="187"/>
    </row>
    <row r="16" spans="2:6" ht="71.25">
      <c r="B16" s="381" t="s">
        <v>326</v>
      </c>
      <c r="C16" s="186" t="s">
        <v>327</v>
      </c>
      <c r="D16" s="182"/>
      <c r="E16" s="187"/>
      <c r="F16" s="187"/>
    </row>
    <row r="17" spans="2:6" ht="85.5">
      <c r="B17" s="382"/>
      <c r="C17" s="186" t="s">
        <v>328</v>
      </c>
      <c r="D17" s="182" t="s">
        <v>331</v>
      </c>
      <c r="E17" s="187"/>
      <c r="F17" s="187"/>
    </row>
    <row r="18" spans="2:6" ht="71.25">
      <c r="B18" s="382"/>
      <c r="C18" s="186" t="s">
        <v>329</v>
      </c>
      <c r="D18" s="182" t="s">
        <v>332</v>
      </c>
      <c r="E18" s="187"/>
      <c r="F18" s="187"/>
    </row>
    <row r="19" spans="2:6" ht="43.5" thickBot="1">
      <c r="B19" s="383"/>
      <c r="C19" s="189" t="s">
        <v>330</v>
      </c>
      <c r="D19" s="184"/>
      <c r="E19" s="187"/>
      <c r="F19" s="187"/>
    </row>
    <row r="20" spans="2:6" ht="57">
      <c r="B20" s="381" t="s">
        <v>333</v>
      </c>
      <c r="C20" s="182" t="s">
        <v>334</v>
      </c>
      <c r="D20" s="384" t="s">
        <v>339</v>
      </c>
      <c r="E20" s="187"/>
      <c r="F20" s="187"/>
    </row>
    <row r="21" spans="2:6" ht="28.5">
      <c r="B21" s="382"/>
      <c r="C21" s="182" t="s">
        <v>335</v>
      </c>
      <c r="D21" s="385"/>
      <c r="E21" s="187"/>
      <c r="F21" s="187"/>
    </row>
    <row r="22" spans="2:6" ht="85.5">
      <c r="B22" s="382"/>
      <c r="C22" s="182" t="s">
        <v>336</v>
      </c>
      <c r="D22" s="385"/>
      <c r="E22" s="187"/>
      <c r="F22" s="187"/>
    </row>
    <row r="23" spans="2:6" ht="42.75">
      <c r="B23" s="382"/>
      <c r="C23" s="182" t="s">
        <v>337</v>
      </c>
      <c r="D23" s="385"/>
      <c r="E23" s="187"/>
      <c r="F23" s="187"/>
    </row>
    <row r="24" spans="2:6" ht="57.75" thickBot="1">
      <c r="B24" s="383"/>
      <c r="C24" s="185" t="s">
        <v>338</v>
      </c>
      <c r="D24" s="386"/>
      <c r="E24" s="187"/>
      <c r="F24" s="187"/>
    </row>
    <row r="25" spans="2:6" ht="42.75">
      <c r="B25" s="381" t="s">
        <v>340</v>
      </c>
      <c r="C25" s="182" t="s">
        <v>341</v>
      </c>
      <c r="D25" s="182" t="s">
        <v>343</v>
      </c>
      <c r="E25" s="187"/>
      <c r="F25" s="187"/>
    </row>
    <row r="26" spans="2:6" ht="71.25">
      <c r="B26" s="382"/>
      <c r="C26" s="182" t="s">
        <v>342</v>
      </c>
      <c r="D26" s="182" t="s">
        <v>344</v>
      </c>
      <c r="E26" s="187"/>
      <c r="F26" s="187"/>
    </row>
    <row r="27" spans="2:6" ht="15" thickBot="1">
      <c r="B27" s="383"/>
      <c r="C27" s="184"/>
      <c r="D27" s="185" t="s">
        <v>345</v>
      </c>
      <c r="E27" s="188"/>
      <c r="F27" s="188"/>
    </row>
  </sheetData>
  <sheetProtection/>
  <mergeCells count="8">
    <mergeCell ref="B11:B15"/>
    <mergeCell ref="B16:B19"/>
    <mergeCell ref="B20:B24"/>
    <mergeCell ref="D20:D24"/>
    <mergeCell ref="B25:B27"/>
    <mergeCell ref="B3:F3"/>
    <mergeCell ref="B5:B7"/>
    <mergeCell ref="C5:F7"/>
  </mergeCell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codeName="Hoja9"/>
  <dimension ref="B3:E21"/>
  <sheetViews>
    <sheetView zoomScalePageLayoutView="0" workbookViewId="0" topLeftCell="A1">
      <selection activeCell="C14" sqref="C14"/>
    </sheetView>
  </sheetViews>
  <sheetFormatPr defaultColWidth="11.28125" defaultRowHeight="12.75"/>
  <cols>
    <col min="1" max="1" width="11.28125" style="72" customWidth="1"/>
    <col min="2" max="2" width="39.28125" style="72" customWidth="1"/>
    <col min="3" max="3" width="45.28125" style="72" customWidth="1"/>
    <col min="4" max="4" width="41.28125" style="72" customWidth="1"/>
    <col min="5" max="5" width="40.00390625" style="72" customWidth="1"/>
    <col min="6" max="16384" width="11.28125" style="72" customWidth="1"/>
  </cols>
  <sheetData>
    <row r="3" spans="2:5" ht="12.75">
      <c r="B3" s="20"/>
      <c r="C3" s="20"/>
      <c r="D3" s="20"/>
      <c r="E3" s="20"/>
    </row>
    <row r="4" ht="33.75" customHeight="1"/>
    <row r="5" ht="41.25" customHeight="1"/>
    <row r="6" spans="2:5" ht="25.5" customHeight="1">
      <c r="B6" s="20"/>
      <c r="C6" s="20"/>
      <c r="D6" s="20"/>
      <c r="E6" s="20"/>
    </row>
    <row r="7" spans="2:5" ht="39.75" customHeight="1">
      <c r="B7" s="20"/>
      <c r="C7" s="20"/>
      <c r="D7" s="20"/>
      <c r="E7" s="20"/>
    </row>
    <row r="8" spans="2:4" ht="40.5" customHeight="1">
      <c r="B8" s="20"/>
      <c r="C8" s="20"/>
      <c r="D8" s="20"/>
    </row>
    <row r="9" spans="2:3" ht="51.75" customHeight="1">
      <c r="B9" s="20"/>
      <c r="C9" s="20"/>
    </row>
    <row r="15" ht="12.75">
      <c r="B15" s="20"/>
    </row>
    <row r="17" ht="12.75">
      <c r="B17" s="20"/>
    </row>
    <row r="18" ht="12.75">
      <c r="B18" s="20"/>
    </row>
    <row r="19" ht="12.75">
      <c r="B19" s="20"/>
    </row>
    <row r="20" ht="12.75">
      <c r="B20" s="20"/>
    </row>
    <row r="21" ht="12.75">
      <c r="B21" s="20"/>
    </row>
  </sheetData>
  <sheetProtection/>
  <printOptions/>
  <pageMargins left="0.75" right="0.75" top="1" bottom="1" header="0.3" footer="0.3"/>
  <pageSetup orientation="portrait" paperSize="9"/>
</worksheet>
</file>

<file path=xl/worksheets/sheet2.xml><?xml version="1.0" encoding="utf-8"?>
<worksheet xmlns="http://schemas.openxmlformats.org/spreadsheetml/2006/main" xmlns:r="http://schemas.openxmlformats.org/officeDocument/2006/relationships">
  <dimension ref="A1:O26"/>
  <sheetViews>
    <sheetView zoomScale="55" zoomScaleNormal="55" zoomScalePageLayoutView="0" workbookViewId="0" topLeftCell="D1">
      <selection activeCell="A20" sqref="A20:M26"/>
    </sheetView>
  </sheetViews>
  <sheetFormatPr defaultColWidth="11.421875" defaultRowHeight="12.75"/>
  <cols>
    <col min="1" max="1" width="13.7109375" style="195" customWidth="1"/>
    <col min="2" max="2" width="25.140625" style="195" customWidth="1"/>
    <col min="3" max="3" width="32.7109375" style="195" customWidth="1"/>
    <col min="4" max="4" width="17.57421875" style="195" customWidth="1"/>
    <col min="5" max="5" width="14.8515625" style="195" customWidth="1"/>
    <col min="6" max="6" width="24.57421875" style="195" customWidth="1"/>
    <col min="7" max="7" width="73.57421875" style="195" customWidth="1"/>
    <col min="8" max="8" width="35.140625" style="195" customWidth="1"/>
    <col min="9" max="9" width="10.57421875" style="195" customWidth="1"/>
    <col min="10" max="10" width="11.140625" style="195" customWidth="1"/>
    <col min="11" max="11" width="40.7109375" style="195" customWidth="1"/>
    <col min="12" max="12" width="38.140625" style="195" customWidth="1"/>
    <col min="13" max="13" width="31.7109375" style="195" customWidth="1"/>
    <col min="14" max="83" width="11.421875" style="194" customWidth="1"/>
    <col min="84" max="16384" width="11.421875" style="195" customWidth="1"/>
  </cols>
  <sheetData>
    <row r="1" spans="1:13" ht="33" customHeight="1">
      <c r="A1" s="474"/>
      <c r="B1" s="475"/>
      <c r="C1" s="480" t="s">
        <v>1</v>
      </c>
      <c r="D1" s="481"/>
      <c r="E1" s="481"/>
      <c r="F1" s="481"/>
      <c r="G1" s="481"/>
      <c r="H1" s="481"/>
      <c r="I1" s="481"/>
      <c r="J1" s="481"/>
      <c r="K1" s="482"/>
      <c r="L1" s="192" t="s">
        <v>348</v>
      </c>
      <c r="M1" s="193" t="s">
        <v>349</v>
      </c>
    </row>
    <row r="2" spans="1:13" ht="33" customHeight="1">
      <c r="A2" s="476"/>
      <c r="B2" s="477"/>
      <c r="C2" s="196" t="s">
        <v>141</v>
      </c>
      <c r="D2" s="483" t="s">
        <v>350</v>
      </c>
      <c r="E2" s="483"/>
      <c r="F2" s="483"/>
      <c r="G2" s="483"/>
      <c r="H2" s="483"/>
      <c r="I2" s="483"/>
      <c r="J2" s="483"/>
      <c r="K2" s="484"/>
      <c r="L2" s="197" t="s">
        <v>351</v>
      </c>
      <c r="M2" s="198">
        <v>2</v>
      </c>
    </row>
    <row r="3" spans="1:13" ht="33" customHeight="1" thickBot="1">
      <c r="A3" s="478"/>
      <c r="B3" s="479"/>
      <c r="C3" s="199" t="s">
        <v>352</v>
      </c>
      <c r="D3" s="410" t="s">
        <v>353</v>
      </c>
      <c r="E3" s="410"/>
      <c r="F3" s="410"/>
      <c r="G3" s="410"/>
      <c r="H3" s="410"/>
      <c r="I3" s="410"/>
      <c r="J3" s="410"/>
      <c r="K3" s="414"/>
      <c r="L3" s="200" t="s">
        <v>354</v>
      </c>
      <c r="M3" s="201">
        <v>43123</v>
      </c>
    </row>
    <row r="4" spans="1:13" ht="3.75" customHeight="1" thickBot="1">
      <c r="A4" s="485"/>
      <c r="B4" s="485"/>
      <c r="C4" s="485"/>
      <c r="M4" s="202"/>
    </row>
    <row r="5" spans="1:13" ht="30" customHeight="1" thickBot="1">
      <c r="A5" s="485"/>
      <c r="B5" s="485"/>
      <c r="C5" s="485"/>
      <c r="K5" s="203" t="s">
        <v>8</v>
      </c>
      <c r="L5" s="486">
        <v>43174</v>
      </c>
      <c r="M5" s="487"/>
    </row>
    <row r="6" spans="1:13" ht="30.75" customHeight="1">
      <c r="A6" s="459" t="s">
        <v>347</v>
      </c>
      <c r="B6" s="460"/>
      <c r="C6" s="460"/>
      <c r="D6" s="460"/>
      <c r="E6" s="460"/>
      <c r="F6" s="460"/>
      <c r="G6" s="460"/>
      <c r="H6" s="460"/>
      <c r="I6" s="460"/>
      <c r="J6" s="460"/>
      <c r="K6" s="460"/>
      <c r="L6" s="460"/>
      <c r="M6" s="461"/>
    </row>
    <row r="7" spans="1:15" ht="76.5" customHeight="1" thickBot="1">
      <c r="A7" s="462" t="s">
        <v>355</v>
      </c>
      <c r="B7" s="463"/>
      <c r="C7" s="464"/>
      <c r="D7" s="465" t="s">
        <v>435</v>
      </c>
      <c r="E7" s="465"/>
      <c r="F7" s="465"/>
      <c r="G7" s="465"/>
      <c r="H7" s="465"/>
      <c r="I7" s="465"/>
      <c r="J7" s="465"/>
      <c r="K7" s="465"/>
      <c r="L7" s="465"/>
      <c r="M7" s="466"/>
      <c r="O7" s="204" t="s">
        <v>356</v>
      </c>
    </row>
    <row r="8" spans="1:12" ht="12" customHeight="1" thickBot="1">
      <c r="A8" s="467"/>
      <c r="B8" s="467"/>
      <c r="C8" s="467"/>
      <c r="D8" s="468"/>
      <c r="E8" s="468"/>
      <c r="F8" s="468"/>
      <c r="G8" s="468"/>
      <c r="H8" s="469"/>
      <c r="I8" s="469"/>
      <c r="J8" s="469"/>
      <c r="K8" s="469"/>
      <c r="L8" s="469"/>
    </row>
    <row r="9" spans="1:13" ht="48" customHeight="1" thickBot="1">
      <c r="A9" s="205" t="s">
        <v>9</v>
      </c>
      <c r="B9" s="206" t="s">
        <v>3</v>
      </c>
      <c r="C9" s="206" t="s">
        <v>10</v>
      </c>
      <c r="D9" s="470" t="s">
        <v>11</v>
      </c>
      <c r="E9" s="470"/>
      <c r="F9" s="470"/>
      <c r="G9" s="206" t="s">
        <v>12</v>
      </c>
      <c r="H9" s="471" t="s">
        <v>357</v>
      </c>
      <c r="I9" s="472"/>
      <c r="J9" s="472"/>
      <c r="K9" s="472"/>
      <c r="L9" s="473"/>
      <c r="M9" s="207" t="s">
        <v>13</v>
      </c>
    </row>
    <row r="10" spans="1:13" ht="126.75" customHeight="1" thickTop="1">
      <c r="A10" s="208">
        <v>1</v>
      </c>
      <c r="B10" s="209" t="s">
        <v>358</v>
      </c>
      <c r="C10" s="210" t="s">
        <v>436</v>
      </c>
      <c r="D10" s="447" t="s">
        <v>306</v>
      </c>
      <c r="E10" s="447"/>
      <c r="F10" s="447"/>
      <c r="G10" s="210" t="s">
        <v>367</v>
      </c>
      <c r="H10" s="448" t="s">
        <v>368</v>
      </c>
      <c r="I10" s="449"/>
      <c r="J10" s="449"/>
      <c r="K10" s="449"/>
      <c r="L10" s="450"/>
      <c r="M10" s="211" t="s">
        <v>179</v>
      </c>
    </row>
    <row r="11" spans="1:13" ht="137.25" customHeight="1">
      <c r="A11" s="212">
        <f>A10+1</f>
        <v>2</v>
      </c>
      <c r="B11" s="209" t="s">
        <v>358</v>
      </c>
      <c r="C11" s="213" t="s">
        <v>291</v>
      </c>
      <c r="D11" s="451" t="s">
        <v>369</v>
      </c>
      <c r="E11" s="451"/>
      <c r="F11" s="451"/>
      <c r="G11" s="213" t="s">
        <v>370</v>
      </c>
      <c r="H11" s="452" t="s">
        <v>292</v>
      </c>
      <c r="I11" s="453"/>
      <c r="J11" s="453"/>
      <c r="K11" s="453"/>
      <c r="L11" s="454"/>
      <c r="M11" s="214" t="s">
        <v>15</v>
      </c>
    </row>
    <row r="12" spans="1:13" ht="124.5" customHeight="1" thickBot="1">
      <c r="A12" s="215">
        <v>3</v>
      </c>
      <c r="B12" s="216" t="s">
        <v>358</v>
      </c>
      <c r="C12" s="217" t="s">
        <v>293</v>
      </c>
      <c r="D12" s="455" t="s">
        <v>294</v>
      </c>
      <c r="E12" s="455"/>
      <c r="F12" s="455"/>
      <c r="G12" s="217" t="s">
        <v>372</v>
      </c>
      <c r="H12" s="456" t="s">
        <v>371</v>
      </c>
      <c r="I12" s="457"/>
      <c r="J12" s="457"/>
      <c r="K12" s="457"/>
      <c r="L12" s="458"/>
      <c r="M12" s="218" t="s">
        <v>179</v>
      </c>
    </row>
    <row r="13" spans="1:12" ht="12" customHeight="1" thickBot="1">
      <c r="A13" s="219"/>
      <c r="B13" s="219"/>
      <c r="C13" s="220"/>
      <c r="D13" s="220"/>
      <c r="E13" s="220"/>
      <c r="F13" s="220"/>
      <c r="G13" s="220"/>
      <c r="H13" s="220"/>
      <c r="I13" s="220"/>
      <c r="J13" s="220"/>
      <c r="K13" s="220"/>
      <c r="L13" s="221"/>
    </row>
    <row r="14" spans="1:13" ht="33.75" customHeight="1">
      <c r="A14" s="222" t="s">
        <v>9</v>
      </c>
      <c r="B14" s="223" t="s">
        <v>3</v>
      </c>
      <c r="C14" s="223" t="s">
        <v>241</v>
      </c>
      <c r="D14" s="441" t="s">
        <v>242</v>
      </c>
      <c r="E14" s="441"/>
      <c r="F14" s="441"/>
      <c r="G14" s="441" t="s">
        <v>244</v>
      </c>
      <c r="H14" s="441"/>
      <c r="I14" s="441" t="s">
        <v>243</v>
      </c>
      <c r="J14" s="441"/>
      <c r="K14" s="441"/>
      <c r="L14" s="441" t="s">
        <v>245</v>
      </c>
      <c r="M14" s="442"/>
    </row>
    <row r="15" spans="1:13" ht="111.75" customHeight="1">
      <c r="A15" s="208">
        <v>1</v>
      </c>
      <c r="B15" s="224" t="s">
        <v>359</v>
      </c>
      <c r="C15" s="244" t="s">
        <v>295</v>
      </c>
      <c r="D15" s="443"/>
      <c r="E15" s="443"/>
      <c r="F15" s="443"/>
      <c r="G15" s="444"/>
      <c r="H15" s="444"/>
      <c r="I15" s="444"/>
      <c r="J15" s="444"/>
      <c r="K15" s="444"/>
      <c r="L15" s="445"/>
      <c r="M15" s="446"/>
    </row>
    <row r="16" spans="1:13" ht="134.25" customHeight="1">
      <c r="A16" s="212">
        <v>2</v>
      </c>
      <c r="B16" s="224" t="s">
        <v>359</v>
      </c>
      <c r="C16" s="245" t="s">
        <v>373</v>
      </c>
      <c r="D16" s="436"/>
      <c r="E16" s="436"/>
      <c r="F16" s="436"/>
      <c r="G16" s="437"/>
      <c r="H16" s="437"/>
      <c r="I16" s="437"/>
      <c r="J16" s="437"/>
      <c r="K16" s="437"/>
      <c r="L16" s="438"/>
      <c r="M16" s="439"/>
    </row>
    <row r="17" spans="1:13" ht="37.5" customHeight="1">
      <c r="A17" s="212">
        <v>3</v>
      </c>
      <c r="B17" s="225"/>
      <c r="C17" s="213"/>
      <c r="D17" s="403"/>
      <c r="E17" s="403"/>
      <c r="F17" s="403"/>
      <c r="G17" s="403"/>
      <c r="H17" s="403"/>
      <c r="I17" s="403"/>
      <c r="J17" s="403"/>
      <c r="K17" s="403"/>
      <c r="L17" s="403"/>
      <c r="M17" s="440"/>
    </row>
    <row r="18" spans="1:13" ht="37.5" customHeight="1" thickBot="1">
      <c r="A18" s="226">
        <v>2</v>
      </c>
      <c r="B18" s="227"/>
      <c r="C18" s="217"/>
      <c r="D18" s="410"/>
      <c r="E18" s="410"/>
      <c r="F18" s="410"/>
      <c r="G18" s="410"/>
      <c r="H18" s="410"/>
      <c r="I18" s="410"/>
      <c r="J18" s="410"/>
      <c r="K18" s="410"/>
      <c r="L18" s="410"/>
      <c r="M18" s="428"/>
    </row>
    <row r="19" spans="1:12" s="194" customFormat="1" ht="19.5" thickBot="1">
      <c r="A19" s="228"/>
      <c r="B19" s="228"/>
      <c r="C19" s="229"/>
      <c r="D19" s="219"/>
      <c r="E19" s="219"/>
      <c r="F19" s="219"/>
      <c r="G19" s="230"/>
      <c r="H19" s="229"/>
      <c r="I19" s="229"/>
      <c r="J19" s="229"/>
      <c r="K19" s="229"/>
      <c r="L19" s="229"/>
    </row>
    <row r="20" spans="1:13" ht="60.75" customHeight="1">
      <c r="A20" s="429" t="s">
        <v>360</v>
      </c>
      <c r="B20" s="430"/>
      <c r="C20" s="430"/>
      <c r="D20" s="430"/>
      <c r="E20" s="431"/>
      <c r="F20" s="432" t="s">
        <v>6</v>
      </c>
      <c r="G20" s="430"/>
      <c r="H20" s="430"/>
      <c r="I20" s="430"/>
      <c r="J20" s="433"/>
      <c r="K20" s="434" t="s">
        <v>361</v>
      </c>
      <c r="L20" s="430"/>
      <c r="M20" s="435"/>
    </row>
    <row r="21" spans="1:13" ht="40.5" customHeight="1" thickBot="1">
      <c r="A21" s="417" t="s">
        <v>42</v>
      </c>
      <c r="B21" s="418"/>
      <c r="C21" s="231" t="s">
        <v>144</v>
      </c>
      <c r="D21" s="418" t="s">
        <v>354</v>
      </c>
      <c r="E21" s="419"/>
      <c r="F21" s="420" t="s">
        <v>42</v>
      </c>
      <c r="G21" s="418"/>
      <c r="H21" s="231" t="s">
        <v>144</v>
      </c>
      <c r="I21" s="418" t="s">
        <v>354</v>
      </c>
      <c r="J21" s="421"/>
      <c r="K21" s="232" t="s">
        <v>42</v>
      </c>
      <c r="L21" s="231" t="s">
        <v>144</v>
      </c>
      <c r="M21" s="233" t="s">
        <v>354</v>
      </c>
    </row>
    <row r="22" spans="1:13" ht="61.5" customHeight="1" thickTop="1">
      <c r="A22" s="422" t="s">
        <v>424</v>
      </c>
      <c r="B22" s="423"/>
      <c r="C22" s="234"/>
      <c r="D22" s="424"/>
      <c r="E22" s="425"/>
      <c r="F22" s="426" t="s">
        <v>362</v>
      </c>
      <c r="G22" s="423"/>
      <c r="H22" s="234" t="s">
        <v>430</v>
      </c>
      <c r="I22" s="424"/>
      <c r="J22" s="427"/>
      <c r="K22" s="235"/>
      <c r="L22" s="234"/>
      <c r="M22" s="236"/>
    </row>
    <row r="23" spans="1:13" ht="44.25" customHeight="1">
      <c r="A23" s="402" t="s">
        <v>425</v>
      </c>
      <c r="B23" s="403"/>
      <c r="C23" s="237"/>
      <c r="D23" s="404"/>
      <c r="E23" s="405"/>
      <c r="F23" s="406" t="s">
        <v>428</v>
      </c>
      <c r="G23" s="407"/>
      <c r="H23" s="237" t="s">
        <v>364</v>
      </c>
      <c r="I23" s="415"/>
      <c r="J23" s="416"/>
      <c r="K23" s="238"/>
      <c r="L23" s="237"/>
      <c r="M23" s="239"/>
    </row>
    <row r="24" spans="1:13" ht="35.25" customHeight="1">
      <c r="A24" s="402" t="s">
        <v>426</v>
      </c>
      <c r="B24" s="403"/>
      <c r="C24" s="237"/>
      <c r="D24" s="404"/>
      <c r="E24" s="405"/>
      <c r="F24" s="406" t="s">
        <v>429</v>
      </c>
      <c r="G24" s="407"/>
      <c r="H24" s="237" t="s">
        <v>364</v>
      </c>
      <c r="I24" s="415"/>
      <c r="J24" s="416"/>
      <c r="K24" s="238"/>
      <c r="L24" s="237"/>
      <c r="M24" s="240"/>
    </row>
    <row r="25" spans="1:13" ht="34.5" customHeight="1">
      <c r="A25" s="402" t="s">
        <v>427</v>
      </c>
      <c r="B25" s="403"/>
      <c r="C25" s="237"/>
      <c r="D25" s="404"/>
      <c r="E25" s="405"/>
      <c r="F25" s="406" t="s">
        <v>365</v>
      </c>
      <c r="G25" s="407"/>
      <c r="H25" s="237" t="s">
        <v>364</v>
      </c>
      <c r="I25" s="404"/>
      <c r="J25" s="408"/>
      <c r="K25" s="238"/>
      <c r="L25" s="237"/>
      <c r="M25" s="240"/>
    </row>
    <row r="26" spans="1:13" ht="34.5" customHeight="1" thickBot="1">
      <c r="A26" s="409"/>
      <c r="B26" s="410"/>
      <c r="C26" s="241"/>
      <c r="D26" s="410"/>
      <c r="E26" s="411"/>
      <c r="F26" s="412"/>
      <c r="G26" s="410"/>
      <c r="H26" s="241"/>
      <c r="I26" s="413"/>
      <c r="J26" s="414"/>
      <c r="K26" s="242"/>
      <c r="L26" s="241"/>
      <c r="M26" s="243"/>
    </row>
    <row r="27" ht="18.75"/>
    <row r="28" ht="18.75"/>
    <row r="29" ht="18.75"/>
    <row r="30" ht="18.75"/>
    <row r="31" ht="18.75"/>
    <row r="32" ht="18.75"/>
    <row r="33" ht="18.75"/>
    <row r="34" ht="18.75"/>
    <row r="35" ht="18.75"/>
    <row r="36" ht="18.75"/>
    <row r="37" ht="18.75"/>
    <row r="38" ht="18.75"/>
    <row r="39" ht="18.75"/>
    <row r="40" ht="18.75"/>
    <row r="41" ht="18.75"/>
    <row r="42" ht="18.75"/>
    <row r="43" ht="18.75"/>
    <row r="44" ht="18.75"/>
    <row r="45" ht="18.75"/>
    <row r="46" ht="18.75"/>
    <row r="47" ht="18.75"/>
    <row r="48" ht="18.75"/>
    <row r="49" ht="18.75"/>
    <row r="50" ht="18.75"/>
    <row r="51" ht="18.75"/>
    <row r="52" ht="18.75"/>
    <row r="53" ht="18.75"/>
    <row r="54" ht="18.75"/>
    <row r="55" ht="18.75"/>
    <row r="56" ht="18.75"/>
    <row r="57" ht="18.75"/>
    <row r="58" ht="18.75"/>
    <row r="59" ht="18.75"/>
    <row r="60" ht="18.75"/>
    <row r="61" ht="18.75"/>
    <row r="62" ht="18.75"/>
    <row r="63" ht="18.75"/>
    <row r="64" ht="18.75"/>
    <row r="65" ht="18.75"/>
    <row r="66" ht="18.75"/>
    <row r="67" ht="18.75"/>
    <row r="68" ht="18.75"/>
    <row r="69" ht="18.75"/>
    <row r="70" ht="18.75"/>
    <row r="71" ht="18.75"/>
    <row r="72" ht="18.75"/>
    <row r="73" ht="18.75"/>
    <row r="74" ht="18.75"/>
    <row r="75" ht="18.75"/>
    <row r="76" ht="18.75"/>
    <row r="77" ht="18.75"/>
    <row r="78" ht="18.75"/>
    <row r="79" ht="18.75"/>
    <row r="80" ht="18.75"/>
    <row r="81" ht="18.75"/>
    <row r="82" ht="18.75"/>
    <row r="83" ht="18.75"/>
    <row r="84" ht="18.75"/>
    <row r="85" ht="18.75"/>
  </sheetData>
  <sheetProtection/>
  <mergeCells count="66">
    <mergeCell ref="A1:B3"/>
    <mergeCell ref="C1:K1"/>
    <mergeCell ref="D2:K2"/>
    <mergeCell ref="D3:K3"/>
    <mergeCell ref="A4:C5"/>
    <mergeCell ref="L5:M5"/>
    <mergeCell ref="A6:M6"/>
    <mergeCell ref="A7:C7"/>
    <mergeCell ref="D7:M7"/>
    <mergeCell ref="A8:C8"/>
    <mergeCell ref="D8:L8"/>
    <mergeCell ref="D9:F9"/>
    <mergeCell ref="H9:L9"/>
    <mergeCell ref="D10:F10"/>
    <mergeCell ref="H10:L10"/>
    <mergeCell ref="D11:F11"/>
    <mergeCell ref="H11:L11"/>
    <mergeCell ref="D12:F12"/>
    <mergeCell ref="H12:L12"/>
    <mergeCell ref="D14:F14"/>
    <mergeCell ref="G14:H14"/>
    <mergeCell ref="I14:K14"/>
    <mergeCell ref="L14:M14"/>
    <mergeCell ref="D15:F15"/>
    <mergeCell ref="G15:H15"/>
    <mergeCell ref="I15:K15"/>
    <mergeCell ref="L15:M15"/>
    <mergeCell ref="D16:F16"/>
    <mergeCell ref="G16:H16"/>
    <mergeCell ref="I16:K16"/>
    <mergeCell ref="L16:M16"/>
    <mergeCell ref="D17:F17"/>
    <mergeCell ref="G17:H17"/>
    <mergeCell ref="I17:K17"/>
    <mergeCell ref="L17:M17"/>
    <mergeCell ref="D18:F18"/>
    <mergeCell ref="G18:H18"/>
    <mergeCell ref="I18:K18"/>
    <mergeCell ref="L18:M18"/>
    <mergeCell ref="A20:E20"/>
    <mergeCell ref="F20:J20"/>
    <mergeCell ref="K20:M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s>
  <dataValidations count="1">
    <dataValidation errorStyle="warning" type="list" allowBlank="1" showInputMessage="1" showErrorMessage="1" errorTitle="RIESGO INCORRECTO" error="Este tipo de riesgo no es correcto" sqref="M10:M12 L13">
      <formula1>TIPODERIESGO</formula1>
    </dataValidation>
  </dataValidations>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B4:L36"/>
  <sheetViews>
    <sheetView zoomScale="55" zoomScaleNormal="55" zoomScalePageLayoutView="0" workbookViewId="0" topLeftCell="A1">
      <selection activeCell="E16" sqref="E16"/>
    </sheetView>
  </sheetViews>
  <sheetFormatPr defaultColWidth="11.28125" defaultRowHeight="12.75"/>
  <cols>
    <col min="1" max="1" width="11.28125" style="148" customWidth="1"/>
    <col min="2" max="3" width="23.140625" style="148" customWidth="1"/>
    <col min="4" max="4" width="47.140625" style="148" customWidth="1"/>
    <col min="5" max="5" width="36.28125" style="148" customWidth="1"/>
    <col min="6" max="6" width="39.28125" style="148" customWidth="1"/>
    <col min="7" max="7" width="46.00390625" style="148" customWidth="1"/>
    <col min="8" max="8" width="40.28125" style="148" customWidth="1"/>
    <col min="9" max="16384" width="11.28125" style="148" customWidth="1"/>
  </cols>
  <sheetData>
    <row r="1" ht="12.75"/>
    <row r="2" ht="12.75"/>
    <row r="3" ht="13.5" thickBot="1"/>
    <row r="4" spans="2:8" ht="58.5" customHeight="1" thickBot="1">
      <c r="B4" s="492" t="s">
        <v>260</v>
      </c>
      <c r="C4" s="493"/>
      <c r="D4" s="493"/>
      <c r="E4" s="493"/>
      <c r="F4" s="493"/>
      <c r="G4" s="493"/>
      <c r="H4" s="494"/>
    </row>
    <row r="5" spans="2:8" ht="27" thickBot="1">
      <c r="B5" s="495" t="s">
        <v>47</v>
      </c>
      <c r="C5" s="496"/>
      <c r="D5" s="499" t="s">
        <v>48</v>
      </c>
      <c r="E5" s="500"/>
      <c r="F5" s="500"/>
      <c r="G5" s="500"/>
      <c r="H5" s="501"/>
    </row>
    <row r="6" spans="2:12" ht="26.25" thickBot="1">
      <c r="B6" s="497"/>
      <c r="C6" s="498"/>
      <c r="D6" s="22" t="s">
        <v>49</v>
      </c>
      <c r="E6" s="22" t="s">
        <v>50</v>
      </c>
      <c r="F6" s="6" t="s">
        <v>51</v>
      </c>
      <c r="G6" s="22" t="s">
        <v>52</v>
      </c>
      <c r="H6" s="22" t="s">
        <v>53</v>
      </c>
      <c r="K6" s="69" t="s">
        <v>54</v>
      </c>
      <c r="L6" s="70" t="s">
        <v>55</v>
      </c>
    </row>
    <row r="7" spans="2:12" ht="18">
      <c r="B7" s="489" t="s">
        <v>56</v>
      </c>
      <c r="C7" s="489">
        <v>1</v>
      </c>
      <c r="D7" s="29">
        <v>1</v>
      </c>
      <c r="E7" s="29">
        <v>6</v>
      </c>
      <c r="F7" s="38">
        <v>7</v>
      </c>
      <c r="G7" s="30">
        <v>11</v>
      </c>
      <c r="H7" s="30">
        <v>13</v>
      </c>
      <c r="K7" s="502" t="s">
        <v>57</v>
      </c>
      <c r="L7" s="99" t="s">
        <v>58</v>
      </c>
    </row>
    <row r="8" spans="2:12" ht="36">
      <c r="B8" s="490"/>
      <c r="C8" s="490"/>
      <c r="D8" s="31" t="s">
        <v>59</v>
      </c>
      <c r="E8" s="31" t="s">
        <v>60</v>
      </c>
      <c r="F8" s="39" t="s">
        <v>61</v>
      </c>
      <c r="G8" s="25" t="s">
        <v>62</v>
      </c>
      <c r="H8" s="25" t="s">
        <v>63</v>
      </c>
      <c r="K8" s="503"/>
      <c r="L8" s="71" t="s">
        <v>64</v>
      </c>
    </row>
    <row r="9" spans="2:12" ht="18">
      <c r="B9" s="490"/>
      <c r="C9" s="490"/>
      <c r="D9" s="23" t="s">
        <v>65</v>
      </c>
      <c r="E9" s="23" t="s">
        <v>65</v>
      </c>
      <c r="F9" s="40"/>
      <c r="G9" s="24" t="s">
        <v>66</v>
      </c>
      <c r="H9" s="24" t="s">
        <v>66</v>
      </c>
      <c r="K9" s="503"/>
      <c r="L9" s="71" t="s">
        <v>67</v>
      </c>
    </row>
    <row r="10" spans="2:12" ht="18">
      <c r="B10" s="490"/>
      <c r="C10" s="490"/>
      <c r="D10" s="32"/>
      <c r="E10" s="32"/>
      <c r="F10" s="40" t="s">
        <v>66</v>
      </c>
      <c r="G10" s="24" t="s">
        <v>68</v>
      </c>
      <c r="H10" s="24" t="s">
        <v>68</v>
      </c>
      <c r="K10" s="503"/>
      <c r="L10" s="71" t="s">
        <v>69</v>
      </c>
    </row>
    <row r="11" spans="2:12" ht="36.75" thickBot="1">
      <c r="B11" s="491"/>
      <c r="C11" s="491"/>
      <c r="D11" s="33"/>
      <c r="E11" s="33"/>
      <c r="F11" s="41"/>
      <c r="G11" s="34" t="s">
        <v>70</v>
      </c>
      <c r="H11" s="34" t="s">
        <v>70</v>
      </c>
      <c r="K11" s="503"/>
      <c r="L11" s="71" t="s">
        <v>71</v>
      </c>
    </row>
    <row r="12" spans="2:12" ht="18">
      <c r="B12" s="489" t="s">
        <v>72</v>
      </c>
      <c r="C12" s="489">
        <v>2</v>
      </c>
      <c r="D12" s="29">
        <v>2</v>
      </c>
      <c r="E12" s="29">
        <v>12</v>
      </c>
      <c r="F12" s="38">
        <v>14</v>
      </c>
      <c r="G12" s="30">
        <v>22</v>
      </c>
      <c r="H12" s="35">
        <v>26</v>
      </c>
      <c r="K12" s="504" t="s">
        <v>73</v>
      </c>
      <c r="L12" s="47" t="s">
        <v>74</v>
      </c>
    </row>
    <row r="13" spans="2:12" ht="36">
      <c r="B13" s="490"/>
      <c r="C13" s="490"/>
      <c r="D13" s="31" t="s">
        <v>75</v>
      </c>
      <c r="E13" s="31" t="s">
        <v>76</v>
      </c>
      <c r="F13" s="39" t="s">
        <v>77</v>
      </c>
      <c r="G13" s="25" t="s">
        <v>78</v>
      </c>
      <c r="H13" s="27" t="s">
        <v>79</v>
      </c>
      <c r="K13" s="505"/>
      <c r="L13" s="47" t="s">
        <v>80</v>
      </c>
    </row>
    <row r="14" spans="2:12" ht="18">
      <c r="B14" s="490"/>
      <c r="C14" s="490"/>
      <c r="D14" s="23" t="s">
        <v>65</v>
      </c>
      <c r="E14" s="23" t="s">
        <v>65</v>
      </c>
      <c r="F14" s="40"/>
      <c r="G14" s="24" t="s">
        <v>66</v>
      </c>
      <c r="H14" s="36" t="s">
        <v>68</v>
      </c>
      <c r="K14" s="505"/>
      <c r="L14" s="47" t="s">
        <v>81</v>
      </c>
    </row>
    <row r="15" spans="2:12" ht="18">
      <c r="B15" s="490"/>
      <c r="C15" s="490"/>
      <c r="D15" s="32"/>
      <c r="E15" s="32"/>
      <c r="F15" s="40" t="s">
        <v>66</v>
      </c>
      <c r="G15" s="24" t="s">
        <v>68</v>
      </c>
      <c r="H15" s="36" t="s">
        <v>66</v>
      </c>
      <c r="K15" s="505"/>
      <c r="L15" s="47" t="s">
        <v>82</v>
      </c>
    </row>
    <row r="16" spans="2:12" ht="36.75" thickBot="1">
      <c r="B16" s="491"/>
      <c r="C16" s="491"/>
      <c r="D16" s="33"/>
      <c r="E16" s="33"/>
      <c r="F16" s="41"/>
      <c r="G16" s="34" t="s">
        <v>70</v>
      </c>
      <c r="H16" s="37" t="s">
        <v>70</v>
      </c>
      <c r="K16" s="506" t="s">
        <v>83</v>
      </c>
      <c r="L16" s="100" t="s">
        <v>84</v>
      </c>
    </row>
    <row r="17" spans="2:12" ht="18">
      <c r="B17" s="489" t="s">
        <v>85</v>
      </c>
      <c r="C17" s="489">
        <v>3</v>
      </c>
      <c r="D17" s="29">
        <v>3</v>
      </c>
      <c r="E17" s="38">
        <v>18</v>
      </c>
      <c r="F17" s="30">
        <v>21</v>
      </c>
      <c r="G17" s="35">
        <v>33</v>
      </c>
      <c r="H17" s="35">
        <v>39</v>
      </c>
      <c r="K17" s="506"/>
      <c r="L17" s="100" t="s">
        <v>86</v>
      </c>
    </row>
    <row r="18" spans="2:12" ht="36">
      <c r="B18" s="490"/>
      <c r="C18" s="490"/>
      <c r="D18" s="31" t="s">
        <v>87</v>
      </c>
      <c r="E18" s="39" t="s">
        <v>88</v>
      </c>
      <c r="F18" s="25" t="s">
        <v>89</v>
      </c>
      <c r="G18" s="27" t="s">
        <v>90</v>
      </c>
      <c r="H18" s="27" t="s">
        <v>91</v>
      </c>
      <c r="K18" s="506"/>
      <c r="L18" s="100" t="s">
        <v>92</v>
      </c>
    </row>
    <row r="19" spans="2:12" ht="18">
      <c r="B19" s="490"/>
      <c r="C19" s="490"/>
      <c r="D19" s="23" t="s">
        <v>65</v>
      </c>
      <c r="E19" s="40"/>
      <c r="F19" s="24" t="s">
        <v>66</v>
      </c>
      <c r="G19" s="36" t="s">
        <v>68</v>
      </c>
      <c r="H19" s="36" t="s">
        <v>68</v>
      </c>
      <c r="K19" s="506"/>
      <c r="L19" s="100" t="s">
        <v>93</v>
      </c>
    </row>
    <row r="20" spans="2:12" ht="18">
      <c r="B20" s="490"/>
      <c r="C20" s="490"/>
      <c r="D20" s="32"/>
      <c r="E20" s="40" t="s">
        <v>66</v>
      </c>
      <c r="F20" s="24" t="s">
        <v>68</v>
      </c>
      <c r="G20" s="36" t="s">
        <v>66</v>
      </c>
      <c r="H20" s="36" t="s">
        <v>66</v>
      </c>
      <c r="K20" s="506"/>
      <c r="L20" s="100" t="s">
        <v>94</v>
      </c>
    </row>
    <row r="21" spans="2:12" ht="36.75" thickBot="1">
      <c r="B21" s="491"/>
      <c r="C21" s="491"/>
      <c r="D21" s="33"/>
      <c r="E21" s="41"/>
      <c r="F21" s="34" t="s">
        <v>70</v>
      </c>
      <c r="G21" s="37" t="s">
        <v>70</v>
      </c>
      <c r="H21" s="37" t="s">
        <v>70</v>
      </c>
      <c r="K21" s="506"/>
      <c r="L21" s="100" t="s">
        <v>95</v>
      </c>
    </row>
    <row r="22" spans="2:12" ht="18">
      <c r="B22" s="489" t="s">
        <v>96</v>
      </c>
      <c r="C22" s="489">
        <v>4</v>
      </c>
      <c r="D22" s="38">
        <v>4</v>
      </c>
      <c r="E22" s="30">
        <v>24</v>
      </c>
      <c r="F22" s="30">
        <v>28</v>
      </c>
      <c r="G22" s="35">
        <v>44</v>
      </c>
      <c r="H22" s="35">
        <v>52</v>
      </c>
      <c r="K22" s="506"/>
      <c r="L22" s="100" t="s">
        <v>97</v>
      </c>
    </row>
    <row r="23" spans="2:12" ht="36">
      <c r="B23" s="490"/>
      <c r="C23" s="490"/>
      <c r="D23" s="39" t="s">
        <v>98</v>
      </c>
      <c r="E23" s="26" t="s">
        <v>99</v>
      </c>
      <c r="F23" s="26" t="s">
        <v>100</v>
      </c>
      <c r="G23" s="27" t="s">
        <v>101</v>
      </c>
      <c r="H23" s="27" t="s">
        <v>102</v>
      </c>
      <c r="K23" s="506"/>
      <c r="L23" s="100" t="s">
        <v>103</v>
      </c>
    </row>
    <row r="24" spans="2:12" ht="18">
      <c r="B24" s="490"/>
      <c r="C24" s="490"/>
      <c r="D24" s="40"/>
      <c r="E24" s="24" t="s">
        <v>66</v>
      </c>
      <c r="F24" s="24" t="s">
        <v>66</v>
      </c>
      <c r="G24" s="36" t="s">
        <v>68</v>
      </c>
      <c r="H24" s="36" t="s">
        <v>68</v>
      </c>
      <c r="K24" s="488" t="s">
        <v>104</v>
      </c>
      <c r="L24" s="98" t="s">
        <v>105</v>
      </c>
    </row>
    <row r="25" spans="2:12" ht="18">
      <c r="B25" s="490"/>
      <c r="C25" s="490"/>
      <c r="D25" s="40" t="s">
        <v>66</v>
      </c>
      <c r="E25" s="24" t="s">
        <v>68</v>
      </c>
      <c r="F25" s="24" t="s">
        <v>68</v>
      </c>
      <c r="G25" s="36" t="s">
        <v>66</v>
      </c>
      <c r="H25" s="36" t="s">
        <v>66</v>
      </c>
      <c r="K25" s="488"/>
      <c r="L25" s="98" t="s">
        <v>106</v>
      </c>
    </row>
    <row r="26" spans="2:12" ht="36.75" thickBot="1">
      <c r="B26" s="491"/>
      <c r="C26" s="491"/>
      <c r="D26" s="41"/>
      <c r="E26" s="34" t="s">
        <v>70</v>
      </c>
      <c r="F26" s="34" t="s">
        <v>70</v>
      </c>
      <c r="G26" s="37" t="s">
        <v>70</v>
      </c>
      <c r="H26" s="37" t="s">
        <v>70</v>
      </c>
      <c r="K26" s="488"/>
      <c r="L26" s="98" t="s">
        <v>107</v>
      </c>
    </row>
    <row r="27" spans="2:12" ht="18">
      <c r="B27" s="489" t="s">
        <v>108</v>
      </c>
      <c r="C27" s="489">
        <v>5</v>
      </c>
      <c r="D27" s="30">
        <v>5</v>
      </c>
      <c r="E27" s="30">
        <v>30</v>
      </c>
      <c r="F27" s="35">
        <v>35</v>
      </c>
      <c r="G27" s="35">
        <v>55</v>
      </c>
      <c r="H27" s="35">
        <v>65</v>
      </c>
      <c r="K27" s="488"/>
      <c r="L27" s="98" t="s">
        <v>109</v>
      </c>
    </row>
    <row r="28" spans="2:12" ht="36">
      <c r="B28" s="490"/>
      <c r="C28" s="490"/>
      <c r="D28" s="25" t="s">
        <v>110</v>
      </c>
      <c r="E28" s="25" t="s">
        <v>111</v>
      </c>
      <c r="F28" s="27" t="s">
        <v>112</v>
      </c>
      <c r="G28" s="27" t="s">
        <v>113</v>
      </c>
      <c r="H28" s="27" t="s">
        <v>114</v>
      </c>
      <c r="K28" s="488"/>
      <c r="L28" s="98" t="s">
        <v>115</v>
      </c>
    </row>
    <row r="29" spans="2:12" ht="18">
      <c r="B29" s="490"/>
      <c r="C29" s="490"/>
      <c r="D29" s="24" t="s">
        <v>66</v>
      </c>
      <c r="E29" s="24" t="s">
        <v>66</v>
      </c>
      <c r="F29" s="36" t="s">
        <v>68</v>
      </c>
      <c r="G29" s="36" t="s">
        <v>68</v>
      </c>
      <c r="H29" s="36" t="s">
        <v>68</v>
      </c>
      <c r="K29" s="488"/>
      <c r="L29" s="98" t="s">
        <v>116</v>
      </c>
    </row>
    <row r="30" spans="2:12" ht="18">
      <c r="B30" s="490"/>
      <c r="C30" s="490"/>
      <c r="D30" s="24" t="s">
        <v>68</v>
      </c>
      <c r="E30" s="24" t="s">
        <v>68</v>
      </c>
      <c r="F30" s="36" t="s">
        <v>66</v>
      </c>
      <c r="G30" s="36" t="s">
        <v>66</v>
      </c>
      <c r="H30" s="36" t="s">
        <v>66</v>
      </c>
      <c r="K30" s="488"/>
      <c r="L30" s="98" t="s">
        <v>117</v>
      </c>
    </row>
    <row r="31" spans="2:12" ht="36.75" thickBot="1">
      <c r="B31" s="491"/>
      <c r="C31" s="491"/>
      <c r="D31" s="34" t="s">
        <v>70</v>
      </c>
      <c r="E31" s="34" t="s">
        <v>70</v>
      </c>
      <c r="F31" s="37" t="s">
        <v>70</v>
      </c>
      <c r="G31" s="37" t="s">
        <v>70</v>
      </c>
      <c r="H31" s="37" t="s">
        <v>70</v>
      </c>
      <c r="K31" s="488"/>
      <c r="L31" s="98" t="s">
        <v>118</v>
      </c>
    </row>
    <row r="35" ht="13.5" thickBot="1"/>
    <row r="36" spans="2:8" ht="38.25" thickBot="1">
      <c r="B36" s="492" t="s">
        <v>263</v>
      </c>
      <c r="C36" s="493"/>
      <c r="D36" s="493"/>
      <c r="E36" s="493"/>
      <c r="F36" s="493"/>
      <c r="G36" s="493"/>
      <c r="H36" s="494"/>
    </row>
  </sheetData>
  <sheetProtection/>
  <mergeCells count="18">
    <mergeCell ref="D5:H5"/>
    <mergeCell ref="B7:B11"/>
    <mergeCell ref="C7:C11"/>
    <mergeCell ref="K7:K11"/>
    <mergeCell ref="B12:B16"/>
    <mergeCell ref="C12:C16"/>
    <mergeCell ref="K12:K15"/>
    <mergeCell ref="K16:K23"/>
    <mergeCell ref="K24:K31"/>
    <mergeCell ref="B27:B31"/>
    <mergeCell ref="B17:B21"/>
    <mergeCell ref="B4:H4"/>
    <mergeCell ref="B36:H36"/>
    <mergeCell ref="C17:C21"/>
    <mergeCell ref="B22:B26"/>
    <mergeCell ref="C22:C26"/>
    <mergeCell ref="C27:C31"/>
    <mergeCell ref="B5:C6"/>
  </mergeCells>
  <printOptions/>
  <pageMargins left="0.75" right="0.75" top="1" bottom="1"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IO73"/>
  <sheetViews>
    <sheetView zoomScale="85" zoomScaleNormal="85" zoomScalePageLayoutView="0" workbookViewId="0" topLeftCell="A11">
      <selection activeCell="A67" sqref="A67:IV73"/>
    </sheetView>
  </sheetViews>
  <sheetFormatPr defaultColWidth="11.28125" defaultRowHeight="12.75"/>
  <cols>
    <col min="1" max="5" width="6.28125" style="108" customWidth="1"/>
    <col min="6" max="7" width="4.8515625" style="108" customWidth="1"/>
    <col min="8" max="8" width="10.28125" style="108" customWidth="1"/>
    <col min="9" max="13" width="3.7109375" style="108" customWidth="1"/>
    <col min="14" max="14" width="15.7109375" style="108" customWidth="1"/>
    <col min="15" max="15" width="11.28125" style="108" customWidth="1"/>
    <col min="16" max="16" width="3.7109375" style="108" customWidth="1"/>
    <col min="17" max="17" width="12.28125" style="108" customWidth="1"/>
    <col min="18" max="20" width="3.7109375" style="108" customWidth="1"/>
    <col min="21" max="21" width="15.8515625" style="108" customWidth="1"/>
    <col min="22" max="22" width="10.7109375" style="108" customWidth="1"/>
    <col min="23" max="23" width="3.7109375" style="108" customWidth="1"/>
    <col min="24" max="24" width="16.00390625" style="108" customWidth="1"/>
    <col min="25" max="25" width="17.28125" style="108" customWidth="1"/>
    <col min="26" max="26" width="11.140625" style="108" customWidth="1"/>
    <col min="27" max="27" width="14.7109375" style="108" customWidth="1"/>
    <col min="28" max="28" width="15.00390625" style="108" customWidth="1"/>
    <col min="29" max="29" width="4.8515625" style="108" customWidth="1"/>
    <col min="30" max="30" width="7.28125" style="108" customWidth="1"/>
    <col min="31" max="31" width="3.28125" style="108" customWidth="1"/>
    <col min="32" max="32" width="5.140625" style="108" customWidth="1"/>
    <col min="33" max="34" width="4.8515625" style="108" customWidth="1"/>
    <col min="35" max="35" width="10.28125" style="108" bestFit="1" customWidth="1"/>
    <col min="36" max="36" width="11.7109375" style="108" customWidth="1"/>
    <col min="37" max="40" width="4.8515625" style="108" customWidth="1"/>
    <col min="41" max="16384" width="11.28125" style="108" customWidth="1"/>
  </cols>
  <sheetData>
    <row r="1" spans="1:249" ht="15.75">
      <c r="A1" s="538"/>
      <c r="B1" s="539"/>
      <c r="C1" s="539"/>
      <c r="D1" s="540"/>
      <c r="E1" s="547" t="s">
        <v>1</v>
      </c>
      <c r="F1" s="548"/>
      <c r="G1" s="548"/>
      <c r="H1" s="548"/>
      <c r="I1" s="548"/>
      <c r="J1" s="548"/>
      <c r="K1" s="548"/>
      <c r="L1" s="548"/>
      <c r="M1" s="548"/>
      <c r="N1" s="548"/>
      <c r="O1" s="548"/>
      <c r="P1" s="548"/>
      <c r="Q1" s="548"/>
      <c r="R1" s="548"/>
      <c r="S1" s="548"/>
      <c r="T1" s="548"/>
      <c r="U1" s="548"/>
      <c r="V1" s="548"/>
      <c r="W1" s="548"/>
      <c r="X1" s="548"/>
      <c r="Y1" s="548"/>
      <c r="Z1" s="548"/>
      <c r="AA1" s="548"/>
      <c r="AB1" s="549"/>
      <c r="AC1" s="550" t="s">
        <v>348</v>
      </c>
      <c r="AD1" s="548"/>
      <c r="AE1" s="548"/>
      <c r="AF1" s="548"/>
      <c r="AG1" s="551" t="s">
        <v>374</v>
      </c>
      <c r="AH1" s="551"/>
      <c r="AI1" s="552"/>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7"/>
      <c r="BO1" s="247"/>
      <c r="BP1" s="247"/>
      <c r="BQ1" s="247"/>
      <c r="BR1" s="247"/>
      <c r="BS1" s="247"/>
      <c r="BT1" s="247"/>
      <c r="BU1" s="247"/>
      <c r="BV1" s="247"/>
      <c r="BW1" s="247"/>
      <c r="BX1" s="247"/>
      <c r="BY1" s="247"/>
      <c r="BZ1" s="247"/>
      <c r="CA1" s="247"/>
      <c r="CB1" s="247"/>
      <c r="CC1" s="247"/>
      <c r="CD1" s="247"/>
      <c r="CE1" s="247"/>
      <c r="CF1" s="247"/>
      <c r="CG1" s="247"/>
      <c r="CH1" s="247"/>
      <c r="CI1" s="247"/>
      <c r="CJ1" s="247"/>
      <c r="CK1" s="247"/>
      <c r="CL1" s="247"/>
      <c r="CM1" s="247"/>
      <c r="CN1" s="247"/>
      <c r="CO1" s="247"/>
      <c r="CP1" s="247"/>
      <c r="CQ1" s="247"/>
      <c r="CR1" s="247"/>
      <c r="CS1" s="247"/>
      <c r="CT1" s="247"/>
      <c r="CU1" s="247"/>
      <c r="CV1" s="247"/>
      <c r="CW1" s="247"/>
      <c r="CX1" s="247"/>
      <c r="CY1" s="247"/>
      <c r="CZ1" s="247"/>
      <c r="DA1" s="247"/>
      <c r="DB1" s="247"/>
      <c r="DC1" s="247"/>
      <c r="DD1" s="247"/>
      <c r="DE1" s="247"/>
      <c r="DF1" s="247"/>
      <c r="DG1" s="247"/>
      <c r="DH1" s="247"/>
      <c r="DI1" s="247"/>
      <c r="DJ1" s="247"/>
      <c r="DK1" s="247"/>
      <c r="DL1" s="247"/>
      <c r="DM1" s="247"/>
      <c r="DN1" s="247"/>
      <c r="DO1" s="247"/>
      <c r="DP1" s="247"/>
      <c r="DQ1" s="247"/>
      <c r="DR1" s="247"/>
      <c r="DS1" s="247"/>
      <c r="DT1" s="247"/>
      <c r="DU1" s="247"/>
      <c r="DV1" s="247"/>
      <c r="DW1" s="247"/>
      <c r="DX1" s="247"/>
      <c r="DY1" s="247"/>
      <c r="DZ1" s="247"/>
      <c r="EA1" s="247"/>
      <c r="EB1" s="247"/>
      <c r="EC1" s="247"/>
      <c r="ED1" s="247"/>
      <c r="EE1" s="247"/>
      <c r="EF1" s="247"/>
      <c r="EG1" s="247"/>
      <c r="EH1" s="247"/>
      <c r="EI1" s="247"/>
      <c r="EJ1" s="247"/>
      <c r="EK1" s="247"/>
      <c r="EL1" s="247"/>
      <c r="EM1" s="247"/>
      <c r="EN1" s="247"/>
      <c r="EO1" s="247"/>
      <c r="EP1" s="247"/>
      <c r="EQ1" s="247"/>
      <c r="ER1" s="247"/>
      <c r="ES1" s="247"/>
      <c r="ET1" s="247"/>
      <c r="EU1" s="247"/>
      <c r="EV1" s="247"/>
      <c r="EW1" s="247"/>
      <c r="EX1" s="247"/>
      <c r="EY1" s="247"/>
      <c r="EZ1" s="247"/>
      <c r="FA1" s="247"/>
      <c r="FB1" s="247"/>
      <c r="FC1" s="247"/>
      <c r="FD1" s="247"/>
      <c r="FE1" s="247"/>
      <c r="FF1" s="247"/>
      <c r="FG1" s="247"/>
      <c r="FH1" s="247"/>
      <c r="FI1" s="247"/>
      <c r="FJ1" s="247"/>
      <c r="FK1" s="247"/>
      <c r="FL1" s="247"/>
      <c r="FM1" s="247"/>
      <c r="FN1" s="247"/>
      <c r="FO1" s="247"/>
      <c r="FP1" s="247"/>
      <c r="FQ1" s="247"/>
      <c r="FR1" s="247"/>
      <c r="FS1" s="247"/>
      <c r="FT1" s="247"/>
      <c r="FU1" s="247"/>
      <c r="FV1" s="247"/>
      <c r="FW1" s="247"/>
      <c r="FX1" s="247"/>
      <c r="FY1" s="247"/>
      <c r="FZ1" s="247"/>
      <c r="GA1" s="247"/>
      <c r="GB1" s="247"/>
      <c r="GC1" s="247"/>
      <c r="GD1" s="247"/>
      <c r="GE1" s="247"/>
      <c r="GF1" s="247"/>
      <c r="GG1" s="247"/>
      <c r="GH1" s="247"/>
      <c r="GI1" s="247"/>
      <c r="GJ1" s="247"/>
      <c r="GK1" s="247"/>
      <c r="GL1" s="247"/>
      <c r="GM1" s="247"/>
      <c r="GN1" s="247"/>
      <c r="GO1" s="247"/>
      <c r="GP1" s="247"/>
      <c r="GQ1" s="247"/>
      <c r="GR1" s="247"/>
      <c r="GS1" s="247"/>
      <c r="GT1" s="247"/>
      <c r="GU1" s="247"/>
      <c r="GV1" s="247"/>
      <c r="GW1" s="247"/>
      <c r="GX1" s="247"/>
      <c r="GY1" s="247"/>
      <c r="GZ1" s="247"/>
      <c r="HA1" s="247"/>
      <c r="HB1" s="247"/>
      <c r="HC1" s="247"/>
      <c r="HD1" s="247"/>
      <c r="HE1" s="247"/>
      <c r="HF1" s="247"/>
      <c r="HG1" s="247"/>
      <c r="HH1" s="247"/>
      <c r="HI1" s="247"/>
      <c r="HJ1" s="247"/>
      <c r="HK1" s="247"/>
      <c r="HL1" s="247"/>
      <c r="HM1" s="247"/>
      <c r="HN1" s="247"/>
      <c r="HO1" s="247"/>
      <c r="HP1" s="247"/>
      <c r="HQ1" s="247"/>
      <c r="HR1" s="247"/>
      <c r="HS1" s="247"/>
      <c r="HT1" s="247"/>
      <c r="HU1" s="247"/>
      <c r="HV1" s="247"/>
      <c r="HW1" s="247"/>
      <c r="HX1" s="247"/>
      <c r="HY1" s="247"/>
      <c r="HZ1" s="247"/>
      <c r="IA1" s="247"/>
      <c r="IB1" s="247"/>
      <c r="IC1" s="247"/>
      <c r="ID1" s="247"/>
      <c r="IE1" s="247"/>
      <c r="IF1" s="247"/>
      <c r="IG1" s="247"/>
      <c r="IH1" s="247"/>
      <c r="II1" s="247"/>
      <c r="IJ1" s="247"/>
      <c r="IK1" s="247"/>
      <c r="IL1" s="247"/>
      <c r="IM1" s="247"/>
      <c r="IN1" s="247"/>
      <c r="IO1" s="247"/>
    </row>
    <row r="2" spans="1:249" ht="20.25" customHeight="1">
      <c r="A2" s="541"/>
      <c r="B2" s="542"/>
      <c r="C2" s="542"/>
      <c r="D2" s="543"/>
      <c r="E2" s="553" t="s">
        <v>141</v>
      </c>
      <c r="F2" s="554"/>
      <c r="G2" s="554"/>
      <c r="H2" s="554"/>
      <c r="I2" s="555" t="s">
        <v>350</v>
      </c>
      <c r="J2" s="555"/>
      <c r="K2" s="555"/>
      <c r="L2" s="555"/>
      <c r="M2" s="555"/>
      <c r="N2" s="555"/>
      <c r="O2" s="555"/>
      <c r="P2" s="555"/>
      <c r="Q2" s="555"/>
      <c r="R2" s="555"/>
      <c r="S2" s="555"/>
      <c r="T2" s="555"/>
      <c r="U2" s="555"/>
      <c r="V2" s="555"/>
      <c r="W2" s="555"/>
      <c r="X2" s="555"/>
      <c r="Y2" s="555"/>
      <c r="Z2" s="555"/>
      <c r="AA2" s="555"/>
      <c r="AB2" s="556"/>
      <c r="AC2" s="557" t="s">
        <v>351</v>
      </c>
      <c r="AD2" s="554"/>
      <c r="AE2" s="554"/>
      <c r="AF2" s="554"/>
      <c r="AG2" s="558">
        <v>2</v>
      </c>
      <c r="AH2" s="558"/>
      <c r="AI2" s="559"/>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247"/>
      <c r="DK2" s="247"/>
      <c r="DL2" s="247"/>
      <c r="DM2" s="247"/>
      <c r="DN2" s="247"/>
      <c r="DO2" s="247"/>
      <c r="DP2" s="247"/>
      <c r="DQ2" s="247"/>
      <c r="DR2" s="247"/>
      <c r="DS2" s="247"/>
      <c r="DT2" s="247"/>
      <c r="DU2" s="247"/>
      <c r="DV2" s="247"/>
      <c r="DW2" s="247"/>
      <c r="DX2" s="247"/>
      <c r="DY2" s="247"/>
      <c r="DZ2" s="247"/>
      <c r="EA2" s="247"/>
      <c r="EB2" s="247"/>
      <c r="EC2" s="247"/>
      <c r="ED2" s="247"/>
      <c r="EE2" s="247"/>
      <c r="EF2" s="247"/>
      <c r="EG2" s="247"/>
      <c r="EH2" s="247"/>
      <c r="EI2" s="247"/>
      <c r="EJ2" s="247"/>
      <c r="EK2" s="247"/>
      <c r="EL2" s="247"/>
      <c r="EM2" s="247"/>
      <c r="EN2" s="247"/>
      <c r="EO2" s="247"/>
      <c r="EP2" s="247"/>
      <c r="EQ2" s="247"/>
      <c r="ER2" s="247"/>
      <c r="ES2" s="247"/>
      <c r="ET2" s="247"/>
      <c r="EU2" s="247"/>
      <c r="EV2" s="247"/>
      <c r="EW2" s="247"/>
      <c r="EX2" s="247"/>
      <c r="EY2" s="247"/>
      <c r="EZ2" s="247"/>
      <c r="FA2" s="247"/>
      <c r="FB2" s="247"/>
      <c r="FC2" s="247"/>
      <c r="FD2" s="247"/>
      <c r="FE2" s="247"/>
      <c r="FF2" s="247"/>
      <c r="FG2" s="247"/>
      <c r="FH2" s="247"/>
      <c r="FI2" s="247"/>
      <c r="FJ2" s="247"/>
      <c r="FK2" s="247"/>
      <c r="FL2" s="247"/>
      <c r="FM2" s="247"/>
      <c r="FN2" s="247"/>
      <c r="FO2" s="247"/>
      <c r="FP2" s="247"/>
      <c r="FQ2" s="247"/>
      <c r="FR2" s="247"/>
      <c r="FS2" s="247"/>
      <c r="FT2" s="247"/>
      <c r="FU2" s="247"/>
      <c r="FV2" s="247"/>
      <c r="FW2" s="247"/>
      <c r="FX2" s="247"/>
      <c r="FY2" s="247"/>
      <c r="FZ2" s="247"/>
      <c r="GA2" s="247"/>
      <c r="GB2" s="247"/>
      <c r="GC2" s="247"/>
      <c r="GD2" s="247"/>
      <c r="GE2" s="247"/>
      <c r="GF2" s="247"/>
      <c r="GG2" s="247"/>
      <c r="GH2" s="247"/>
      <c r="GI2" s="247"/>
      <c r="GJ2" s="247"/>
      <c r="GK2" s="247"/>
      <c r="GL2" s="247"/>
      <c r="GM2" s="247"/>
      <c r="GN2" s="247"/>
      <c r="GO2" s="247"/>
      <c r="GP2" s="247"/>
      <c r="GQ2" s="247"/>
      <c r="GR2" s="247"/>
      <c r="GS2" s="247"/>
      <c r="GT2" s="247"/>
      <c r="GU2" s="247"/>
      <c r="GV2" s="247"/>
      <c r="GW2" s="247"/>
      <c r="GX2" s="247"/>
      <c r="GY2" s="247"/>
      <c r="GZ2" s="247"/>
      <c r="HA2" s="247"/>
      <c r="HB2" s="247"/>
      <c r="HC2" s="247"/>
      <c r="HD2" s="247"/>
      <c r="HE2" s="247"/>
      <c r="HF2" s="247"/>
      <c r="HG2" s="247"/>
      <c r="HH2" s="247"/>
      <c r="HI2" s="247"/>
      <c r="HJ2" s="247"/>
      <c r="HK2" s="247"/>
      <c r="HL2" s="247"/>
      <c r="HM2" s="247"/>
      <c r="HN2" s="247"/>
      <c r="HO2" s="247"/>
      <c r="HP2" s="247"/>
      <c r="HQ2" s="247"/>
      <c r="HR2" s="247"/>
      <c r="HS2" s="247"/>
      <c r="HT2" s="247"/>
      <c r="HU2" s="247"/>
      <c r="HV2" s="247"/>
      <c r="HW2" s="247"/>
      <c r="HX2" s="247"/>
      <c r="HY2" s="247"/>
      <c r="HZ2" s="247"/>
      <c r="IA2" s="247"/>
      <c r="IB2" s="247"/>
      <c r="IC2" s="247"/>
      <c r="ID2" s="247"/>
      <c r="IE2" s="247"/>
      <c r="IF2" s="247"/>
      <c r="IG2" s="247"/>
      <c r="IH2" s="247"/>
      <c r="II2" s="247"/>
      <c r="IJ2" s="247"/>
      <c r="IK2" s="247"/>
      <c r="IL2" s="247"/>
      <c r="IM2" s="247"/>
      <c r="IN2" s="247"/>
      <c r="IO2" s="247"/>
    </row>
    <row r="3" spans="1:249" ht="17.25" customHeight="1" thickBot="1">
      <c r="A3" s="544"/>
      <c r="B3" s="545"/>
      <c r="C3" s="545"/>
      <c r="D3" s="546"/>
      <c r="E3" s="525" t="s">
        <v>352</v>
      </c>
      <c r="F3" s="526"/>
      <c r="G3" s="526"/>
      <c r="H3" s="526"/>
      <c r="I3" s="527" t="s">
        <v>375</v>
      </c>
      <c r="J3" s="527"/>
      <c r="K3" s="527"/>
      <c r="L3" s="527"/>
      <c r="M3" s="527"/>
      <c r="N3" s="527"/>
      <c r="O3" s="527"/>
      <c r="P3" s="527"/>
      <c r="Q3" s="527"/>
      <c r="R3" s="527"/>
      <c r="S3" s="527"/>
      <c r="T3" s="527"/>
      <c r="U3" s="527"/>
      <c r="V3" s="527"/>
      <c r="W3" s="527"/>
      <c r="X3" s="527"/>
      <c r="Y3" s="527"/>
      <c r="Z3" s="527"/>
      <c r="AA3" s="527"/>
      <c r="AB3" s="528"/>
      <c r="AC3" s="529" t="s">
        <v>354</v>
      </c>
      <c r="AD3" s="526"/>
      <c r="AE3" s="526"/>
      <c r="AF3" s="526"/>
      <c r="AG3" s="530">
        <v>43123</v>
      </c>
      <c r="AH3" s="531"/>
      <c r="AI3" s="532"/>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7"/>
      <c r="BO3" s="247"/>
      <c r="BP3" s="247"/>
      <c r="BQ3" s="247"/>
      <c r="BR3" s="247"/>
      <c r="BS3" s="247"/>
      <c r="BT3" s="247"/>
      <c r="BU3" s="247"/>
      <c r="BV3" s="247"/>
      <c r="BW3" s="247"/>
      <c r="BX3" s="247"/>
      <c r="BY3" s="247"/>
      <c r="BZ3" s="247"/>
      <c r="CA3" s="247"/>
      <c r="CB3" s="247"/>
      <c r="CC3" s="247"/>
      <c r="CD3" s="247"/>
      <c r="CE3" s="247"/>
      <c r="CF3" s="247"/>
      <c r="CG3" s="247"/>
      <c r="CH3" s="247"/>
      <c r="CI3" s="247"/>
      <c r="CJ3" s="247"/>
      <c r="CK3" s="247"/>
      <c r="CL3" s="247"/>
      <c r="CM3" s="247"/>
      <c r="CN3" s="247"/>
      <c r="CO3" s="247"/>
      <c r="CP3" s="247"/>
      <c r="CQ3" s="247"/>
      <c r="CR3" s="247"/>
      <c r="CS3" s="247"/>
      <c r="CT3" s="247"/>
      <c r="CU3" s="247"/>
      <c r="CV3" s="247"/>
      <c r="CW3" s="247"/>
      <c r="CX3" s="247"/>
      <c r="CY3" s="247"/>
      <c r="CZ3" s="247"/>
      <c r="DA3" s="247"/>
      <c r="DB3" s="247"/>
      <c r="DC3" s="247"/>
      <c r="DD3" s="247"/>
      <c r="DE3" s="247"/>
      <c r="DF3" s="247"/>
      <c r="DG3" s="247"/>
      <c r="DH3" s="247"/>
      <c r="DI3" s="247"/>
      <c r="DJ3" s="247"/>
      <c r="DK3" s="247"/>
      <c r="DL3" s="247"/>
      <c r="DM3" s="247"/>
      <c r="DN3" s="247"/>
      <c r="DO3" s="247"/>
      <c r="DP3" s="247"/>
      <c r="DQ3" s="247"/>
      <c r="DR3" s="247"/>
      <c r="DS3" s="247"/>
      <c r="DT3" s="247"/>
      <c r="DU3" s="247"/>
      <c r="DV3" s="247"/>
      <c r="DW3" s="247"/>
      <c r="DX3" s="247"/>
      <c r="DY3" s="247"/>
      <c r="DZ3" s="247"/>
      <c r="EA3" s="247"/>
      <c r="EB3" s="247"/>
      <c r="EC3" s="247"/>
      <c r="ED3" s="247"/>
      <c r="EE3" s="247"/>
      <c r="EF3" s="247"/>
      <c r="EG3" s="247"/>
      <c r="EH3" s="247"/>
      <c r="EI3" s="247"/>
      <c r="EJ3" s="247"/>
      <c r="EK3" s="247"/>
      <c r="EL3" s="247"/>
      <c r="EM3" s="247"/>
      <c r="EN3" s="247"/>
      <c r="EO3" s="247"/>
      <c r="EP3" s="247"/>
      <c r="EQ3" s="247"/>
      <c r="ER3" s="247"/>
      <c r="ES3" s="247"/>
      <c r="ET3" s="247"/>
      <c r="EU3" s="247"/>
      <c r="EV3" s="247"/>
      <c r="EW3" s="247"/>
      <c r="EX3" s="247"/>
      <c r="EY3" s="247"/>
      <c r="EZ3" s="247"/>
      <c r="FA3" s="247"/>
      <c r="FB3" s="247"/>
      <c r="FC3" s="247"/>
      <c r="FD3" s="247"/>
      <c r="FE3" s="247"/>
      <c r="FF3" s="247"/>
      <c r="FG3" s="247"/>
      <c r="FH3" s="247"/>
      <c r="FI3" s="247"/>
      <c r="FJ3" s="247"/>
      <c r="FK3" s="247"/>
      <c r="FL3" s="247"/>
      <c r="FM3" s="247"/>
      <c r="FN3" s="247"/>
      <c r="FO3" s="247"/>
      <c r="FP3" s="247"/>
      <c r="FQ3" s="247"/>
      <c r="FR3" s="247"/>
      <c r="FS3" s="247"/>
      <c r="FT3" s="247"/>
      <c r="FU3" s="247"/>
      <c r="FV3" s="247"/>
      <c r="FW3" s="247"/>
      <c r="FX3" s="247"/>
      <c r="FY3" s="247"/>
      <c r="FZ3" s="247"/>
      <c r="GA3" s="247"/>
      <c r="GB3" s="247"/>
      <c r="GC3" s="247"/>
      <c r="GD3" s="247"/>
      <c r="GE3" s="247"/>
      <c r="GF3" s="247"/>
      <c r="GG3" s="247"/>
      <c r="GH3" s="247"/>
      <c r="GI3" s="247"/>
      <c r="GJ3" s="247"/>
      <c r="GK3" s="247"/>
      <c r="GL3" s="247"/>
      <c r="GM3" s="247"/>
      <c r="GN3" s="247"/>
      <c r="GO3" s="247"/>
      <c r="GP3" s="247"/>
      <c r="GQ3" s="247"/>
      <c r="GR3" s="247"/>
      <c r="GS3" s="247"/>
      <c r="GT3" s="247"/>
      <c r="GU3" s="247"/>
      <c r="GV3" s="247"/>
      <c r="GW3" s="247"/>
      <c r="GX3" s="247"/>
      <c r="GY3" s="247"/>
      <c r="GZ3" s="247"/>
      <c r="HA3" s="247"/>
      <c r="HB3" s="247"/>
      <c r="HC3" s="247"/>
      <c r="HD3" s="247"/>
      <c r="HE3" s="247"/>
      <c r="HF3" s="247"/>
      <c r="HG3" s="247"/>
      <c r="HH3" s="247"/>
      <c r="HI3" s="247"/>
      <c r="HJ3" s="247"/>
      <c r="HK3" s="247"/>
      <c r="HL3" s="247"/>
      <c r="HM3" s="247"/>
      <c r="HN3" s="247"/>
      <c r="HO3" s="247"/>
      <c r="HP3" s="247"/>
      <c r="HQ3" s="247"/>
      <c r="HR3" s="247"/>
      <c r="HS3" s="247"/>
      <c r="HT3" s="247"/>
      <c r="HU3" s="247"/>
      <c r="HV3" s="247"/>
      <c r="HW3" s="247"/>
      <c r="HX3" s="247"/>
      <c r="HY3" s="247"/>
      <c r="HZ3" s="247"/>
      <c r="IA3" s="247"/>
      <c r="IB3" s="247"/>
      <c r="IC3" s="247"/>
      <c r="ID3" s="247"/>
      <c r="IE3" s="247"/>
      <c r="IF3" s="247"/>
      <c r="IG3" s="247"/>
      <c r="IH3" s="247"/>
      <c r="II3" s="247"/>
      <c r="IJ3" s="247"/>
      <c r="IK3" s="247"/>
      <c r="IL3" s="247"/>
      <c r="IM3" s="247"/>
      <c r="IN3" s="247"/>
      <c r="IO3" s="247"/>
    </row>
    <row r="4" spans="1:249" ht="16.5" thickBot="1">
      <c r="A4" s="248"/>
      <c r="B4" s="248"/>
      <c r="C4" s="248"/>
      <c r="D4" s="248"/>
      <c r="E4" s="249"/>
      <c r="F4" s="249"/>
      <c r="G4" s="249"/>
      <c r="H4" s="249"/>
      <c r="I4" s="250"/>
      <c r="J4" s="250"/>
      <c r="K4" s="250"/>
      <c r="L4" s="250"/>
      <c r="M4" s="250"/>
      <c r="N4" s="250"/>
      <c r="O4" s="250"/>
      <c r="P4" s="250"/>
      <c r="Q4" s="250"/>
      <c r="R4" s="250"/>
      <c r="S4" s="250"/>
      <c r="T4" s="250"/>
      <c r="U4" s="250"/>
      <c r="V4" s="250"/>
      <c r="W4" s="250"/>
      <c r="X4" s="250"/>
      <c r="Y4" s="250"/>
      <c r="Z4" s="250"/>
      <c r="AA4" s="250"/>
      <c r="AB4" s="250"/>
      <c r="AC4" s="249"/>
      <c r="AD4" s="249"/>
      <c r="AE4" s="249"/>
      <c r="AF4" s="249"/>
      <c r="AG4" s="251"/>
      <c r="AH4" s="252"/>
      <c r="AI4" s="252"/>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6"/>
      <c r="EB4" s="246"/>
      <c r="EC4" s="246"/>
      <c r="ED4" s="246"/>
      <c r="EE4" s="246"/>
      <c r="EF4" s="246"/>
      <c r="EG4" s="246"/>
      <c r="EH4" s="246"/>
      <c r="EI4" s="246"/>
      <c r="EJ4" s="246"/>
      <c r="EK4" s="246"/>
      <c r="EL4" s="246"/>
      <c r="EM4" s="246"/>
      <c r="EN4" s="246"/>
      <c r="EO4" s="246"/>
      <c r="EP4" s="246"/>
      <c r="EQ4" s="246"/>
      <c r="ER4" s="246"/>
      <c r="ES4" s="246"/>
      <c r="ET4" s="246"/>
      <c r="EU4" s="246"/>
      <c r="EV4" s="246"/>
      <c r="EW4" s="246"/>
      <c r="EX4" s="246"/>
      <c r="EY4" s="246"/>
      <c r="EZ4" s="246"/>
      <c r="FA4" s="246"/>
      <c r="FB4" s="246"/>
      <c r="FC4" s="246"/>
      <c r="FD4" s="246"/>
      <c r="FE4" s="246"/>
      <c r="FF4" s="246"/>
      <c r="FG4" s="246"/>
      <c r="FH4" s="246"/>
      <c r="FI4" s="246"/>
      <c r="FJ4" s="246"/>
      <c r="FK4" s="246"/>
      <c r="FL4" s="246"/>
      <c r="FM4" s="246"/>
      <c r="FN4" s="246"/>
      <c r="FO4" s="246"/>
      <c r="FP4" s="246"/>
      <c r="FQ4" s="246"/>
      <c r="FR4" s="246"/>
      <c r="FS4" s="246"/>
      <c r="FT4" s="246"/>
      <c r="FU4" s="246"/>
      <c r="FV4" s="246"/>
      <c r="FW4" s="246"/>
      <c r="FX4" s="246"/>
      <c r="FY4" s="246"/>
      <c r="FZ4" s="246"/>
      <c r="GA4" s="246"/>
      <c r="GB4" s="246"/>
      <c r="GC4" s="246"/>
      <c r="GD4" s="246"/>
      <c r="GE4" s="246"/>
      <c r="GF4" s="246"/>
      <c r="GG4" s="246"/>
      <c r="GH4" s="246"/>
      <c r="GI4" s="246"/>
      <c r="GJ4" s="246"/>
      <c r="GK4" s="246"/>
      <c r="GL4" s="246"/>
      <c r="GM4" s="246"/>
      <c r="GN4" s="246"/>
      <c r="GO4" s="246"/>
      <c r="GP4" s="246"/>
      <c r="GQ4" s="246"/>
      <c r="GR4" s="246"/>
      <c r="GS4" s="246"/>
      <c r="GT4" s="246"/>
      <c r="GU4" s="246"/>
      <c r="GV4" s="246"/>
      <c r="GW4" s="246"/>
      <c r="GX4" s="246"/>
      <c r="GY4" s="246"/>
      <c r="GZ4" s="246"/>
      <c r="HA4" s="246"/>
      <c r="HB4" s="246"/>
      <c r="HC4" s="246"/>
      <c r="HD4" s="246"/>
      <c r="HE4" s="246"/>
      <c r="HF4" s="246"/>
      <c r="HG4" s="246"/>
      <c r="HH4" s="246"/>
      <c r="HI4" s="246"/>
      <c r="HJ4" s="246"/>
      <c r="HK4" s="246"/>
      <c r="HL4" s="246"/>
      <c r="HM4" s="246"/>
      <c r="HN4" s="246"/>
      <c r="HO4" s="246"/>
      <c r="HP4" s="246"/>
      <c r="HQ4" s="246"/>
      <c r="HR4" s="246"/>
      <c r="HS4" s="246"/>
      <c r="HT4" s="246"/>
      <c r="HU4" s="246"/>
      <c r="HV4" s="246"/>
      <c r="HW4" s="246"/>
      <c r="HX4" s="246"/>
      <c r="HY4" s="246"/>
      <c r="HZ4" s="246"/>
      <c r="IA4" s="246"/>
      <c r="IB4" s="246"/>
      <c r="IC4" s="246"/>
      <c r="ID4" s="246"/>
      <c r="IE4" s="246"/>
      <c r="IF4" s="246"/>
      <c r="IG4" s="246"/>
      <c r="IH4" s="246"/>
      <c r="II4" s="246"/>
      <c r="IJ4" s="246"/>
      <c r="IK4" s="246"/>
      <c r="IL4" s="246"/>
      <c r="IM4" s="246"/>
      <c r="IN4" s="246"/>
      <c r="IO4" s="246"/>
    </row>
    <row r="5" spans="1:249" ht="18.75">
      <c r="A5" s="533" t="s">
        <v>434</v>
      </c>
      <c r="B5" s="534"/>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c r="DM5" s="253"/>
      <c r="DN5" s="253"/>
      <c r="DO5" s="253"/>
      <c r="DP5" s="253"/>
      <c r="DQ5" s="253"/>
      <c r="DR5" s="253"/>
      <c r="DS5" s="253"/>
      <c r="DT5" s="253"/>
      <c r="DU5" s="253"/>
      <c r="DV5" s="253"/>
      <c r="DW5" s="253"/>
      <c r="DX5" s="253"/>
      <c r="DY5" s="253"/>
      <c r="DZ5" s="253"/>
      <c r="EA5" s="253"/>
      <c r="EB5" s="253"/>
      <c r="EC5" s="253"/>
      <c r="ED5" s="253"/>
      <c r="EE5" s="253"/>
      <c r="EF5" s="253"/>
      <c r="EG5" s="253"/>
      <c r="EH5" s="253"/>
      <c r="EI5" s="253"/>
      <c r="EJ5" s="253"/>
      <c r="EK5" s="253"/>
      <c r="EL5" s="253"/>
      <c r="EM5" s="253"/>
      <c r="EN5" s="253"/>
      <c r="EO5" s="253"/>
      <c r="EP5" s="253"/>
      <c r="EQ5" s="253"/>
      <c r="ER5" s="253"/>
      <c r="ES5" s="253"/>
      <c r="ET5" s="253"/>
      <c r="EU5" s="253"/>
      <c r="EV5" s="253"/>
      <c r="EW5" s="253"/>
      <c r="EX5" s="253"/>
      <c r="EY5" s="253"/>
      <c r="EZ5" s="253"/>
      <c r="FA5" s="253"/>
      <c r="FB5" s="253"/>
      <c r="FC5" s="253"/>
      <c r="FD5" s="253"/>
      <c r="FE5" s="253"/>
      <c r="FF5" s="253"/>
      <c r="FG5" s="253"/>
      <c r="FH5" s="253"/>
      <c r="FI5" s="253"/>
      <c r="FJ5" s="253"/>
      <c r="FK5" s="253"/>
      <c r="FL5" s="253"/>
      <c r="FM5" s="253"/>
      <c r="FN5" s="253"/>
      <c r="FO5" s="253"/>
      <c r="FP5" s="253"/>
      <c r="FQ5" s="253"/>
      <c r="FR5" s="253"/>
      <c r="FS5" s="253"/>
      <c r="FT5" s="253"/>
      <c r="FU5" s="253"/>
      <c r="FV5" s="253"/>
      <c r="FW5" s="253"/>
      <c r="FX5" s="253"/>
      <c r="FY5" s="253"/>
      <c r="FZ5" s="253"/>
      <c r="GA5" s="253"/>
      <c r="GB5" s="253"/>
      <c r="GC5" s="253"/>
      <c r="GD5" s="253"/>
      <c r="GE5" s="253"/>
      <c r="GF5" s="253"/>
      <c r="GG5" s="253"/>
      <c r="GH5" s="253"/>
      <c r="GI5" s="253"/>
      <c r="GJ5" s="253"/>
      <c r="GK5" s="253"/>
      <c r="GL5" s="253"/>
      <c r="GM5" s="253"/>
      <c r="GN5" s="253"/>
      <c r="GO5" s="253"/>
      <c r="GP5" s="253"/>
      <c r="GQ5" s="253"/>
      <c r="GR5" s="253"/>
      <c r="GS5" s="253"/>
      <c r="GT5" s="253"/>
      <c r="GU5" s="253"/>
      <c r="GV5" s="253"/>
      <c r="GW5" s="253"/>
      <c r="GX5" s="253"/>
      <c r="GY5" s="253"/>
      <c r="GZ5" s="253"/>
      <c r="HA5" s="253"/>
      <c r="HB5" s="253"/>
      <c r="HC5" s="253"/>
      <c r="HD5" s="253"/>
      <c r="HE5" s="253"/>
      <c r="HF5" s="253"/>
      <c r="HG5" s="253"/>
      <c r="HH5" s="253"/>
      <c r="HI5" s="253"/>
      <c r="HJ5" s="253"/>
      <c r="HK5" s="253"/>
      <c r="HL5" s="253"/>
      <c r="HM5" s="253"/>
      <c r="HN5" s="253"/>
      <c r="HO5" s="253"/>
      <c r="HP5" s="253"/>
      <c r="HQ5" s="253"/>
      <c r="HR5" s="253"/>
      <c r="HS5" s="253"/>
      <c r="HT5" s="253"/>
      <c r="HU5" s="253"/>
      <c r="HV5" s="253"/>
      <c r="HW5" s="253"/>
      <c r="HX5" s="253"/>
      <c r="HY5" s="253"/>
      <c r="HZ5" s="253"/>
      <c r="IA5" s="253"/>
      <c r="IB5" s="253"/>
      <c r="IC5" s="253"/>
      <c r="ID5" s="253"/>
      <c r="IE5" s="253"/>
      <c r="IF5" s="253"/>
      <c r="IG5" s="253"/>
      <c r="IH5" s="253"/>
      <c r="II5" s="253"/>
      <c r="IJ5" s="253"/>
      <c r="IK5" s="253"/>
      <c r="IL5" s="253"/>
      <c r="IM5" s="253"/>
      <c r="IN5" s="253"/>
      <c r="IO5" s="253"/>
    </row>
    <row r="6" spans="1:249" s="85" customFormat="1" ht="52.5" customHeight="1" thickBot="1">
      <c r="A6" s="572" t="s">
        <v>355</v>
      </c>
      <c r="B6" s="573"/>
      <c r="C6" s="573"/>
      <c r="D6" s="573"/>
      <c r="E6" s="573"/>
      <c r="F6" s="536" t="s">
        <v>435</v>
      </c>
      <c r="G6" s="536"/>
      <c r="H6" s="536"/>
      <c r="I6" s="536"/>
      <c r="J6" s="536"/>
      <c r="K6" s="536"/>
      <c r="L6" s="536"/>
      <c r="M6" s="536"/>
      <c r="N6" s="536"/>
      <c r="O6" s="536"/>
      <c r="P6" s="536"/>
      <c r="Q6" s="536"/>
      <c r="R6" s="536"/>
      <c r="S6" s="536"/>
      <c r="T6" s="536"/>
      <c r="U6" s="536"/>
      <c r="V6" s="536"/>
      <c r="W6" s="536"/>
      <c r="X6" s="536"/>
      <c r="Y6" s="536"/>
      <c r="Z6" s="536"/>
      <c r="AA6" s="536"/>
      <c r="AB6" s="536"/>
      <c r="AC6" s="536"/>
      <c r="AD6" s="536"/>
      <c r="AE6" s="536"/>
      <c r="AF6" s="536"/>
      <c r="AG6" s="536"/>
      <c r="AH6" s="536"/>
      <c r="AI6" s="537"/>
      <c r="AJ6" s="195"/>
      <c r="AK6" s="195"/>
      <c r="AL6" s="195"/>
      <c r="AM6" s="195"/>
      <c r="AN6" s="195"/>
      <c r="AO6" s="195"/>
      <c r="AP6" s="195"/>
      <c r="AQ6" s="195"/>
      <c r="AR6" s="195"/>
      <c r="AS6" s="195"/>
      <c r="AT6" s="195"/>
      <c r="AU6" s="195"/>
      <c r="AV6" s="195"/>
      <c r="AW6" s="195"/>
      <c r="AX6" s="195"/>
      <c r="AY6" s="195"/>
      <c r="AZ6" s="195"/>
      <c r="BA6" s="195"/>
      <c r="BB6" s="195"/>
      <c r="BC6" s="195"/>
      <c r="BD6" s="195"/>
      <c r="BE6" s="195"/>
      <c r="BF6" s="195"/>
      <c r="BG6" s="195"/>
      <c r="BH6" s="195"/>
      <c r="BI6" s="195"/>
      <c r="BJ6" s="195"/>
      <c r="BK6" s="195"/>
      <c r="BL6" s="195"/>
      <c r="BM6" s="195"/>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253"/>
      <c r="CV6" s="253"/>
      <c r="CW6" s="253"/>
      <c r="CX6" s="253"/>
      <c r="CY6" s="253"/>
      <c r="CZ6" s="253"/>
      <c r="DA6" s="253"/>
      <c r="DB6" s="253"/>
      <c r="DC6" s="253"/>
      <c r="DD6" s="253"/>
      <c r="DE6" s="253"/>
      <c r="DF6" s="253"/>
      <c r="DG6" s="253"/>
      <c r="DH6" s="253"/>
      <c r="DI6" s="253"/>
      <c r="DJ6" s="253"/>
      <c r="DK6" s="253"/>
      <c r="DL6" s="253"/>
      <c r="DM6" s="253"/>
      <c r="DN6" s="253"/>
      <c r="DO6" s="253"/>
      <c r="DP6" s="253"/>
      <c r="DQ6" s="253"/>
      <c r="DR6" s="253"/>
      <c r="DS6" s="253"/>
      <c r="DT6" s="253"/>
      <c r="DU6" s="253"/>
      <c r="DV6" s="253"/>
      <c r="DW6" s="253"/>
      <c r="DX6" s="253"/>
      <c r="DY6" s="253"/>
      <c r="DZ6" s="253"/>
      <c r="EA6" s="253"/>
      <c r="EB6" s="253"/>
      <c r="EC6" s="253"/>
      <c r="ED6" s="253"/>
      <c r="EE6" s="253"/>
      <c r="EF6" s="253"/>
      <c r="EG6" s="253"/>
      <c r="EH6" s="253"/>
      <c r="EI6" s="253"/>
      <c r="EJ6" s="253"/>
      <c r="EK6" s="253"/>
      <c r="EL6" s="253"/>
      <c r="EM6" s="253"/>
      <c r="EN6" s="253"/>
      <c r="EO6" s="253"/>
      <c r="EP6" s="253"/>
      <c r="EQ6" s="253"/>
      <c r="ER6" s="253"/>
      <c r="ES6" s="253"/>
      <c r="ET6" s="253"/>
      <c r="EU6" s="253"/>
      <c r="EV6" s="253"/>
      <c r="EW6" s="253"/>
      <c r="EX6" s="253"/>
      <c r="EY6" s="253"/>
      <c r="EZ6" s="253"/>
      <c r="FA6" s="253"/>
      <c r="FB6" s="253"/>
      <c r="FC6" s="253"/>
      <c r="FD6" s="253"/>
      <c r="FE6" s="253"/>
      <c r="FF6" s="253"/>
      <c r="FG6" s="253"/>
      <c r="FH6" s="253"/>
      <c r="FI6" s="253"/>
      <c r="FJ6" s="253"/>
      <c r="FK6" s="253"/>
      <c r="FL6" s="253"/>
      <c r="FM6" s="253"/>
      <c r="FN6" s="253"/>
      <c r="FO6" s="253"/>
      <c r="FP6" s="253"/>
      <c r="FQ6" s="253"/>
      <c r="FR6" s="253"/>
      <c r="FS6" s="253"/>
      <c r="FT6" s="253"/>
      <c r="FU6" s="253"/>
      <c r="FV6" s="253"/>
      <c r="FW6" s="253"/>
      <c r="FX6" s="253"/>
      <c r="FY6" s="253"/>
      <c r="FZ6" s="253"/>
      <c r="GA6" s="253"/>
      <c r="GB6" s="253"/>
      <c r="GC6" s="253"/>
      <c r="GD6" s="253"/>
      <c r="GE6" s="253"/>
      <c r="GF6" s="253"/>
      <c r="GG6" s="253"/>
      <c r="GH6" s="253"/>
      <c r="GI6" s="253"/>
      <c r="GJ6" s="253"/>
      <c r="GK6" s="253"/>
      <c r="GL6" s="253"/>
      <c r="GM6" s="253"/>
      <c r="GN6" s="253"/>
      <c r="GO6" s="253"/>
      <c r="GP6" s="253"/>
      <c r="GQ6" s="253"/>
      <c r="GR6" s="253"/>
      <c r="GS6" s="253"/>
      <c r="GT6" s="253"/>
      <c r="GU6" s="253"/>
      <c r="GV6" s="253"/>
      <c r="GW6" s="253"/>
      <c r="GX6" s="253"/>
      <c r="GY6" s="253"/>
      <c r="GZ6" s="253"/>
      <c r="HA6" s="253"/>
      <c r="HB6" s="253"/>
      <c r="HC6" s="253"/>
      <c r="HD6" s="253"/>
      <c r="HE6" s="253"/>
      <c r="HF6" s="253"/>
      <c r="HG6" s="253"/>
      <c r="HH6" s="253"/>
      <c r="HI6" s="253"/>
      <c r="HJ6" s="253"/>
      <c r="HK6" s="253"/>
      <c r="HL6" s="253"/>
      <c r="HM6" s="253"/>
      <c r="HN6" s="253"/>
      <c r="HO6" s="253"/>
      <c r="HP6" s="253"/>
      <c r="HQ6" s="253"/>
      <c r="HR6" s="253"/>
      <c r="HS6" s="253"/>
      <c r="HT6" s="253"/>
      <c r="HU6" s="253"/>
      <c r="HV6" s="253"/>
      <c r="HW6" s="253"/>
      <c r="HX6" s="253"/>
      <c r="HY6" s="253"/>
      <c r="HZ6" s="253"/>
      <c r="IA6" s="253"/>
      <c r="IB6" s="253"/>
      <c r="IC6" s="253"/>
      <c r="ID6" s="253"/>
      <c r="IE6" s="253"/>
      <c r="IF6" s="253"/>
      <c r="IG6" s="253"/>
      <c r="IH6" s="253"/>
      <c r="II6" s="253"/>
      <c r="IJ6" s="253"/>
      <c r="IK6" s="253"/>
      <c r="IL6" s="253"/>
      <c r="IM6" s="253"/>
      <c r="IN6" s="253"/>
      <c r="IO6" s="253"/>
    </row>
    <row r="7" spans="3:27" ht="15.75">
      <c r="C7" s="109" t="s">
        <v>21</v>
      </c>
      <c r="D7" s="110"/>
      <c r="E7" s="111" t="s">
        <v>22</v>
      </c>
      <c r="Q7" s="110"/>
      <c r="R7" s="574"/>
      <c r="S7" s="574"/>
      <c r="T7" s="574"/>
      <c r="X7" s="110" t="s">
        <v>8</v>
      </c>
      <c r="Y7" s="650" t="e">
        <f>#REF!</f>
        <v>#REF!</v>
      </c>
      <c r="Z7" s="651"/>
      <c r="AA7" s="651"/>
    </row>
    <row r="8" spans="1:41" s="85" customFormat="1" ht="21" customHeight="1">
      <c r="A8" s="563" t="s">
        <v>23</v>
      </c>
      <c r="B8" s="564"/>
      <c r="C8" s="564"/>
      <c r="D8" s="564"/>
      <c r="E8" s="564"/>
      <c r="F8" s="564"/>
      <c r="G8" s="564"/>
      <c r="H8" s="564"/>
      <c r="I8" s="564"/>
      <c r="J8" s="564"/>
      <c r="K8" s="564"/>
      <c r="L8" s="564"/>
      <c r="M8" s="564"/>
      <c r="N8" s="564"/>
      <c r="O8" s="564"/>
      <c r="P8" s="564"/>
      <c r="Q8" s="564"/>
      <c r="R8" s="564"/>
      <c r="S8" s="564"/>
      <c r="T8" s="565"/>
      <c r="V8" s="138" t="s">
        <v>23</v>
      </c>
      <c r="W8" s="139"/>
      <c r="X8" s="139"/>
      <c r="Y8" s="139"/>
      <c r="Z8" s="139"/>
      <c r="AA8" s="139"/>
      <c r="AB8" s="139"/>
      <c r="AC8" s="139"/>
      <c r="AD8" s="139"/>
      <c r="AE8" s="139"/>
      <c r="AF8" s="139"/>
      <c r="AG8" s="139"/>
      <c r="AH8" s="139"/>
      <c r="AI8" s="139"/>
      <c r="AJ8" s="139"/>
      <c r="AK8" s="139"/>
      <c r="AL8" s="139"/>
      <c r="AM8" s="139"/>
      <c r="AN8" s="139"/>
      <c r="AO8" s="140"/>
    </row>
    <row r="9" spans="1:41" s="85" customFormat="1" ht="12.75" customHeight="1">
      <c r="A9" s="566" t="s">
        <v>24</v>
      </c>
      <c r="B9" s="567"/>
      <c r="C9" s="567"/>
      <c r="D9" s="567"/>
      <c r="E9" s="567"/>
      <c r="F9" s="567"/>
      <c r="G9" s="567"/>
      <c r="H9" s="567"/>
      <c r="I9" s="567"/>
      <c r="J9" s="567"/>
      <c r="K9" s="567"/>
      <c r="L9" s="567"/>
      <c r="M9" s="567"/>
      <c r="N9" s="567"/>
      <c r="O9" s="567"/>
      <c r="P9" s="567"/>
      <c r="Q9" s="567"/>
      <c r="R9" s="567"/>
      <c r="S9" s="567"/>
      <c r="T9" s="568"/>
      <c r="V9" s="593" t="s">
        <v>251</v>
      </c>
      <c r="W9" s="594"/>
      <c r="X9" s="594"/>
      <c r="Y9" s="594"/>
      <c r="Z9" s="594"/>
      <c r="AA9" s="594"/>
      <c r="AB9" s="594"/>
      <c r="AC9" s="594"/>
      <c r="AD9" s="594"/>
      <c r="AE9" s="594"/>
      <c r="AF9" s="594"/>
      <c r="AG9" s="594"/>
      <c r="AH9" s="594"/>
      <c r="AI9" s="141"/>
      <c r="AJ9" s="141"/>
      <c r="AK9" s="141"/>
      <c r="AL9" s="141"/>
      <c r="AM9" s="141"/>
      <c r="AN9" s="141"/>
      <c r="AO9" s="142"/>
    </row>
    <row r="10" spans="1:41" s="85" customFormat="1" ht="15.75" customHeight="1">
      <c r="A10" s="569"/>
      <c r="B10" s="570"/>
      <c r="C10" s="570"/>
      <c r="D10" s="570"/>
      <c r="E10" s="570"/>
      <c r="F10" s="570"/>
      <c r="G10" s="570"/>
      <c r="H10" s="570"/>
      <c r="I10" s="570"/>
      <c r="J10" s="570"/>
      <c r="K10" s="570"/>
      <c r="L10" s="570"/>
      <c r="M10" s="570"/>
      <c r="N10" s="570"/>
      <c r="O10" s="570"/>
      <c r="P10" s="570"/>
      <c r="Q10" s="570"/>
      <c r="R10" s="570"/>
      <c r="S10" s="570"/>
      <c r="T10" s="571"/>
      <c r="V10" s="595"/>
      <c r="W10" s="596"/>
      <c r="X10" s="596"/>
      <c r="Y10" s="596"/>
      <c r="Z10" s="596"/>
      <c r="AA10" s="596"/>
      <c r="AB10" s="596"/>
      <c r="AC10" s="596"/>
      <c r="AD10" s="596"/>
      <c r="AE10" s="596"/>
      <c r="AF10" s="596"/>
      <c r="AG10" s="596"/>
      <c r="AH10" s="596"/>
      <c r="AI10" s="143"/>
      <c r="AJ10" s="143"/>
      <c r="AK10" s="143"/>
      <c r="AL10" s="143"/>
      <c r="AM10" s="143"/>
      <c r="AN10" s="143"/>
      <c r="AO10" s="144"/>
    </row>
    <row r="11" spans="1:41" s="85" customFormat="1" ht="16.5" customHeight="1">
      <c r="A11" s="560" t="s">
        <v>25</v>
      </c>
      <c r="B11" s="561"/>
      <c r="C11" s="561"/>
      <c r="D11" s="561"/>
      <c r="E11" s="561"/>
      <c r="F11" s="561"/>
      <c r="G11" s="561"/>
      <c r="H11" s="561"/>
      <c r="I11" s="561"/>
      <c r="J11" s="562"/>
      <c r="K11" s="560" t="s">
        <v>26</v>
      </c>
      <c r="L11" s="561"/>
      <c r="M11" s="561"/>
      <c r="N11" s="561"/>
      <c r="O11" s="561"/>
      <c r="P11" s="561"/>
      <c r="Q11" s="561"/>
      <c r="R11" s="561"/>
      <c r="S11" s="561"/>
      <c r="T11" s="562"/>
      <c r="V11" s="560" t="s">
        <v>246</v>
      </c>
      <c r="W11" s="561"/>
      <c r="X11" s="561"/>
      <c r="Y11" s="561"/>
      <c r="Z11" s="561"/>
      <c r="AA11" s="561"/>
      <c r="AB11" s="561"/>
      <c r="AC11" s="561"/>
      <c r="AD11" s="561"/>
      <c r="AE11" s="562"/>
      <c r="AF11" s="145"/>
      <c r="AG11" s="146"/>
      <c r="AH11" s="146"/>
      <c r="AI11" s="146"/>
      <c r="AJ11" s="146"/>
      <c r="AK11" s="146"/>
      <c r="AL11" s="146"/>
      <c r="AM11" s="146"/>
      <c r="AN11" s="146"/>
      <c r="AO11" s="147"/>
    </row>
    <row r="12" spans="1:41" s="85" customFormat="1" ht="16.5" customHeight="1">
      <c r="A12" s="560" t="s">
        <v>27</v>
      </c>
      <c r="B12" s="561"/>
      <c r="C12" s="561"/>
      <c r="D12" s="561"/>
      <c r="E12" s="561"/>
      <c r="F12" s="561" t="s">
        <v>28</v>
      </c>
      <c r="G12" s="561"/>
      <c r="H12" s="561"/>
      <c r="I12" s="561"/>
      <c r="J12" s="562"/>
      <c r="K12" s="560" t="s">
        <v>27</v>
      </c>
      <c r="L12" s="561"/>
      <c r="M12" s="561"/>
      <c r="N12" s="562"/>
      <c r="O12" s="560" t="s">
        <v>28</v>
      </c>
      <c r="P12" s="561"/>
      <c r="Q12" s="561"/>
      <c r="R12" s="561"/>
      <c r="S12" s="561"/>
      <c r="T12" s="562"/>
      <c r="V12" s="560" t="s">
        <v>27</v>
      </c>
      <c r="W12" s="561"/>
      <c r="X12" s="561"/>
      <c r="Y12" s="561"/>
      <c r="Z12" s="561"/>
      <c r="AA12" s="561" t="s">
        <v>28</v>
      </c>
      <c r="AB12" s="561"/>
      <c r="AC12" s="561"/>
      <c r="AD12" s="561"/>
      <c r="AE12" s="562"/>
      <c r="AF12" s="560" t="s">
        <v>254</v>
      </c>
      <c r="AG12" s="561"/>
      <c r="AH12" s="561"/>
      <c r="AI12" s="562"/>
      <c r="AJ12" s="560" t="s">
        <v>28</v>
      </c>
      <c r="AK12" s="561"/>
      <c r="AL12" s="561"/>
      <c r="AM12" s="561"/>
      <c r="AN12" s="561"/>
      <c r="AO12" s="562"/>
    </row>
    <row r="13" spans="1:41" s="85" customFormat="1" ht="15.75" customHeight="1">
      <c r="A13" s="575">
        <v>1</v>
      </c>
      <c r="B13" s="576"/>
      <c r="C13" s="576"/>
      <c r="D13" s="576"/>
      <c r="E13" s="577"/>
      <c r="F13" s="575" t="s">
        <v>29</v>
      </c>
      <c r="G13" s="576"/>
      <c r="H13" s="576"/>
      <c r="I13" s="576"/>
      <c r="J13" s="577"/>
      <c r="K13" s="560">
        <v>1</v>
      </c>
      <c r="L13" s="561"/>
      <c r="M13" s="561"/>
      <c r="N13" s="562"/>
      <c r="O13" s="575" t="s">
        <v>30</v>
      </c>
      <c r="P13" s="576"/>
      <c r="Q13" s="576"/>
      <c r="R13" s="576"/>
      <c r="S13" s="576"/>
      <c r="T13" s="577"/>
      <c r="V13" s="575">
        <v>1</v>
      </c>
      <c r="W13" s="576"/>
      <c r="X13" s="576"/>
      <c r="Y13" s="576"/>
      <c r="Z13" s="577"/>
      <c r="AA13" s="575" t="s">
        <v>252</v>
      </c>
      <c r="AB13" s="576"/>
      <c r="AC13" s="576"/>
      <c r="AD13" s="576"/>
      <c r="AE13" s="577"/>
      <c r="AF13" s="560" t="s">
        <v>247</v>
      </c>
      <c r="AG13" s="561"/>
      <c r="AH13" s="561"/>
      <c r="AI13" s="562"/>
      <c r="AJ13" s="575" t="s">
        <v>255</v>
      </c>
      <c r="AK13" s="576"/>
      <c r="AL13" s="576"/>
      <c r="AM13" s="576"/>
      <c r="AN13" s="576"/>
      <c r="AO13" s="577"/>
    </row>
    <row r="14" spans="1:41" s="85" customFormat="1" ht="15.75" customHeight="1">
      <c r="A14" s="575">
        <v>2</v>
      </c>
      <c r="B14" s="576"/>
      <c r="C14" s="576"/>
      <c r="D14" s="576"/>
      <c r="E14" s="577"/>
      <c r="F14" s="575" t="s">
        <v>31</v>
      </c>
      <c r="G14" s="576"/>
      <c r="H14" s="576"/>
      <c r="I14" s="576"/>
      <c r="J14" s="577"/>
      <c r="K14" s="560">
        <v>6</v>
      </c>
      <c r="L14" s="561"/>
      <c r="M14" s="561"/>
      <c r="N14" s="562"/>
      <c r="O14" s="575" t="s">
        <v>32</v>
      </c>
      <c r="P14" s="576"/>
      <c r="Q14" s="576"/>
      <c r="R14" s="576"/>
      <c r="S14" s="576"/>
      <c r="T14" s="577"/>
      <c r="V14" s="575">
        <v>2</v>
      </c>
      <c r="W14" s="576"/>
      <c r="X14" s="576"/>
      <c r="Y14" s="576"/>
      <c r="Z14" s="577"/>
      <c r="AA14" s="575" t="s">
        <v>264</v>
      </c>
      <c r="AB14" s="576"/>
      <c r="AC14" s="576"/>
      <c r="AD14" s="576"/>
      <c r="AE14" s="577"/>
      <c r="AF14" s="560" t="s">
        <v>248</v>
      </c>
      <c r="AG14" s="561"/>
      <c r="AH14" s="561"/>
      <c r="AI14" s="562"/>
      <c r="AJ14" s="575" t="s">
        <v>256</v>
      </c>
      <c r="AK14" s="576"/>
      <c r="AL14" s="576"/>
      <c r="AM14" s="576"/>
      <c r="AN14" s="576"/>
      <c r="AO14" s="577"/>
    </row>
    <row r="15" spans="1:41" s="85" customFormat="1" ht="15.75" customHeight="1">
      <c r="A15" s="575">
        <v>3</v>
      </c>
      <c r="B15" s="576"/>
      <c r="C15" s="576"/>
      <c r="D15" s="576"/>
      <c r="E15" s="577"/>
      <c r="F15" s="575" t="s">
        <v>33</v>
      </c>
      <c r="G15" s="576"/>
      <c r="H15" s="576"/>
      <c r="I15" s="576"/>
      <c r="J15" s="577"/>
      <c r="K15" s="560">
        <v>7</v>
      </c>
      <c r="L15" s="561"/>
      <c r="M15" s="561"/>
      <c r="N15" s="562"/>
      <c r="O15" s="575" t="s">
        <v>34</v>
      </c>
      <c r="P15" s="576"/>
      <c r="Q15" s="576"/>
      <c r="R15" s="576"/>
      <c r="S15" s="576"/>
      <c r="T15" s="577"/>
      <c r="V15" s="575">
        <v>3</v>
      </c>
      <c r="W15" s="576"/>
      <c r="X15" s="576"/>
      <c r="Y15" s="576"/>
      <c r="Z15" s="577"/>
      <c r="AA15" s="575" t="s">
        <v>253</v>
      </c>
      <c r="AB15" s="576"/>
      <c r="AC15" s="576"/>
      <c r="AD15" s="576"/>
      <c r="AE15" s="577"/>
      <c r="AF15" s="560" t="s">
        <v>249</v>
      </c>
      <c r="AG15" s="561"/>
      <c r="AH15" s="561"/>
      <c r="AI15" s="562"/>
      <c r="AJ15" s="575" t="s">
        <v>257</v>
      </c>
      <c r="AK15" s="576"/>
      <c r="AL15" s="576"/>
      <c r="AM15" s="576"/>
      <c r="AN15" s="576"/>
      <c r="AO15" s="577"/>
    </row>
    <row r="16" spans="1:41" s="85" customFormat="1" ht="15.75" customHeight="1">
      <c r="A16" s="575">
        <v>4</v>
      </c>
      <c r="B16" s="576"/>
      <c r="C16" s="576"/>
      <c r="D16" s="576"/>
      <c r="E16" s="577"/>
      <c r="F16" s="575" t="s">
        <v>35</v>
      </c>
      <c r="G16" s="576"/>
      <c r="H16" s="576"/>
      <c r="I16" s="576"/>
      <c r="J16" s="577"/>
      <c r="K16" s="560">
        <v>11</v>
      </c>
      <c r="L16" s="561"/>
      <c r="M16" s="561"/>
      <c r="N16" s="562"/>
      <c r="O16" s="575" t="s">
        <v>36</v>
      </c>
      <c r="P16" s="576"/>
      <c r="Q16" s="576"/>
      <c r="R16" s="576"/>
      <c r="S16" s="576"/>
      <c r="T16" s="577"/>
      <c r="V16" s="575"/>
      <c r="W16" s="576"/>
      <c r="X16" s="576"/>
      <c r="Y16" s="576"/>
      <c r="Z16" s="577"/>
      <c r="AA16" s="575"/>
      <c r="AB16" s="576"/>
      <c r="AC16" s="576"/>
      <c r="AD16" s="576"/>
      <c r="AE16" s="577"/>
      <c r="AF16" s="560" t="s">
        <v>250</v>
      </c>
      <c r="AG16" s="561"/>
      <c r="AH16" s="561"/>
      <c r="AI16" s="562"/>
      <c r="AJ16" s="575" t="s">
        <v>258</v>
      </c>
      <c r="AK16" s="576"/>
      <c r="AL16" s="576"/>
      <c r="AM16" s="576"/>
      <c r="AN16" s="576"/>
      <c r="AO16" s="577"/>
    </row>
    <row r="17" spans="1:41" s="85" customFormat="1" ht="15.75" customHeight="1">
      <c r="A17" s="575">
        <v>5</v>
      </c>
      <c r="B17" s="576"/>
      <c r="C17" s="576"/>
      <c r="D17" s="576"/>
      <c r="E17" s="577"/>
      <c r="F17" s="575" t="s">
        <v>37</v>
      </c>
      <c r="G17" s="576"/>
      <c r="H17" s="576"/>
      <c r="I17" s="576"/>
      <c r="J17" s="577"/>
      <c r="K17" s="560">
        <v>13</v>
      </c>
      <c r="L17" s="561"/>
      <c r="M17" s="561"/>
      <c r="N17" s="562"/>
      <c r="O17" s="575" t="s">
        <v>38</v>
      </c>
      <c r="P17" s="576"/>
      <c r="Q17" s="576"/>
      <c r="R17" s="576"/>
      <c r="S17" s="576"/>
      <c r="T17" s="577"/>
      <c r="V17" s="575"/>
      <c r="W17" s="576"/>
      <c r="X17" s="576"/>
      <c r="Y17" s="576"/>
      <c r="Z17" s="577"/>
      <c r="AA17" s="575"/>
      <c r="AB17" s="576"/>
      <c r="AC17" s="576"/>
      <c r="AD17" s="576"/>
      <c r="AE17" s="577"/>
      <c r="AF17" s="560" t="s">
        <v>172</v>
      </c>
      <c r="AG17" s="561"/>
      <c r="AH17" s="561"/>
      <c r="AI17" s="562"/>
      <c r="AJ17" s="575" t="s">
        <v>259</v>
      </c>
      <c r="AK17" s="576"/>
      <c r="AL17" s="576"/>
      <c r="AM17" s="576"/>
      <c r="AN17" s="576"/>
      <c r="AO17" s="577"/>
    </row>
    <row r="18" spans="1:20" s="85" customFormat="1" ht="7.5" customHeight="1" thickBot="1">
      <c r="A18" s="97"/>
      <c r="B18" s="112"/>
      <c r="C18" s="112"/>
      <c r="D18" s="112"/>
      <c r="E18" s="112"/>
      <c r="F18" s="112"/>
      <c r="G18" s="113"/>
      <c r="H18" s="112"/>
      <c r="I18" s="112"/>
      <c r="J18" s="112"/>
      <c r="K18" s="97"/>
      <c r="L18" s="112"/>
      <c r="M18" s="112"/>
      <c r="N18" s="112"/>
      <c r="O18" s="112"/>
      <c r="P18" s="112"/>
      <c r="Q18" s="113"/>
      <c r="R18" s="112"/>
      <c r="S18" s="112"/>
      <c r="T18" s="112"/>
    </row>
    <row r="19" spans="1:35" s="85" customFormat="1" ht="31.5" customHeight="1">
      <c r="A19" s="640" t="s">
        <v>39</v>
      </c>
      <c r="B19" s="642" t="s">
        <v>10</v>
      </c>
      <c r="C19" s="643"/>
      <c r="D19" s="643"/>
      <c r="E19" s="643"/>
      <c r="F19" s="643"/>
      <c r="G19" s="644"/>
      <c r="H19" s="648" t="s">
        <v>40</v>
      </c>
      <c r="I19" s="604" t="s">
        <v>240</v>
      </c>
      <c r="J19" s="604"/>
      <c r="K19" s="604"/>
      <c r="L19" s="604"/>
      <c r="M19" s="604"/>
      <c r="N19" s="611" t="s">
        <v>41</v>
      </c>
      <c r="O19" s="611" t="s">
        <v>42</v>
      </c>
      <c r="P19" s="606" t="s">
        <v>43</v>
      </c>
      <c r="Q19" s="609" t="s">
        <v>44</v>
      </c>
      <c r="U19" s="614" t="s">
        <v>39</v>
      </c>
      <c r="V19" s="617" t="s">
        <v>262</v>
      </c>
      <c r="W19" s="618"/>
      <c r="X19" s="618"/>
      <c r="Y19" s="618"/>
      <c r="Z19" s="618"/>
      <c r="AA19" s="618"/>
      <c r="AB19" s="621" t="s">
        <v>246</v>
      </c>
      <c r="AC19" s="604" t="s">
        <v>240</v>
      </c>
      <c r="AD19" s="604"/>
      <c r="AE19" s="604"/>
      <c r="AF19" s="604"/>
      <c r="AG19" s="604"/>
      <c r="AH19" s="611" t="s">
        <v>41</v>
      </c>
      <c r="AI19" s="606" t="s">
        <v>261</v>
      </c>
    </row>
    <row r="20" spans="1:35" s="85" customFormat="1" ht="31.5" customHeight="1">
      <c r="A20" s="641"/>
      <c r="B20" s="645"/>
      <c r="C20" s="646"/>
      <c r="D20" s="646"/>
      <c r="E20" s="646"/>
      <c r="F20" s="646"/>
      <c r="G20" s="647"/>
      <c r="H20" s="649"/>
      <c r="I20" s="605"/>
      <c r="J20" s="605"/>
      <c r="K20" s="605"/>
      <c r="L20" s="605"/>
      <c r="M20" s="605"/>
      <c r="N20" s="605"/>
      <c r="O20" s="605"/>
      <c r="P20" s="607"/>
      <c r="Q20" s="610"/>
      <c r="U20" s="615"/>
      <c r="V20" s="619"/>
      <c r="W20" s="619"/>
      <c r="X20" s="619"/>
      <c r="Y20" s="619"/>
      <c r="Z20" s="619"/>
      <c r="AA20" s="619"/>
      <c r="AB20" s="622"/>
      <c r="AC20" s="605"/>
      <c r="AD20" s="605"/>
      <c r="AE20" s="605"/>
      <c r="AF20" s="605"/>
      <c r="AG20" s="605"/>
      <c r="AH20" s="605"/>
      <c r="AI20" s="607"/>
    </row>
    <row r="21" spans="1:35" s="85" customFormat="1" ht="31.5" customHeight="1" thickBot="1">
      <c r="A21" s="641"/>
      <c r="B21" s="645"/>
      <c r="C21" s="646"/>
      <c r="D21" s="646"/>
      <c r="E21" s="646"/>
      <c r="F21" s="646"/>
      <c r="G21" s="647"/>
      <c r="H21" s="649"/>
      <c r="I21" s="254">
        <v>1</v>
      </c>
      <c r="J21" s="255">
        <f>I21+1</f>
        <v>2</v>
      </c>
      <c r="K21" s="255">
        <f>J21+1</f>
        <v>3</v>
      </c>
      <c r="L21" s="255">
        <f>K21+1</f>
        <v>4</v>
      </c>
      <c r="M21" s="255">
        <f>L21+1</f>
        <v>5</v>
      </c>
      <c r="N21" s="612"/>
      <c r="O21" s="612"/>
      <c r="P21" s="608"/>
      <c r="Q21" s="610"/>
      <c r="U21" s="616"/>
      <c r="V21" s="620"/>
      <c r="W21" s="620"/>
      <c r="X21" s="620"/>
      <c r="Y21" s="620"/>
      <c r="Z21" s="620"/>
      <c r="AA21" s="620"/>
      <c r="AB21" s="623"/>
      <c r="AC21" s="256">
        <v>1</v>
      </c>
      <c r="AD21" s="256">
        <f>AC21+1</f>
        <v>2</v>
      </c>
      <c r="AE21" s="256">
        <f>AD21+1</f>
        <v>3</v>
      </c>
      <c r="AF21" s="256">
        <f>AE21+1</f>
        <v>4</v>
      </c>
      <c r="AG21" s="256">
        <f>AF21+1</f>
        <v>5</v>
      </c>
      <c r="AH21" s="612"/>
      <c r="AI21" s="608"/>
    </row>
    <row r="22" spans="1:35" s="85" customFormat="1" ht="24.75" customHeight="1">
      <c r="A22" s="638">
        <f>'[1]SEPG-F-007'!B17</f>
        <v>1</v>
      </c>
      <c r="B22" s="639" t="str">
        <f>'SEPG-F-007'!C10</f>
        <v>Estructuración técnica, legal y financiera inadecuada o insuficiente</v>
      </c>
      <c r="C22" s="639"/>
      <c r="D22" s="639"/>
      <c r="E22" s="639"/>
      <c r="F22" s="639"/>
      <c r="G22" s="639"/>
      <c r="H22" s="267" t="s">
        <v>45</v>
      </c>
      <c r="I22" s="114">
        <v>3</v>
      </c>
      <c r="J22" s="114">
        <v>4</v>
      </c>
      <c r="K22" s="114">
        <v>3</v>
      </c>
      <c r="L22" s="114">
        <v>3</v>
      </c>
      <c r="M22" s="114"/>
      <c r="N22" s="268">
        <f aca="true" t="shared" si="0" ref="N22:N33">_xlfn.IFERROR(MAX(_xlfn.MODE.MULT(I22:M22)),"")</f>
        <v>3</v>
      </c>
      <c r="O22" s="269" t="str">
        <f>_xlfn.IFERROR(IF(H22="P",IF(COUNT(J22:M22)&gt;1,VLOOKUP(N22,$A$13:$J$17,6,0),""),IF(COUNT(J22:M22)&gt;1,VLOOKUP(N22,$K$13:$T$17,5,0),"")),"")</f>
        <v>Posible (C)</v>
      </c>
      <c r="P22" s="582">
        <f>_xlfn.IFERROR(N22*N23,"")</f>
        <v>21</v>
      </c>
      <c r="Q22" s="583" t="str">
        <f>_xlfn.IFERROR(VLOOKUP(P22,'[1]DB'!$B$37:$D$61,2,FALSE),"")</f>
        <v>Riesgo Alto (Z-13)</v>
      </c>
      <c r="S22" s="637"/>
      <c r="U22" s="597">
        <v>1</v>
      </c>
      <c r="V22" s="600" t="str">
        <f>'SEPG-F-007'!C15</f>
        <v>Realizar proyectos de APP en otras formas de infraestructura</v>
      </c>
      <c r="W22" s="582"/>
      <c r="X22" s="582"/>
      <c r="Y22" s="582"/>
      <c r="Z22" s="582"/>
      <c r="AA22" s="601"/>
      <c r="AB22" s="163" t="s">
        <v>247</v>
      </c>
      <c r="AC22" s="160">
        <v>2</v>
      </c>
      <c r="AD22" s="114">
        <v>2</v>
      </c>
      <c r="AE22" s="114">
        <v>2</v>
      </c>
      <c r="AF22" s="114">
        <v>2</v>
      </c>
      <c r="AG22" s="114"/>
      <c r="AH22" s="157">
        <f aca="true" t="shared" si="1" ref="AH22:AH31">_xlfn.IFERROR(MAX(_xlfn.MODE.MULT(AC22:AG22)),"")</f>
        <v>2</v>
      </c>
      <c r="AI22" s="590" t="str">
        <f>IF(AH23=1,"inviable",IF(_xlfn.MODE.MULT(AH22:AH26)=2,"factible","viable"))</f>
        <v>viable</v>
      </c>
    </row>
    <row r="23" spans="1:35" s="85" customFormat="1" ht="24.75" customHeight="1">
      <c r="A23" s="613"/>
      <c r="B23" s="624"/>
      <c r="C23" s="624"/>
      <c r="D23" s="624"/>
      <c r="E23" s="624"/>
      <c r="F23" s="624"/>
      <c r="G23" s="624"/>
      <c r="H23" s="263" t="s">
        <v>46</v>
      </c>
      <c r="I23" s="137">
        <v>7</v>
      </c>
      <c r="J23" s="137">
        <v>11</v>
      </c>
      <c r="K23" s="137">
        <v>7</v>
      </c>
      <c r="L23" s="137">
        <v>7</v>
      </c>
      <c r="M23" s="137"/>
      <c r="N23" s="264">
        <f t="shared" si="0"/>
        <v>7</v>
      </c>
      <c r="O23" s="265" t="str">
        <f>_xlfn.IFERROR(IF(H23="P",IF(COUNT(I23:M23)&gt;1,VLOOKUP(N23,$A$13:$J$17,6,0),""),IF(COUNT(I23:M23)&gt;1,VLOOKUP(N23,$K$13:$T$17,5,0),"")),"")</f>
        <v>Moderado</v>
      </c>
      <c r="P23" s="585"/>
      <c r="Q23" s="586"/>
      <c r="S23" s="637"/>
      <c r="U23" s="598"/>
      <c r="V23" s="577"/>
      <c r="W23" s="585"/>
      <c r="X23" s="585"/>
      <c r="Y23" s="585"/>
      <c r="Z23" s="585"/>
      <c r="AA23" s="575"/>
      <c r="AB23" s="164" t="s">
        <v>248</v>
      </c>
      <c r="AC23" s="161">
        <v>3</v>
      </c>
      <c r="AD23" s="137">
        <v>3</v>
      </c>
      <c r="AE23" s="137">
        <v>3</v>
      </c>
      <c r="AF23" s="137">
        <v>3</v>
      </c>
      <c r="AG23" s="137"/>
      <c r="AH23" s="158">
        <f t="shared" si="1"/>
        <v>3</v>
      </c>
      <c r="AI23" s="591"/>
    </row>
    <row r="24" spans="1:35" s="85" customFormat="1" ht="24.75" customHeight="1">
      <c r="A24" s="613">
        <f>'[1]SEPG-F-007'!B18</f>
        <v>2</v>
      </c>
      <c r="B24" s="624" t="str">
        <f>'SEPG-F-007'!C11</f>
        <v>Falta de información para realizar valoraciones de riesgos</v>
      </c>
      <c r="C24" s="624"/>
      <c r="D24" s="624"/>
      <c r="E24" s="624"/>
      <c r="F24" s="624"/>
      <c r="G24" s="624"/>
      <c r="H24" s="263" t="s">
        <v>45</v>
      </c>
      <c r="I24" s="137">
        <v>3</v>
      </c>
      <c r="J24" s="137">
        <v>3</v>
      </c>
      <c r="K24" s="137">
        <v>3</v>
      </c>
      <c r="L24" s="137">
        <v>3</v>
      </c>
      <c r="M24" s="137"/>
      <c r="N24" s="264">
        <f t="shared" si="0"/>
        <v>3</v>
      </c>
      <c r="O24" s="265" t="str">
        <f>_xlfn.IFERROR(IF(H24="P",IF(COUNT(J24:M24)&gt;1,VLOOKUP(N24,$A$13:$J$17,6,0),""),IF(COUNT(J24:M24)&gt;1,VLOOKUP(N24,$K$13:$T$17,5,0),"")),"")</f>
        <v>Posible (C)</v>
      </c>
      <c r="P24" s="585">
        <f>_xlfn.IFERROR(N24*N25,"")</f>
        <v>33</v>
      </c>
      <c r="Q24" s="586" t="str">
        <f>_xlfn.IFERROR(VLOOKUP(P24,'[1]DB'!$B$37:$D$61,2,FALSE),"")</f>
        <v>Riesgo Extremo (Z-19)</v>
      </c>
      <c r="U24" s="598"/>
      <c r="V24" s="577"/>
      <c r="W24" s="585"/>
      <c r="X24" s="585"/>
      <c r="Y24" s="585"/>
      <c r="Z24" s="585"/>
      <c r="AA24" s="575"/>
      <c r="AB24" s="164" t="s">
        <v>249</v>
      </c>
      <c r="AC24" s="161">
        <v>3</v>
      </c>
      <c r="AD24" s="137">
        <v>3</v>
      </c>
      <c r="AE24" s="137">
        <v>3</v>
      </c>
      <c r="AF24" s="137">
        <v>3</v>
      </c>
      <c r="AG24" s="137"/>
      <c r="AH24" s="158">
        <f t="shared" si="1"/>
        <v>3</v>
      </c>
      <c r="AI24" s="591"/>
    </row>
    <row r="25" spans="1:35" s="85" customFormat="1" ht="24.75" customHeight="1">
      <c r="A25" s="613"/>
      <c r="B25" s="624"/>
      <c r="C25" s="624"/>
      <c r="D25" s="624"/>
      <c r="E25" s="624"/>
      <c r="F25" s="624"/>
      <c r="G25" s="624"/>
      <c r="H25" s="263" t="s">
        <v>46</v>
      </c>
      <c r="I25" s="137">
        <v>11</v>
      </c>
      <c r="J25" s="137">
        <v>11</v>
      </c>
      <c r="K25" s="137">
        <v>11</v>
      </c>
      <c r="L25" s="137">
        <v>11</v>
      </c>
      <c r="M25" s="137"/>
      <c r="N25" s="264">
        <f t="shared" si="0"/>
        <v>11</v>
      </c>
      <c r="O25" s="265" t="str">
        <f>_xlfn.IFERROR(IF(H25="P",IF(COUNT(I25:M25)&gt;1,VLOOKUP(N25,$A$13:$J$17,6,0),""),IF(COUNT(I25:M25)&gt;1,VLOOKUP(N25,$K$13:$T$17,5,0),"")),"")</f>
        <v>Mayor</v>
      </c>
      <c r="P25" s="585"/>
      <c r="Q25" s="586"/>
      <c r="U25" s="598"/>
      <c r="V25" s="577"/>
      <c r="W25" s="585"/>
      <c r="X25" s="585"/>
      <c r="Y25" s="585"/>
      <c r="Z25" s="585"/>
      <c r="AA25" s="575"/>
      <c r="AB25" s="164" t="s">
        <v>250</v>
      </c>
      <c r="AC25" s="161">
        <v>3</v>
      </c>
      <c r="AD25" s="137">
        <v>3</v>
      </c>
      <c r="AE25" s="137">
        <v>3</v>
      </c>
      <c r="AF25" s="137">
        <v>3</v>
      </c>
      <c r="AG25" s="137"/>
      <c r="AH25" s="158">
        <f t="shared" si="1"/>
        <v>3</v>
      </c>
      <c r="AI25" s="591"/>
    </row>
    <row r="26" spans="1:35" s="85" customFormat="1" ht="24.75" customHeight="1" thickBot="1">
      <c r="A26" s="613">
        <f>'[1]SEPG-F-007'!B19</f>
        <v>3</v>
      </c>
      <c r="B26" s="624" t="str">
        <f>'SEPG-F-007'!C12</f>
        <v>Inadecuada socialización de los proyectos</v>
      </c>
      <c r="C26" s="624"/>
      <c r="D26" s="624"/>
      <c r="E26" s="624"/>
      <c r="F26" s="624"/>
      <c r="G26" s="624"/>
      <c r="H26" s="263" t="s">
        <v>45</v>
      </c>
      <c r="I26" s="137">
        <v>3</v>
      </c>
      <c r="J26" s="137">
        <v>3</v>
      </c>
      <c r="K26" s="137">
        <v>3</v>
      </c>
      <c r="L26" s="137">
        <v>3</v>
      </c>
      <c r="M26" s="137"/>
      <c r="N26" s="264">
        <f t="shared" si="0"/>
        <v>3</v>
      </c>
      <c r="O26" s="265" t="str">
        <f>_xlfn.IFERROR(IF(H26="P",IF(COUNT(J26:M26)&gt;1,VLOOKUP(N26,$A$13:$J$17,6,0),""),IF(COUNT(J26:M26)&gt;1,VLOOKUP(N26,$K$13:$T$17,5,0),"")),"")</f>
        <v>Posible (C)</v>
      </c>
      <c r="P26" s="585">
        <f>_xlfn.IFERROR(N26*N27,"")</f>
        <v>33</v>
      </c>
      <c r="Q26" s="586" t="str">
        <f>_xlfn.IFERROR(VLOOKUP(P26,'[1]DB'!$B$37:$D$61,2,FALSE),"")</f>
        <v>Riesgo Extremo (Z-19)</v>
      </c>
      <c r="U26" s="599"/>
      <c r="V26" s="602"/>
      <c r="W26" s="588"/>
      <c r="X26" s="588"/>
      <c r="Y26" s="588"/>
      <c r="Z26" s="588"/>
      <c r="AA26" s="603"/>
      <c r="AB26" s="117" t="s">
        <v>172</v>
      </c>
      <c r="AC26" s="162">
        <v>3</v>
      </c>
      <c r="AD26" s="118">
        <v>3</v>
      </c>
      <c r="AE26" s="118">
        <v>3</v>
      </c>
      <c r="AF26" s="118">
        <v>3</v>
      </c>
      <c r="AG26" s="156"/>
      <c r="AH26" s="159">
        <f t="shared" si="1"/>
        <v>3</v>
      </c>
      <c r="AI26" s="592"/>
    </row>
    <row r="27" spans="1:35" s="85" customFormat="1" ht="24.75" customHeight="1">
      <c r="A27" s="613"/>
      <c r="B27" s="624"/>
      <c r="C27" s="624"/>
      <c r="D27" s="624"/>
      <c r="E27" s="624"/>
      <c r="F27" s="624"/>
      <c r="G27" s="624"/>
      <c r="H27" s="263" t="s">
        <v>46</v>
      </c>
      <c r="I27" s="137">
        <v>11</v>
      </c>
      <c r="J27" s="137">
        <v>11</v>
      </c>
      <c r="K27" s="137">
        <v>11</v>
      </c>
      <c r="L27" s="137">
        <v>11</v>
      </c>
      <c r="M27" s="137"/>
      <c r="N27" s="264">
        <f t="shared" si="0"/>
        <v>11</v>
      </c>
      <c r="O27" s="265" t="str">
        <f>_xlfn.IFERROR(IF(H27="P",IF(COUNT(I27:M27)&gt;1,VLOOKUP(N27,$A$13:$J$17,6,0),""),IF(COUNT(I27:M27)&gt;1,VLOOKUP(N27,$K$13:$T$17,5,0),"")),"")</f>
        <v>Mayor</v>
      </c>
      <c r="P27" s="585"/>
      <c r="Q27" s="586"/>
      <c r="U27" s="578">
        <v>2</v>
      </c>
      <c r="V27" s="581" t="str">
        <f>'SEPG-F-007'!C16</f>
        <v>Modificaciones en la normativa para los modos: Portuario y férrero</v>
      </c>
      <c r="W27" s="582"/>
      <c r="X27" s="582"/>
      <c r="Y27" s="582"/>
      <c r="Z27" s="582"/>
      <c r="AA27" s="583"/>
      <c r="AB27" s="163" t="s">
        <v>247</v>
      </c>
      <c r="AC27" s="160">
        <v>2</v>
      </c>
      <c r="AD27" s="114">
        <v>2</v>
      </c>
      <c r="AE27" s="114">
        <v>2</v>
      </c>
      <c r="AF27" s="114">
        <v>2</v>
      </c>
      <c r="AG27" s="114"/>
      <c r="AH27" s="157">
        <f t="shared" si="1"/>
        <v>2</v>
      </c>
      <c r="AI27" s="590" t="str">
        <f>IF(AH28=1,"inviable",IF(_xlfn.MODE.MULT(AH27:AH31)=2,"factible","viable"))</f>
        <v>viable</v>
      </c>
    </row>
    <row r="28" spans="1:35" s="85" customFormat="1" ht="24.75" customHeight="1">
      <c r="A28" s="613"/>
      <c r="B28" s="624"/>
      <c r="C28" s="624"/>
      <c r="D28" s="624"/>
      <c r="E28" s="624"/>
      <c r="F28" s="624"/>
      <c r="G28" s="624"/>
      <c r="H28" s="263"/>
      <c r="I28" s="137"/>
      <c r="J28" s="137"/>
      <c r="K28" s="137"/>
      <c r="L28" s="137"/>
      <c r="M28" s="137"/>
      <c r="N28" s="264"/>
      <c r="O28" s="265"/>
      <c r="P28" s="585"/>
      <c r="Q28" s="586"/>
      <c r="U28" s="579"/>
      <c r="V28" s="584"/>
      <c r="W28" s="585"/>
      <c r="X28" s="585"/>
      <c r="Y28" s="585"/>
      <c r="Z28" s="585"/>
      <c r="AA28" s="586"/>
      <c r="AB28" s="164" t="s">
        <v>248</v>
      </c>
      <c r="AC28" s="161">
        <v>3</v>
      </c>
      <c r="AD28" s="137">
        <v>3</v>
      </c>
      <c r="AE28" s="137">
        <v>3</v>
      </c>
      <c r="AF28" s="137">
        <v>3</v>
      </c>
      <c r="AG28" s="137"/>
      <c r="AH28" s="158">
        <f t="shared" si="1"/>
        <v>3</v>
      </c>
      <c r="AI28" s="591"/>
    </row>
    <row r="29" spans="1:35" s="85" customFormat="1" ht="24.75" customHeight="1">
      <c r="A29" s="613"/>
      <c r="B29" s="624"/>
      <c r="C29" s="624"/>
      <c r="D29" s="624"/>
      <c r="E29" s="624"/>
      <c r="F29" s="624"/>
      <c r="G29" s="624"/>
      <c r="H29" s="263"/>
      <c r="I29" s="137"/>
      <c r="J29" s="137"/>
      <c r="K29" s="137"/>
      <c r="L29" s="137"/>
      <c r="M29" s="137"/>
      <c r="N29" s="264"/>
      <c r="O29" s="265"/>
      <c r="P29" s="585"/>
      <c r="Q29" s="586"/>
      <c r="U29" s="579"/>
      <c r="V29" s="584"/>
      <c r="W29" s="585"/>
      <c r="X29" s="585"/>
      <c r="Y29" s="585"/>
      <c r="Z29" s="585"/>
      <c r="AA29" s="586"/>
      <c r="AB29" s="164" t="s">
        <v>249</v>
      </c>
      <c r="AC29" s="161">
        <v>3</v>
      </c>
      <c r="AD29" s="137">
        <v>3</v>
      </c>
      <c r="AE29" s="137">
        <v>3</v>
      </c>
      <c r="AF29" s="137">
        <v>3</v>
      </c>
      <c r="AG29" s="137"/>
      <c r="AH29" s="158">
        <f t="shared" si="1"/>
        <v>3</v>
      </c>
      <c r="AI29" s="591"/>
    </row>
    <row r="30" spans="1:35" s="85" customFormat="1" ht="24.75" customHeight="1">
      <c r="A30" s="613">
        <v>5</v>
      </c>
      <c r="B30" s="624"/>
      <c r="C30" s="624"/>
      <c r="D30" s="624"/>
      <c r="E30" s="624"/>
      <c r="F30" s="624"/>
      <c r="G30" s="624"/>
      <c r="H30" s="263" t="s">
        <v>45</v>
      </c>
      <c r="I30" s="137"/>
      <c r="J30" s="137"/>
      <c r="K30" s="137"/>
      <c r="L30" s="137"/>
      <c r="M30" s="137"/>
      <c r="N30" s="264">
        <f t="shared" si="0"/>
      </c>
      <c r="O30" s="265">
        <f>_xlfn.IFERROR(IF(H30="P",IF(COUNT(J30:M30)&gt;1,VLOOKUP(N30,$A$13:$J$17,6,0),""),IF(COUNT(J30:M30)&gt;1,VLOOKUP(N30,$K$13:$T$17,5,0),"")),"")</f>
      </c>
      <c r="P30" s="585">
        <f>_xlfn.IFERROR(N30*N31,"")</f>
      </c>
      <c r="Q30" s="586">
        <f>_xlfn.IFERROR(VLOOKUP(P30,'[1]DB'!$B$37:$D$61,2,FALSE),"")</f>
      </c>
      <c r="U30" s="579"/>
      <c r="V30" s="584"/>
      <c r="W30" s="585"/>
      <c r="X30" s="585"/>
      <c r="Y30" s="585"/>
      <c r="Z30" s="585"/>
      <c r="AA30" s="586"/>
      <c r="AB30" s="164" t="s">
        <v>250</v>
      </c>
      <c r="AC30" s="161">
        <v>3</v>
      </c>
      <c r="AD30" s="137">
        <v>3</v>
      </c>
      <c r="AE30" s="137">
        <v>3</v>
      </c>
      <c r="AF30" s="137">
        <v>3</v>
      </c>
      <c r="AG30" s="137"/>
      <c r="AH30" s="158">
        <f t="shared" si="1"/>
        <v>3</v>
      </c>
      <c r="AI30" s="591"/>
    </row>
    <row r="31" spans="1:35" s="85" customFormat="1" ht="24.75" customHeight="1" thickBot="1">
      <c r="A31" s="613"/>
      <c r="B31" s="624"/>
      <c r="C31" s="624"/>
      <c r="D31" s="624"/>
      <c r="E31" s="624"/>
      <c r="F31" s="624"/>
      <c r="G31" s="624"/>
      <c r="H31" s="263" t="s">
        <v>46</v>
      </c>
      <c r="I31" s="137"/>
      <c r="J31" s="137"/>
      <c r="K31" s="137"/>
      <c r="L31" s="137"/>
      <c r="M31" s="137"/>
      <c r="N31" s="264">
        <f t="shared" si="0"/>
      </c>
      <c r="O31" s="265">
        <f>_xlfn.IFERROR(IF(H31="P",IF(COUNT(I31:M31)&gt;1,VLOOKUP(N31,$A$13:$J$17,6,0),""),IF(COUNT(I31:M31)&gt;1,VLOOKUP(N31,$K$13:$T$17,5,0),"")),"")</f>
      </c>
      <c r="P31" s="585"/>
      <c r="Q31" s="586"/>
      <c r="U31" s="580"/>
      <c r="V31" s="587"/>
      <c r="W31" s="588"/>
      <c r="X31" s="588"/>
      <c r="Y31" s="588"/>
      <c r="Z31" s="588"/>
      <c r="AA31" s="589"/>
      <c r="AB31" s="117" t="s">
        <v>172</v>
      </c>
      <c r="AC31" s="162">
        <v>3</v>
      </c>
      <c r="AD31" s="118">
        <v>3</v>
      </c>
      <c r="AE31" s="118">
        <v>3</v>
      </c>
      <c r="AF31" s="118">
        <v>3</v>
      </c>
      <c r="AG31" s="156"/>
      <c r="AH31" s="159">
        <f t="shared" si="1"/>
        <v>3</v>
      </c>
      <c r="AI31" s="592"/>
    </row>
    <row r="32" spans="1:35" s="85" customFormat="1" ht="24.75" customHeight="1">
      <c r="A32" s="613">
        <v>6</v>
      </c>
      <c r="B32" s="624"/>
      <c r="C32" s="624"/>
      <c r="D32" s="624"/>
      <c r="E32" s="624"/>
      <c r="F32" s="624"/>
      <c r="G32" s="624"/>
      <c r="H32" s="263" t="s">
        <v>45</v>
      </c>
      <c r="I32" s="137"/>
      <c r="J32" s="137"/>
      <c r="K32" s="137"/>
      <c r="L32" s="137"/>
      <c r="M32" s="137"/>
      <c r="N32" s="264">
        <f t="shared" si="0"/>
      </c>
      <c r="O32" s="265">
        <f>_xlfn.IFERROR(IF(H32="P",IF(COUNT(J32:M32)&gt;1,VLOOKUP(N32,$A$13:$J$17,6,0),""),IF(COUNT(J32:M32)&gt;1,VLOOKUP(N32,$K$13:$T$17,5,0),"")),"")</f>
      </c>
      <c r="P32" s="585">
        <f>_xlfn.IFERROR(N32*N33,"")</f>
      </c>
      <c r="Q32" s="586">
        <f>_xlfn.IFERROR(VLOOKUP(P32,'[1]DB'!$B$37:$D$61,2,FALSE),"")</f>
      </c>
      <c r="U32" s="246" t="s">
        <v>265</v>
      </c>
      <c r="V32" s="246"/>
      <c r="W32" s="246"/>
      <c r="X32" s="246"/>
      <c r="Y32" s="246"/>
      <c r="Z32" s="246"/>
      <c r="AA32" s="246"/>
      <c r="AB32" s="246"/>
      <c r="AC32" s="246"/>
      <c r="AD32" s="246"/>
      <c r="AE32" s="246"/>
      <c r="AF32" s="246"/>
      <c r="AG32" s="246"/>
      <c r="AH32" s="246"/>
      <c r="AI32" s="195"/>
    </row>
    <row r="33" spans="1:35" s="85" customFormat="1" ht="24.75" customHeight="1">
      <c r="A33" s="613"/>
      <c r="B33" s="624"/>
      <c r="C33" s="624"/>
      <c r="D33" s="624"/>
      <c r="E33" s="624"/>
      <c r="F33" s="624"/>
      <c r="G33" s="624"/>
      <c r="H33" s="263" t="s">
        <v>46</v>
      </c>
      <c r="I33" s="137"/>
      <c r="J33" s="137"/>
      <c r="K33" s="137"/>
      <c r="L33" s="137"/>
      <c r="M33" s="137"/>
      <c r="N33" s="264">
        <f t="shared" si="0"/>
      </c>
      <c r="O33" s="265">
        <f>_xlfn.IFERROR(IF(H33="P",IF(COUNT(I33:M33)&gt;1,VLOOKUP(N33,$A$13:$J$17,6,0),""),IF(COUNT(I33:M33)&gt;1,VLOOKUP(N33,$K$13:$T$17,5,0),"")),"")</f>
      </c>
      <c r="P33" s="585"/>
      <c r="Q33" s="586"/>
      <c r="U33" s="246" t="s">
        <v>266</v>
      </c>
      <c r="V33" s="195"/>
      <c r="W33" s="195"/>
      <c r="X33" s="195"/>
      <c r="Y33" s="195"/>
      <c r="Z33" s="195"/>
      <c r="AA33" s="195"/>
      <c r="AB33" s="195"/>
      <c r="AC33" s="195"/>
      <c r="AD33" s="195"/>
      <c r="AE33" s="195"/>
      <c r="AF33" s="195"/>
      <c r="AG33" s="195"/>
      <c r="AH33" s="195"/>
      <c r="AI33" s="195"/>
    </row>
    <row r="34" spans="1:27" s="85" customFormat="1" ht="24.75" customHeight="1" hidden="1">
      <c r="A34" s="613" t="e">
        <f>'[1]SEPG-F-007'!#REF!</f>
        <v>#REF!</v>
      </c>
      <c r="B34" s="624" t="e">
        <f>IF(COUNTA('[1]SEPG-F-007'!#REF!)&gt;0,'[1]SEPG-F-007'!#REF!,"")</f>
        <v>#REF!</v>
      </c>
      <c r="C34" s="624"/>
      <c r="D34" s="624"/>
      <c r="E34" s="624"/>
      <c r="F34" s="624"/>
      <c r="G34" s="624"/>
      <c r="H34" s="263" t="s">
        <v>45</v>
      </c>
      <c r="I34" s="137"/>
      <c r="J34" s="137"/>
      <c r="K34" s="137"/>
      <c r="L34" s="137"/>
      <c r="M34" s="137"/>
      <c r="N34" s="137"/>
      <c r="O34" s="137"/>
      <c r="P34" s="137"/>
      <c r="Q34" s="270"/>
      <c r="R34" s="160"/>
      <c r="S34" s="114"/>
      <c r="T34" s="114"/>
      <c r="U34" s="114"/>
      <c r="V34" s="114"/>
      <c r="W34" s="122"/>
      <c r="X34" s="115">
        <f aca="true" t="shared" si="2" ref="X34:X65">_xlfn.IFERROR(MAX(_xlfn.MODE.MULT(I34:W34)),"")</f>
      </c>
      <c r="Y34" s="116">
        <f>_xlfn.IFERROR(IF(H34="P",IF(COUNT(J34:W34)&gt;1,VLOOKUP(X34,$A$13:$J$17,6,0),""),IF(COUNT(J34:W34)&gt;1,VLOOKUP(X34,$K$13:$T$17,5,0),"")),"")</f>
      </c>
      <c r="Z34" s="631">
        <f>_xlfn.IFERROR(X34*X35,"")</f>
      </c>
      <c r="AA34" s="633">
        <f>_xlfn.IFERROR(VLOOKUP(Z34,'[1]DB'!$B$37:$D$61,2,FALSE),"")</f>
      </c>
    </row>
    <row r="35" spans="1:27" s="85" customFormat="1" ht="24.75" customHeight="1" hidden="1">
      <c r="A35" s="613"/>
      <c r="B35" s="624"/>
      <c r="C35" s="624"/>
      <c r="D35" s="624"/>
      <c r="E35" s="624"/>
      <c r="F35" s="624"/>
      <c r="G35" s="624"/>
      <c r="H35" s="263" t="s">
        <v>46</v>
      </c>
      <c r="I35" s="137"/>
      <c r="J35" s="137"/>
      <c r="K35" s="137"/>
      <c r="L35" s="137"/>
      <c r="M35" s="137"/>
      <c r="N35" s="137"/>
      <c r="O35" s="137"/>
      <c r="P35" s="137"/>
      <c r="Q35" s="270"/>
      <c r="R35" s="162"/>
      <c r="S35" s="118"/>
      <c r="T35" s="118"/>
      <c r="U35" s="118"/>
      <c r="V35" s="118"/>
      <c r="W35" s="123"/>
      <c r="X35" s="119">
        <f t="shared" si="2"/>
      </c>
      <c r="Y35" s="120">
        <f>_xlfn.IFERROR(IF(H35="P",IF(COUNT(I35:W35)&gt;1,VLOOKUP(X35,$A$13:$J$17,6,0),""),IF(COUNT(I35:W35)&gt;1,VLOOKUP(X35,$K$13:$T$17,5,0),"")),"")</f>
      </c>
      <c r="Z35" s="632"/>
      <c r="AA35" s="634"/>
    </row>
    <row r="36" spans="1:27" s="85" customFormat="1" ht="24.75" customHeight="1" hidden="1">
      <c r="A36" s="613" t="e">
        <f>'[1]SEPG-F-007'!#REF!</f>
        <v>#REF!</v>
      </c>
      <c r="B36" s="624" t="e">
        <f>IF(COUNTA('[1]SEPG-F-007'!#REF!)&gt;0,'[1]SEPG-F-007'!#REF!,"")</f>
        <v>#REF!</v>
      </c>
      <c r="C36" s="624"/>
      <c r="D36" s="624"/>
      <c r="E36" s="624"/>
      <c r="F36" s="624"/>
      <c r="G36" s="624"/>
      <c r="H36" s="263" t="s">
        <v>45</v>
      </c>
      <c r="I36" s="137"/>
      <c r="J36" s="137"/>
      <c r="K36" s="137"/>
      <c r="L36" s="137"/>
      <c r="M36" s="137"/>
      <c r="N36" s="137"/>
      <c r="O36" s="137"/>
      <c r="P36" s="137"/>
      <c r="Q36" s="270"/>
      <c r="R36" s="257"/>
      <c r="S36" s="124"/>
      <c r="T36" s="124"/>
      <c r="U36" s="124"/>
      <c r="V36" s="124"/>
      <c r="W36" s="124"/>
      <c r="X36" s="115">
        <f t="shared" si="2"/>
      </c>
      <c r="Y36" s="116">
        <f>_xlfn.IFERROR(IF(H36="P",IF(COUNT(J36:W36)&gt;1,VLOOKUP(X36,$A$13:$J$17,6,0),""),IF(COUNT(J36:W36)&gt;1,VLOOKUP(X36,$K$13:$T$17,5,0),"")),"")</f>
      </c>
      <c r="Z36" s="631">
        <f>_xlfn.IFERROR(X36*X37,"")</f>
      </c>
      <c r="AA36" s="633">
        <f>_xlfn.IFERROR(VLOOKUP(Z36,'[1]DB'!$B$37:$D$61,2,FALSE),"")</f>
      </c>
    </row>
    <row r="37" spans="1:27" s="85" customFormat="1" ht="24.75" customHeight="1" hidden="1">
      <c r="A37" s="613"/>
      <c r="B37" s="624"/>
      <c r="C37" s="624"/>
      <c r="D37" s="624"/>
      <c r="E37" s="624"/>
      <c r="F37" s="624"/>
      <c r="G37" s="624"/>
      <c r="H37" s="263" t="s">
        <v>46</v>
      </c>
      <c r="I37" s="137"/>
      <c r="J37" s="137"/>
      <c r="K37" s="137"/>
      <c r="L37" s="137"/>
      <c r="M37" s="137"/>
      <c r="N37" s="137"/>
      <c r="O37" s="137"/>
      <c r="P37" s="137"/>
      <c r="Q37" s="270"/>
      <c r="R37" s="258"/>
      <c r="S37" s="121"/>
      <c r="T37" s="121"/>
      <c r="U37" s="121"/>
      <c r="V37" s="121"/>
      <c r="W37" s="121"/>
      <c r="X37" s="119">
        <f t="shared" si="2"/>
      </c>
      <c r="Y37" s="120">
        <f>_xlfn.IFERROR(IF(H37="P",IF(COUNT(I37:W37)&gt;1,VLOOKUP(X37,$A$13:$J$17,6,0),""),IF(COUNT(I37:W37)&gt;1,VLOOKUP(X37,$K$13:$T$17,5,0),"")),"")</f>
      </c>
      <c r="Z37" s="632"/>
      <c r="AA37" s="634"/>
    </row>
    <row r="38" spans="1:27" s="85" customFormat="1" ht="24.75" customHeight="1" hidden="1">
      <c r="A38" s="613" t="e">
        <f>'[1]SEPG-F-007'!#REF!</f>
        <v>#REF!</v>
      </c>
      <c r="B38" s="624" t="e">
        <f>IF(COUNTA('[1]SEPG-F-007'!#REF!)&gt;0,'[1]SEPG-F-007'!#REF!,"")</f>
        <v>#REF!</v>
      </c>
      <c r="C38" s="624"/>
      <c r="D38" s="624"/>
      <c r="E38" s="624"/>
      <c r="F38" s="624"/>
      <c r="G38" s="624"/>
      <c r="H38" s="263" t="s">
        <v>45</v>
      </c>
      <c r="I38" s="137"/>
      <c r="J38" s="137"/>
      <c r="K38" s="137"/>
      <c r="L38" s="137"/>
      <c r="M38" s="137"/>
      <c r="N38" s="137"/>
      <c r="O38" s="137"/>
      <c r="P38" s="137"/>
      <c r="Q38" s="270"/>
      <c r="R38" s="160"/>
      <c r="S38" s="114"/>
      <c r="T38" s="114"/>
      <c r="U38" s="114"/>
      <c r="V38" s="114"/>
      <c r="W38" s="122"/>
      <c r="X38" s="115">
        <f t="shared" si="2"/>
      </c>
      <c r="Y38" s="116">
        <f>_xlfn.IFERROR(IF(H38="P",IF(COUNT(J38:W38)&gt;1,VLOOKUP(X38,$A$13:$J$17,6,0),""),IF(COUNT(J38:W38)&gt;1,VLOOKUP(X38,$K$13:$T$17,5,0),"")),"")</f>
      </c>
      <c r="Z38" s="631">
        <f>_xlfn.IFERROR(X38*X39,"")</f>
      </c>
      <c r="AA38" s="633">
        <f>_xlfn.IFERROR(VLOOKUP(Z38,'[1]DB'!$B$37:$D$61,2,FALSE),"")</f>
      </c>
    </row>
    <row r="39" spans="1:27" s="85" customFormat="1" ht="24.75" customHeight="1" hidden="1">
      <c r="A39" s="613"/>
      <c r="B39" s="624"/>
      <c r="C39" s="624"/>
      <c r="D39" s="624"/>
      <c r="E39" s="624"/>
      <c r="F39" s="624"/>
      <c r="G39" s="624"/>
      <c r="H39" s="263" t="s">
        <v>46</v>
      </c>
      <c r="I39" s="137"/>
      <c r="J39" s="137"/>
      <c r="K39" s="137"/>
      <c r="L39" s="137"/>
      <c r="M39" s="137"/>
      <c r="N39" s="137"/>
      <c r="O39" s="137"/>
      <c r="P39" s="137"/>
      <c r="Q39" s="270"/>
      <c r="R39" s="162"/>
      <c r="S39" s="118"/>
      <c r="T39" s="118"/>
      <c r="U39" s="118"/>
      <c r="V39" s="118"/>
      <c r="W39" s="123"/>
      <c r="X39" s="119">
        <f t="shared" si="2"/>
      </c>
      <c r="Y39" s="120">
        <f>_xlfn.IFERROR(IF(H39="P",IF(COUNT(I39:W39)&gt;1,VLOOKUP(X39,$A$13:$J$17,6,0),""),IF(COUNT(I39:W39)&gt;1,VLOOKUP(X39,$K$13:$T$17,5,0),"")),"")</f>
      </c>
      <c r="Z39" s="632"/>
      <c r="AA39" s="634"/>
    </row>
    <row r="40" spans="1:27" s="85" customFormat="1" ht="24.75" customHeight="1" hidden="1">
      <c r="A40" s="613" t="e">
        <f>'[1]SEPG-F-007'!#REF!</f>
        <v>#REF!</v>
      </c>
      <c r="B40" s="624" t="e">
        <f>IF(COUNTA('[1]SEPG-F-007'!#REF!)&gt;0,'[1]SEPG-F-007'!#REF!,"")</f>
        <v>#REF!</v>
      </c>
      <c r="C40" s="624"/>
      <c r="D40" s="624"/>
      <c r="E40" s="624"/>
      <c r="F40" s="624"/>
      <c r="G40" s="624"/>
      <c r="H40" s="263" t="s">
        <v>45</v>
      </c>
      <c r="I40" s="266"/>
      <c r="J40" s="266"/>
      <c r="K40" s="266"/>
      <c r="L40" s="266"/>
      <c r="M40" s="266"/>
      <c r="N40" s="266"/>
      <c r="O40" s="266"/>
      <c r="P40" s="266"/>
      <c r="Q40" s="271"/>
      <c r="R40" s="259"/>
      <c r="S40" s="126"/>
      <c r="T40" s="126"/>
      <c r="U40" s="126"/>
      <c r="V40" s="126"/>
      <c r="W40" s="127"/>
      <c r="X40" s="115">
        <f t="shared" si="2"/>
      </c>
      <c r="Y40" s="116">
        <f>_xlfn.IFERROR(IF(H40="P",IF(COUNT(J40:W40)&gt;1,VLOOKUP(X40,$A$13:$J$17,6,0),""),IF(COUNT(J40:W40)&gt;1,VLOOKUP(X40,$K$13:$T$17,5,0),"")),"")</f>
      </c>
      <c r="Z40" s="631">
        <f>_xlfn.IFERROR(X40*X41,"")</f>
      </c>
      <c r="AA40" s="633">
        <f>_xlfn.IFERROR(VLOOKUP(Z40,'[1]DB'!$B$37:$D$61,2,FALSE),"")</f>
      </c>
    </row>
    <row r="41" spans="1:27" s="85" customFormat="1" ht="24.75" customHeight="1" hidden="1">
      <c r="A41" s="613"/>
      <c r="B41" s="624"/>
      <c r="C41" s="624"/>
      <c r="D41" s="624"/>
      <c r="E41" s="624"/>
      <c r="F41" s="624"/>
      <c r="G41" s="624"/>
      <c r="H41" s="263" t="s">
        <v>46</v>
      </c>
      <c r="I41" s="266"/>
      <c r="J41" s="266"/>
      <c r="K41" s="266"/>
      <c r="L41" s="266"/>
      <c r="M41" s="266"/>
      <c r="N41" s="266"/>
      <c r="O41" s="266"/>
      <c r="P41" s="266"/>
      <c r="Q41" s="271"/>
      <c r="R41" s="260"/>
      <c r="S41" s="129"/>
      <c r="T41" s="129"/>
      <c r="U41" s="129"/>
      <c r="V41" s="129"/>
      <c r="W41" s="130"/>
      <c r="X41" s="119">
        <f t="shared" si="2"/>
      </c>
      <c r="Y41" s="120">
        <f>_xlfn.IFERROR(IF(H41="P",IF(COUNT(I41:W41)&gt;1,VLOOKUP(X41,$A$13:$J$17,6,0),""),IF(COUNT(I41:W41)&gt;1,VLOOKUP(X41,$K$13:$T$17,5,0),"")),"")</f>
      </c>
      <c r="Z41" s="632"/>
      <c r="AA41" s="634"/>
    </row>
    <row r="42" spans="1:27" s="85" customFormat="1" ht="24.75" customHeight="1" hidden="1">
      <c r="A42" s="613" t="e">
        <f>'[1]SEPG-F-007'!#REF!</f>
        <v>#REF!</v>
      </c>
      <c r="B42" s="624" t="e">
        <f>IF(COUNTA('[1]SEPG-F-007'!#REF!)&gt;0,'[1]SEPG-F-007'!#REF!,"")</f>
        <v>#REF!</v>
      </c>
      <c r="C42" s="624"/>
      <c r="D42" s="624"/>
      <c r="E42" s="624"/>
      <c r="F42" s="624"/>
      <c r="G42" s="624"/>
      <c r="H42" s="263" t="s">
        <v>45</v>
      </c>
      <c r="I42" s="137"/>
      <c r="J42" s="137"/>
      <c r="K42" s="137"/>
      <c r="L42" s="137"/>
      <c r="M42" s="137"/>
      <c r="N42" s="137"/>
      <c r="O42" s="137"/>
      <c r="P42" s="137"/>
      <c r="Q42" s="270"/>
      <c r="R42" s="160"/>
      <c r="S42" s="114"/>
      <c r="T42" s="114"/>
      <c r="U42" s="114"/>
      <c r="V42" s="131"/>
      <c r="W42" s="132"/>
      <c r="X42" s="115">
        <f t="shared" si="2"/>
      </c>
      <c r="Y42" s="116">
        <f>_xlfn.IFERROR(IF(H42="P",IF(COUNT(J42:W42)&gt;1,VLOOKUP(X42,$A$13:$J$17,6,0),""),IF(COUNT(J42:W42)&gt;1,VLOOKUP(X42,$K$13:$T$17,5,0),"")),"")</f>
      </c>
      <c r="Z42" s="631">
        <f>_xlfn.IFERROR(X42*X43,"")</f>
      </c>
      <c r="AA42" s="633">
        <f>_xlfn.IFERROR(VLOOKUP(Z42,'[1]DB'!$B$37:$D$61,2,FALSE),"")</f>
      </c>
    </row>
    <row r="43" spans="1:27" s="85" customFormat="1" ht="24.75" customHeight="1" hidden="1">
      <c r="A43" s="613"/>
      <c r="B43" s="624"/>
      <c r="C43" s="624"/>
      <c r="D43" s="624"/>
      <c r="E43" s="624"/>
      <c r="F43" s="624"/>
      <c r="G43" s="624"/>
      <c r="H43" s="263" t="s">
        <v>46</v>
      </c>
      <c r="I43" s="137"/>
      <c r="J43" s="137"/>
      <c r="K43" s="137"/>
      <c r="L43" s="137"/>
      <c r="M43" s="137"/>
      <c r="N43" s="137"/>
      <c r="O43" s="137"/>
      <c r="P43" s="137"/>
      <c r="Q43" s="270"/>
      <c r="R43" s="162"/>
      <c r="S43" s="118"/>
      <c r="T43" s="118"/>
      <c r="U43" s="118"/>
      <c r="V43" s="129"/>
      <c r="W43" s="130"/>
      <c r="X43" s="119">
        <f t="shared" si="2"/>
      </c>
      <c r="Y43" s="120">
        <f>_xlfn.IFERROR(IF(H43="P",IF(COUNT(I43:W43)&gt;1,VLOOKUP(X43,$A$13:$J$17,6,0),""),IF(COUNT(I43:W43)&gt;1,VLOOKUP(X43,$K$13:$T$17,5,0),"")),"")</f>
      </c>
      <c r="Z43" s="632"/>
      <c r="AA43" s="634"/>
    </row>
    <row r="44" spans="1:27" s="85" customFormat="1" ht="24.75" customHeight="1" hidden="1">
      <c r="A44" s="613" t="e">
        <f>'[1]SEPG-F-007'!#REF!</f>
        <v>#REF!</v>
      </c>
      <c r="B44" s="624" t="e">
        <f>IF(COUNTA('[1]SEPG-F-007'!#REF!)&gt;0,'[1]SEPG-F-007'!#REF!,"")</f>
        <v>#REF!</v>
      </c>
      <c r="C44" s="624"/>
      <c r="D44" s="624"/>
      <c r="E44" s="624"/>
      <c r="F44" s="624"/>
      <c r="G44" s="624"/>
      <c r="H44" s="263" t="s">
        <v>45</v>
      </c>
      <c r="I44" s="137"/>
      <c r="J44" s="137"/>
      <c r="K44" s="137"/>
      <c r="L44" s="137"/>
      <c r="M44" s="137"/>
      <c r="N44" s="137"/>
      <c r="O44" s="137"/>
      <c r="P44" s="137"/>
      <c r="Q44" s="270"/>
      <c r="R44" s="160"/>
      <c r="S44" s="114"/>
      <c r="T44" s="114"/>
      <c r="U44" s="114"/>
      <c r="V44" s="131"/>
      <c r="W44" s="132"/>
      <c r="X44" s="115">
        <f t="shared" si="2"/>
      </c>
      <c r="Y44" s="116">
        <f>_xlfn.IFERROR(IF(H44="P",IF(COUNT(J44:W44)&gt;1,VLOOKUP(X44,$A$13:$J$17,6,0),""),IF(COUNT(J44:W44)&gt;1,VLOOKUP(X44,$K$13:$T$17,5,0),"")),"")</f>
      </c>
      <c r="Z44" s="631">
        <f>_xlfn.IFERROR(X44*X45,"")</f>
      </c>
      <c r="AA44" s="633">
        <f>_xlfn.IFERROR(VLOOKUP(Z44,'[1]DB'!$B$37:$D$61,2,FALSE),"")</f>
      </c>
    </row>
    <row r="45" spans="1:27" s="85" customFormat="1" ht="24.75" customHeight="1" hidden="1">
      <c r="A45" s="613"/>
      <c r="B45" s="624"/>
      <c r="C45" s="624"/>
      <c r="D45" s="624"/>
      <c r="E45" s="624"/>
      <c r="F45" s="624"/>
      <c r="G45" s="624"/>
      <c r="H45" s="263" t="s">
        <v>46</v>
      </c>
      <c r="I45" s="137"/>
      <c r="J45" s="137"/>
      <c r="K45" s="137"/>
      <c r="L45" s="137"/>
      <c r="M45" s="137"/>
      <c r="N45" s="137"/>
      <c r="O45" s="137"/>
      <c r="P45" s="137"/>
      <c r="Q45" s="270"/>
      <c r="R45" s="162"/>
      <c r="S45" s="118"/>
      <c r="T45" s="118"/>
      <c r="U45" s="118"/>
      <c r="V45" s="129"/>
      <c r="W45" s="130"/>
      <c r="X45" s="119">
        <f t="shared" si="2"/>
      </c>
      <c r="Y45" s="120">
        <f>_xlfn.IFERROR(IF(H45="P",IF(COUNT(I45:W45)&gt;1,VLOOKUP(X45,$A$13:$J$17,6,0),""),IF(COUNT(I45:W45)&gt;1,VLOOKUP(X45,$K$13:$T$17,5,0),"")),"")</f>
      </c>
      <c r="Z45" s="632"/>
      <c r="AA45" s="634"/>
    </row>
    <row r="46" spans="1:27" s="85" customFormat="1" ht="24.75" customHeight="1" hidden="1">
      <c r="A46" s="613" t="e">
        <f>'[1]SEPG-F-007'!#REF!</f>
        <v>#REF!</v>
      </c>
      <c r="B46" s="624" t="e">
        <f>IF(COUNTA('[1]SEPG-F-007'!#REF!)&gt;0,'[1]SEPG-F-007'!#REF!,"")</f>
        <v>#REF!</v>
      </c>
      <c r="C46" s="624"/>
      <c r="D46" s="624"/>
      <c r="E46" s="624"/>
      <c r="F46" s="624"/>
      <c r="G46" s="624"/>
      <c r="H46" s="263" t="s">
        <v>45</v>
      </c>
      <c r="I46" s="266"/>
      <c r="J46" s="266"/>
      <c r="K46" s="266"/>
      <c r="L46" s="266"/>
      <c r="M46" s="266"/>
      <c r="N46" s="266"/>
      <c r="O46" s="266"/>
      <c r="P46" s="266"/>
      <c r="Q46" s="271"/>
      <c r="R46" s="261"/>
      <c r="S46" s="131"/>
      <c r="T46" s="131"/>
      <c r="U46" s="131"/>
      <c r="V46" s="131"/>
      <c r="W46" s="132"/>
      <c r="X46" s="115">
        <f t="shared" si="2"/>
      </c>
      <c r="Y46" s="116">
        <f>_xlfn.IFERROR(IF(H46="P",IF(COUNT(J46:W46)&gt;1,VLOOKUP(X46,$A$13:$J$17,6,0),""),IF(COUNT(J46:W46)&gt;1,VLOOKUP(X46,$K$13:$T$17,5,0),"")),"")</f>
      </c>
      <c r="Z46" s="631">
        <f>_xlfn.IFERROR(X46*X47,"")</f>
      </c>
      <c r="AA46" s="633">
        <f>_xlfn.IFERROR(VLOOKUP(Z46,'[1]DB'!$B$37:$D$61,2,FALSE),"")</f>
      </c>
    </row>
    <row r="47" spans="1:27" s="85" customFormat="1" ht="24.75" customHeight="1" hidden="1">
      <c r="A47" s="613"/>
      <c r="B47" s="624"/>
      <c r="C47" s="624"/>
      <c r="D47" s="624"/>
      <c r="E47" s="624"/>
      <c r="F47" s="624"/>
      <c r="G47" s="624"/>
      <c r="H47" s="263" t="s">
        <v>46</v>
      </c>
      <c r="I47" s="266"/>
      <c r="J47" s="266"/>
      <c r="K47" s="266"/>
      <c r="L47" s="266"/>
      <c r="M47" s="266"/>
      <c r="N47" s="266"/>
      <c r="O47" s="266"/>
      <c r="P47" s="266"/>
      <c r="Q47" s="271"/>
      <c r="R47" s="260"/>
      <c r="S47" s="129"/>
      <c r="T47" s="129"/>
      <c r="U47" s="129"/>
      <c r="V47" s="129"/>
      <c r="W47" s="130"/>
      <c r="X47" s="119">
        <f t="shared" si="2"/>
      </c>
      <c r="Y47" s="120">
        <f>_xlfn.IFERROR(IF(H47="P",IF(COUNT(I47:W47)&gt;1,VLOOKUP(X47,$A$13:$J$17,6,0),""),IF(COUNT(I47:W47)&gt;1,VLOOKUP(X47,$K$13:$T$17,5,0),"")),"")</f>
      </c>
      <c r="Z47" s="632"/>
      <c r="AA47" s="634"/>
    </row>
    <row r="48" spans="1:27" s="85" customFormat="1" ht="24.75" customHeight="1" hidden="1">
      <c r="A48" s="613" t="e">
        <f>'[1]SEPG-F-007'!#REF!</f>
        <v>#REF!</v>
      </c>
      <c r="B48" s="624" t="e">
        <f>IF(COUNTA('[1]SEPG-F-007'!#REF!)&gt;0,'[1]SEPG-F-007'!#REF!,"")</f>
        <v>#REF!</v>
      </c>
      <c r="C48" s="624"/>
      <c r="D48" s="624"/>
      <c r="E48" s="624"/>
      <c r="F48" s="624"/>
      <c r="G48" s="624"/>
      <c r="H48" s="263" t="s">
        <v>45</v>
      </c>
      <c r="I48" s="266"/>
      <c r="J48" s="266"/>
      <c r="K48" s="266"/>
      <c r="L48" s="266"/>
      <c r="M48" s="266"/>
      <c r="N48" s="266"/>
      <c r="O48" s="266"/>
      <c r="P48" s="266"/>
      <c r="Q48" s="271"/>
      <c r="R48" s="261"/>
      <c r="S48" s="131"/>
      <c r="T48" s="131"/>
      <c r="U48" s="131"/>
      <c r="V48" s="131"/>
      <c r="W48" s="132"/>
      <c r="X48" s="115">
        <f t="shared" si="2"/>
      </c>
      <c r="Y48" s="116">
        <f>_xlfn.IFERROR(IF(H48="P",IF(COUNT(J48:W48)&gt;1,VLOOKUP(X48,$A$13:$J$17,6,0),""),IF(COUNT(J48:W48)&gt;1,VLOOKUP(X48,$K$13:$T$17,5,0),"")),"")</f>
      </c>
      <c r="Z48" s="631">
        <f>_xlfn.IFERROR(X48*X49,"")</f>
      </c>
      <c r="AA48" s="633">
        <f>_xlfn.IFERROR(VLOOKUP(Z48,'[1]DB'!$B$37:$D$61,2,FALSE),"")</f>
      </c>
    </row>
    <row r="49" spans="1:27" s="85" customFormat="1" ht="24.75" customHeight="1" hidden="1">
      <c r="A49" s="613"/>
      <c r="B49" s="624"/>
      <c r="C49" s="624"/>
      <c r="D49" s="624"/>
      <c r="E49" s="624"/>
      <c r="F49" s="624"/>
      <c r="G49" s="624"/>
      <c r="H49" s="263" t="s">
        <v>46</v>
      </c>
      <c r="I49" s="266"/>
      <c r="J49" s="266"/>
      <c r="K49" s="266"/>
      <c r="L49" s="266"/>
      <c r="M49" s="266"/>
      <c r="N49" s="266"/>
      <c r="O49" s="266"/>
      <c r="P49" s="266"/>
      <c r="Q49" s="271"/>
      <c r="R49" s="262"/>
      <c r="S49" s="133"/>
      <c r="T49" s="133"/>
      <c r="U49" s="133"/>
      <c r="V49" s="133"/>
      <c r="W49" s="134"/>
      <c r="X49" s="119">
        <f t="shared" si="2"/>
      </c>
      <c r="Y49" s="120">
        <f>_xlfn.IFERROR(IF(H49="P",IF(COUNT(I49:W49)&gt;1,VLOOKUP(X49,$A$13:$J$17,6,0),""),IF(COUNT(I49:W49)&gt;1,VLOOKUP(X49,$K$13:$T$17,5,0),"")),"")</f>
      </c>
      <c r="Z49" s="632"/>
      <c r="AA49" s="634"/>
    </row>
    <row r="50" spans="1:27" s="85" customFormat="1" ht="24.75" customHeight="1" hidden="1">
      <c r="A50" s="613" t="e">
        <f>'[1]SEPG-F-007'!#REF!</f>
        <v>#REF!</v>
      </c>
      <c r="B50" s="624" t="e">
        <f>IF(COUNTA('[1]SEPG-F-007'!#REF!)&gt;0,'[1]SEPG-F-007'!#REF!,"")</f>
        <v>#REF!</v>
      </c>
      <c r="C50" s="624"/>
      <c r="D50" s="624"/>
      <c r="E50" s="624"/>
      <c r="F50" s="624"/>
      <c r="G50" s="624"/>
      <c r="H50" s="263" t="s">
        <v>45</v>
      </c>
      <c r="I50" s="266"/>
      <c r="J50" s="266"/>
      <c r="K50" s="266"/>
      <c r="L50" s="266"/>
      <c r="M50" s="266"/>
      <c r="N50" s="266"/>
      <c r="O50" s="266"/>
      <c r="P50" s="266"/>
      <c r="Q50" s="271"/>
      <c r="R50" s="261"/>
      <c r="S50" s="131"/>
      <c r="T50" s="131"/>
      <c r="U50" s="131"/>
      <c r="V50" s="131"/>
      <c r="W50" s="132"/>
      <c r="X50" s="115">
        <f t="shared" si="2"/>
      </c>
      <c r="Y50" s="116">
        <f>_xlfn.IFERROR(IF(H50="P",IF(COUNT(J50:W50)&gt;1,VLOOKUP(X50,$A$13:$J$17,6,0),""),IF(COUNT(J50:W50)&gt;1,VLOOKUP(X50,$K$13:$T$17,5,0),"")),"")</f>
      </c>
      <c r="Z50" s="631">
        <f>_xlfn.IFERROR(X50*X51,"")</f>
      </c>
      <c r="AA50" s="633">
        <f>_xlfn.IFERROR(VLOOKUP(Z50,'[1]DB'!$B$37:$D$61,2,FALSE),"")</f>
      </c>
    </row>
    <row r="51" spans="1:27" s="85" customFormat="1" ht="24.75" customHeight="1" hidden="1">
      <c r="A51" s="613"/>
      <c r="B51" s="624"/>
      <c r="C51" s="624"/>
      <c r="D51" s="624"/>
      <c r="E51" s="624"/>
      <c r="F51" s="624"/>
      <c r="G51" s="624"/>
      <c r="H51" s="263" t="s">
        <v>46</v>
      </c>
      <c r="I51" s="266"/>
      <c r="J51" s="266"/>
      <c r="K51" s="266"/>
      <c r="L51" s="266"/>
      <c r="M51" s="266"/>
      <c r="N51" s="266"/>
      <c r="O51" s="266"/>
      <c r="P51" s="266"/>
      <c r="Q51" s="271"/>
      <c r="R51" s="260"/>
      <c r="S51" s="129"/>
      <c r="T51" s="129"/>
      <c r="U51" s="129"/>
      <c r="V51" s="129"/>
      <c r="W51" s="130"/>
      <c r="X51" s="119">
        <f t="shared" si="2"/>
      </c>
      <c r="Y51" s="120">
        <f>_xlfn.IFERROR(IF(H51="P",IF(COUNT(I51:W51)&gt;1,VLOOKUP(X51,$A$13:$J$17,6,0),""),IF(COUNT(I51:W51)&gt;1,VLOOKUP(X51,$K$13:$T$17,5,0),"")),"")</f>
      </c>
      <c r="Z51" s="632"/>
      <c r="AA51" s="634"/>
    </row>
    <row r="52" spans="1:27" s="85" customFormat="1" ht="24.75" customHeight="1" hidden="1">
      <c r="A52" s="613" t="e">
        <f>'[1]SEPG-F-007'!#REF!</f>
        <v>#REF!</v>
      </c>
      <c r="B52" s="624" t="e">
        <f>IF(COUNTA('[1]SEPG-F-007'!#REF!)&gt;0,'[1]SEPG-F-007'!#REF!,"")</f>
        <v>#REF!</v>
      </c>
      <c r="C52" s="624"/>
      <c r="D52" s="624"/>
      <c r="E52" s="624"/>
      <c r="F52" s="624"/>
      <c r="G52" s="624"/>
      <c r="H52" s="263" t="s">
        <v>45</v>
      </c>
      <c r="I52" s="266"/>
      <c r="J52" s="266"/>
      <c r="K52" s="266"/>
      <c r="L52" s="266"/>
      <c r="M52" s="266"/>
      <c r="N52" s="266"/>
      <c r="O52" s="266"/>
      <c r="P52" s="266"/>
      <c r="Q52" s="271"/>
      <c r="R52" s="261"/>
      <c r="S52" s="131"/>
      <c r="T52" s="131"/>
      <c r="U52" s="131"/>
      <c r="V52" s="131"/>
      <c r="W52" s="132"/>
      <c r="X52" s="115">
        <f t="shared" si="2"/>
      </c>
      <c r="Y52" s="116">
        <f>_xlfn.IFERROR(IF(H52="P",IF(COUNT(J52:W52)&gt;1,VLOOKUP(X52,$A$13:$J$17,6,0),""),IF(COUNT(J52:W52)&gt;1,VLOOKUP(X52,$K$13:$T$17,5,0),"")),"")</f>
      </c>
      <c r="Z52" s="631">
        <f>_xlfn.IFERROR(X52*X53,"")</f>
      </c>
      <c r="AA52" s="633">
        <f>_xlfn.IFERROR(VLOOKUP(Z52,'[1]DB'!$B$37:$D$61,2,FALSE),"")</f>
      </c>
    </row>
    <row r="53" spans="1:27" s="85" customFormat="1" ht="24.75" customHeight="1" hidden="1">
      <c r="A53" s="613"/>
      <c r="B53" s="624"/>
      <c r="C53" s="624"/>
      <c r="D53" s="624"/>
      <c r="E53" s="624"/>
      <c r="F53" s="624"/>
      <c r="G53" s="624"/>
      <c r="H53" s="263" t="s">
        <v>46</v>
      </c>
      <c r="I53" s="266"/>
      <c r="J53" s="266"/>
      <c r="K53" s="266"/>
      <c r="L53" s="266"/>
      <c r="M53" s="266"/>
      <c r="N53" s="266"/>
      <c r="O53" s="266"/>
      <c r="P53" s="266"/>
      <c r="Q53" s="271"/>
      <c r="R53" s="260"/>
      <c r="S53" s="129"/>
      <c r="T53" s="129"/>
      <c r="U53" s="129"/>
      <c r="V53" s="129"/>
      <c r="W53" s="130"/>
      <c r="X53" s="119">
        <f t="shared" si="2"/>
      </c>
      <c r="Y53" s="120">
        <f>_xlfn.IFERROR(IF(H53="P",IF(COUNT(I53:W53)&gt;1,VLOOKUP(X53,$A$13:$J$17,6,0),""),IF(COUNT(I53:W53)&gt;1,VLOOKUP(X53,$K$13:$T$17,5,0),"")),"")</f>
      </c>
      <c r="Z53" s="632"/>
      <c r="AA53" s="634"/>
    </row>
    <row r="54" spans="1:27" s="85" customFormat="1" ht="24.75" customHeight="1" hidden="1">
      <c r="A54" s="613" t="e">
        <f>'[1]SEPG-F-007'!#REF!</f>
        <v>#REF!</v>
      </c>
      <c r="B54" s="624" t="e">
        <f>IF(COUNTA('[1]SEPG-F-007'!#REF!)&gt;0,'[1]SEPG-F-007'!#REF!,"")</f>
        <v>#REF!</v>
      </c>
      <c r="C54" s="624"/>
      <c r="D54" s="624"/>
      <c r="E54" s="624"/>
      <c r="F54" s="624"/>
      <c r="G54" s="624"/>
      <c r="H54" s="263" t="s">
        <v>45</v>
      </c>
      <c r="I54" s="266"/>
      <c r="J54" s="266"/>
      <c r="K54" s="266"/>
      <c r="L54" s="266"/>
      <c r="M54" s="266"/>
      <c r="N54" s="266"/>
      <c r="O54" s="266"/>
      <c r="P54" s="266"/>
      <c r="Q54" s="271"/>
      <c r="R54" s="261"/>
      <c r="S54" s="131"/>
      <c r="T54" s="131"/>
      <c r="U54" s="131"/>
      <c r="V54" s="131"/>
      <c r="W54" s="132"/>
      <c r="X54" s="115">
        <f t="shared" si="2"/>
      </c>
      <c r="Y54" s="116">
        <f>_xlfn.IFERROR(IF(H54="P",IF(COUNT(J54:W54)&gt;1,VLOOKUP(X54,$A$13:$J$17,6,0),""),IF(COUNT(J54:W54)&gt;1,VLOOKUP(X54,$K$13:$T$17,5,0),"")),"")</f>
      </c>
      <c r="Z54" s="631">
        <f>_xlfn.IFERROR(X54*X55,"")</f>
      </c>
      <c r="AA54" s="633">
        <f>_xlfn.IFERROR(VLOOKUP(Z54,'[1]DB'!$B$37:$D$61,2,FALSE),"")</f>
      </c>
    </row>
    <row r="55" spans="1:27" s="85" customFormat="1" ht="24.75" customHeight="1" hidden="1">
      <c r="A55" s="613"/>
      <c r="B55" s="624"/>
      <c r="C55" s="624"/>
      <c r="D55" s="624"/>
      <c r="E55" s="624"/>
      <c r="F55" s="624"/>
      <c r="G55" s="624"/>
      <c r="H55" s="263" t="s">
        <v>46</v>
      </c>
      <c r="I55" s="266"/>
      <c r="J55" s="266"/>
      <c r="K55" s="266"/>
      <c r="L55" s="266"/>
      <c r="M55" s="266"/>
      <c r="N55" s="266"/>
      <c r="O55" s="266"/>
      <c r="P55" s="266"/>
      <c r="Q55" s="271"/>
      <c r="R55" s="260"/>
      <c r="S55" s="129"/>
      <c r="T55" s="129"/>
      <c r="U55" s="129"/>
      <c r="V55" s="129"/>
      <c r="W55" s="130"/>
      <c r="X55" s="119">
        <f t="shared" si="2"/>
      </c>
      <c r="Y55" s="120">
        <f>_xlfn.IFERROR(IF(H55="P",IF(COUNT(I55:W55)&gt;1,VLOOKUP(X55,$A$13:$J$17,6,0),""),IF(COUNT(I55:W55)&gt;1,VLOOKUP(X55,$K$13:$T$17,5,0),"")),"")</f>
      </c>
      <c r="Z55" s="632"/>
      <c r="AA55" s="634"/>
    </row>
    <row r="56" spans="1:27" s="85" customFormat="1" ht="24.75" customHeight="1" hidden="1">
      <c r="A56" s="613" t="e">
        <f>'[1]SEPG-F-007'!#REF!</f>
        <v>#REF!</v>
      </c>
      <c r="B56" s="624" t="e">
        <f>IF(COUNTA('[1]SEPG-F-007'!#REF!)&gt;0,'[1]SEPG-F-007'!#REF!,"")</f>
        <v>#REF!</v>
      </c>
      <c r="C56" s="624"/>
      <c r="D56" s="624"/>
      <c r="E56" s="624"/>
      <c r="F56" s="624"/>
      <c r="G56" s="624"/>
      <c r="H56" s="263" t="s">
        <v>45</v>
      </c>
      <c r="I56" s="266"/>
      <c r="J56" s="266"/>
      <c r="K56" s="266"/>
      <c r="L56" s="266"/>
      <c r="M56" s="266"/>
      <c r="N56" s="266"/>
      <c r="O56" s="266"/>
      <c r="P56" s="266"/>
      <c r="Q56" s="271"/>
      <c r="R56" s="261"/>
      <c r="S56" s="131"/>
      <c r="T56" s="131"/>
      <c r="U56" s="131"/>
      <c r="V56" s="131"/>
      <c r="W56" s="132"/>
      <c r="X56" s="115">
        <f t="shared" si="2"/>
      </c>
      <c r="Y56" s="116">
        <f>_xlfn.IFERROR(IF(H56="P",IF(COUNT(J56:W56)&gt;1,VLOOKUP(X56,$A$13:$J$17,6,0),""),IF(COUNT(J56:W56)&gt;1,VLOOKUP(X56,$K$13:$T$17,5,0),"")),"")</f>
      </c>
      <c r="Z56" s="631">
        <f>_xlfn.IFERROR(X56*X57,"")</f>
      </c>
      <c r="AA56" s="633">
        <f>_xlfn.IFERROR(VLOOKUP(Z56,'[1]DB'!$B$37:$D$61,2,FALSE),"")</f>
      </c>
    </row>
    <row r="57" spans="1:27" s="85" customFormat="1" ht="24.75" customHeight="1" hidden="1">
      <c r="A57" s="613"/>
      <c r="B57" s="624"/>
      <c r="C57" s="624"/>
      <c r="D57" s="624"/>
      <c r="E57" s="624"/>
      <c r="F57" s="624"/>
      <c r="G57" s="624"/>
      <c r="H57" s="263" t="s">
        <v>46</v>
      </c>
      <c r="I57" s="266"/>
      <c r="J57" s="266"/>
      <c r="K57" s="266"/>
      <c r="L57" s="266"/>
      <c r="M57" s="266"/>
      <c r="N57" s="266"/>
      <c r="O57" s="266"/>
      <c r="P57" s="266"/>
      <c r="Q57" s="271"/>
      <c r="R57" s="260"/>
      <c r="S57" s="129"/>
      <c r="T57" s="129"/>
      <c r="U57" s="129"/>
      <c r="V57" s="129"/>
      <c r="W57" s="130"/>
      <c r="X57" s="119">
        <f t="shared" si="2"/>
      </c>
      <c r="Y57" s="120">
        <f>_xlfn.IFERROR(IF(H57="P",IF(COUNT(I57:W57)&gt;1,VLOOKUP(X57,$A$13:$J$17,6,0),""),IF(COUNT(I57:W57)&gt;1,VLOOKUP(X57,$K$13:$T$17,5,0),"")),"")</f>
      </c>
      <c r="Z57" s="632"/>
      <c r="AA57" s="634"/>
    </row>
    <row r="58" spans="1:27" s="85" customFormat="1" ht="24.75" customHeight="1" hidden="1">
      <c r="A58" s="613" t="e">
        <f>'[1]SEPG-F-007'!#REF!</f>
        <v>#REF!</v>
      </c>
      <c r="B58" s="624" t="e">
        <f>IF(COUNTA('[1]SEPG-F-007'!#REF!)&gt;0,'[1]SEPG-F-007'!#REF!,"")</f>
        <v>#REF!</v>
      </c>
      <c r="C58" s="624"/>
      <c r="D58" s="624"/>
      <c r="E58" s="624"/>
      <c r="F58" s="624"/>
      <c r="G58" s="624"/>
      <c r="H58" s="263" t="s">
        <v>45</v>
      </c>
      <c r="I58" s="266"/>
      <c r="J58" s="266"/>
      <c r="K58" s="266"/>
      <c r="L58" s="266"/>
      <c r="M58" s="266"/>
      <c r="N58" s="266"/>
      <c r="O58" s="266"/>
      <c r="P58" s="266"/>
      <c r="Q58" s="271"/>
      <c r="R58" s="261"/>
      <c r="S58" s="131"/>
      <c r="T58" s="131"/>
      <c r="U58" s="131"/>
      <c r="V58" s="131"/>
      <c r="W58" s="132"/>
      <c r="X58" s="115">
        <f t="shared" si="2"/>
      </c>
      <c r="Y58" s="116">
        <f>_xlfn.IFERROR(IF(H58="P",IF(COUNT(J58:W58)&gt;1,VLOOKUP(X58,$A$13:$J$17,6,0),""),IF(COUNT(J58:W58)&gt;1,VLOOKUP(X58,$K$13:$T$17,5,0),"")),"")</f>
      </c>
      <c r="Z58" s="631">
        <f>_xlfn.IFERROR(X58*X59,"")</f>
      </c>
      <c r="AA58" s="633">
        <f>_xlfn.IFERROR(VLOOKUP(Z58,'[1]DB'!$B$37:$D$61,2,FALSE),"")</f>
      </c>
    </row>
    <row r="59" spans="1:27" s="85" customFormat="1" ht="24.75" customHeight="1" hidden="1">
      <c r="A59" s="613"/>
      <c r="B59" s="624"/>
      <c r="C59" s="624"/>
      <c r="D59" s="624"/>
      <c r="E59" s="624"/>
      <c r="F59" s="624"/>
      <c r="G59" s="624"/>
      <c r="H59" s="263" t="s">
        <v>46</v>
      </c>
      <c r="I59" s="266"/>
      <c r="J59" s="266"/>
      <c r="K59" s="266"/>
      <c r="L59" s="266"/>
      <c r="M59" s="266"/>
      <c r="N59" s="266"/>
      <c r="O59" s="266"/>
      <c r="P59" s="266"/>
      <c r="Q59" s="271"/>
      <c r="R59" s="260"/>
      <c r="S59" s="129"/>
      <c r="T59" s="129"/>
      <c r="U59" s="129"/>
      <c r="V59" s="129"/>
      <c r="W59" s="130"/>
      <c r="X59" s="119">
        <f t="shared" si="2"/>
      </c>
      <c r="Y59" s="120">
        <f>_xlfn.IFERROR(IF(H59="P",IF(COUNT(I59:W59)&gt;1,VLOOKUP(X59,$A$13:$J$17,6,0),""),IF(COUNT(I59:W59)&gt;1,VLOOKUP(X59,$K$13:$T$17,5,0),"")),"")</f>
      </c>
      <c r="Z59" s="632"/>
      <c r="AA59" s="634"/>
    </row>
    <row r="60" spans="1:27" s="85" customFormat="1" ht="24.75" customHeight="1" hidden="1">
      <c r="A60" s="613" t="e">
        <f>'[1]SEPG-F-007'!#REF!</f>
        <v>#REF!</v>
      </c>
      <c r="B60" s="624" t="e">
        <f>IF(COUNTA('[1]SEPG-F-007'!#REF!)&gt;0,'[1]SEPG-F-007'!#REF!,"")</f>
        <v>#REF!</v>
      </c>
      <c r="C60" s="624"/>
      <c r="D60" s="624"/>
      <c r="E60" s="624"/>
      <c r="F60" s="624"/>
      <c r="G60" s="624"/>
      <c r="H60" s="263" t="s">
        <v>45</v>
      </c>
      <c r="I60" s="266"/>
      <c r="J60" s="266"/>
      <c r="K60" s="266"/>
      <c r="L60" s="266"/>
      <c r="M60" s="266"/>
      <c r="N60" s="266"/>
      <c r="O60" s="266"/>
      <c r="P60" s="266"/>
      <c r="Q60" s="271"/>
      <c r="R60" s="261"/>
      <c r="S60" s="131"/>
      <c r="T60" s="131"/>
      <c r="U60" s="131"/>
      <c r="V60" s="131"/>
      <c r="W60" s="132"/>
      <c r="X60" s="115">
        <f t="shared" si="2"/>
      </c>
      <c r="Y60" s="116">
        <f>_xlfn.IFERROR(IF(H60="P",IF(COUNT(J60:W60)&gt;1,VLOOKUP(X60,$A$13:$J$17,6,0),""),IF(COUNT(J60:W60)&gt;1,VLOOKUP(X60,$K$13:$T$17,5,0),"")),"")</f>
      </c>
      <c r="Z60" s="631">
        <f>_xlfn.IFERROR(X60*X61,"")</f>
      </c>
      <c r="AA60" s="633">
        <f>_xlfn.IFERROR(VLOOKUP(Z60,'[1]DB'!$B$37:$D$61,2,FALSE),"")</f>
      </c>
    </row>
    <row r="61" spans="1:27" s="85" customFormat="1" ht="24.75" customHeight="1" hidden="1">
      <c r="A61" s="613"/>
      <c r="B61" s="624"/>
      <c r="C61" s="624"/>
      <c r="D61" s="624"/>
      <c r="E61" s="624"/>
      <c r="F61" s="624"/>
      <c r="G61" s="624"/>
      <c r="H61" s="263" t="s">
        <v>46</v>
      </c>
      <c r="I61" s="266"/>
      <c r="J61" s="266"/>
      <c r="K61" s="266"/>
      <c r="L61" s="266"/>
      <c r="M61" s="266"/>
      <c r="N61" s="266"/>
      <c r="O61" s="266"/>
      <c r="P61" s="266"/>
      <c r="Q61" s="271"/>
      <c r="R61" s="260"/>
      <c r="S61" s="129"/>
      <c r="T61" s="129"/>
      <c r="U61" s="129"/>
      <c r="V61" s="129"/>
      <c r="W61" s="130"/>
      <c r="X61" s="119">
        <f t="shared" si="2"/>
      </c>
      <c r="Y61" s="120">
        <f>_xlfn.IFERROR(IF(H61="P",IF(COUNT(I61:W61)&gt;1,VLOOKUP(X61,$A$13:$J$17,6,0),""),IF(COUNT(I61:W61)&gt;1,VLOOKUP(X61,$K$13:$T$17,5,0),"")),"")</f>
      </c>
      <c r="Z61" s="632"/>
      <c r="AA61" s="634"/>
    </row>
    <row r="62" spans="1:27" s="85" customFormat="1" ht="24.75" customHeight="1" hidden="1">
      <c r="A62" s="613" t="e">
        <f>'[1]SEPG-F-007'!#REF!</f>
        <v>#REF!</v>
      </c>
      <c r="B62" s="624" t="e">
        <f>IF(COUNTA('[1]SEPG-F-007'!#REF!)&gt;0,'[1]SEPG-F-007'!#REF!,"")</f>
        <v>#REF!</v>
      </c>
      <c r="C62" s="624"/>
      <c r="D62" s="624"/>
      <c r="E62" s="624"/>
      <c r="F62" s="624"/>
      <c r="G62" s="624"/>
      <c r="H62" s="263" t="s">
        <v>45</v>
      </c>
      <c r="I62" s="266"/>
      <c r="J62" s="266"/>
      <c r="K62" s="266"/>
      <c r="L62" s="266"/>
      <c r="M62" s="266"/>
      <c r="N62" s="266"/>
      <c r="O62" s="266"/>
      <c r="P62" s="266"/>
      <c r="Q62" s="271"/>
      <c r="R62" s="261"/>
      <c r="S62" s="131"/>
      <c r="T62" s="131"/>
      <c r="U62" s="131"/>
      <c r="V62" s="131"/>
      <c r="W62" s="132"/>
      <c r="X62" s="115">
        <f t="shared" si="2"/>
      </c>
      <c r="Y62" s="116">
        <f>_xlfn.IFERROR(IF(H62="P",IF(COUNT(J62:W62)&gt;1,VLOOKUP(X62,$A$13:$J$17,6,0),""),IF(COUNT(J62:W62)&gt;1,VLOOKUP(X62,$K$13:$T$17,5,0),"")),"")</f>
      </c>
      <c r="Z62" s="631">
        <f>_xlfn.IFERROR(X62*X63,"")</f>
      </c>
      <c r="AA62" s="633">
        <f>_xlfn.IFERROR(VLOOKUP(Z62,'[1]DB'!$B$37:$D$61,2,FALSE),"")</f>
      </c>
    </row>
    <row r="63" spans="1:27" s="85" customFormat="1" ht="24.75" customHeight="1" hidden="1">
      <c r="A63" s="635"/>
      <c r="B63" s="629"/>
      <c r="C63" s="629"/>
      <c r="D63" s="629"/>
      <c r="E63" s="629"/>
      <c r="F63" s="629"/>
      <c r="G63" s="629"/>
      <c r="H63" s="272" t="s">
        <v>46</v>
      </c>
      <c r="I63" s="129"/>
      <c r="J63" s="129"/>
      <c r="K63" s="129"/>
      <c r="L63" s="129"/>
      <c r="M63" s="129"/>
      <c r="N63" s="129"/>
      <c r="O63" s="129"/>
      <c r="P63" s="129"/>
      <c r="Q63" s="273"/>
      <c r="R63" s="260"/>
      <c r="S63" s="129"/>
      <c r="T63" s="129"/>
      <c r="U63" s="129"/>
      <c r="V63" s="129"/>
      <c r="W63" s="130"/>
      <c r="X63" s="119">
        <f t="shared" si="2"/>
      </c>
      <c r="Y63" s="120">
        <f>_xlfn.IFERROR(IF(H63="P",IF(COUNT(I63:W63)&gt;1,VLOOKUP(X63,$A$13:$J$17,6,0),""),IF(COUNT(I63:W63)&gt;1,VLOOKUP(X63,$K$13:$T$17,5,0),"")),"")</f>
      </c>
      <c r="Z63" s="632"/>
      <c r="AA63" s="634"/>
    </row>
    <row r="64" spans="1:27" s="85" customFormat="1" ht="24.75" customHeight="1" hidden="1">
      <c r="A64" s="636" t="e">
        <f>'[1]SEPG-F-007'!#REF!</f>
        <v>#REF!</v>
      </c>
      <c r="B64" s="625" t="e">
        <f>IF(COUNTA('[1]SEPG-F-007'!#REF!)&gt;0,'[1]SEPG-F-007'!#REF!,"")</f>
        <v>#REF!</v>
      </c>
      <c r="C64" s="626"/>
      <c r="D64" s="626"/>
      <c r="E64" s="626"/>
      <c r="F64" s="626"/>
      <c r="G64" s="627"/>
      <c r="H64" s="135" t="s">
        <v>45</v>
      </c>
      <c r="I64" s="125"/>
      <c r="J64" s="126"/>
      <c r="K64" s="126"/>
      <c r="L64" s="126"/>
      <c r="M64" s="126"/>
      <c r="N64" s="126"/>
      <c r="O64" s="126"/>
      <c r="P64" s="126"/>
      <c r="Q64" s="126"/>
      <c r="R64" s="126"/>
      <c r="S64" s="126"/>
      <c r="T64" s="126"/>
      <c r="U64" s="126"/>
      <c r="V64" s="126"/>
      <c r="W64" s="127"/>
      <c r="X64" s="115">
        <f t="shared" si="2"/>
      </c>
      <c r="Y64" s="116">
        <f>_xlfn.IFERROR(IF(H64="P",IF(COUNT(J64:W64)&gt;1,VLOOKUP(X64,$A$13:$J$17,6,0),""),IF(COUNT(J64:W64)&gt;1,VLOOKUP(X64,$K$13:$T$17,5,0),"")),"")</f>
      </c>
      <c r="Z64" s="631">
        <f>_xlfn.IFERROR(X64*X65,"")</f>
      </c>
      <c r="AA64" s="633">
        <f>_xlfn.IFERROR(VLOOKUP(Z64,'[1]DB'!$B$37:$D$61,2,FALSE),"")</f>
      </c>
    </row>
    <row r="65" spans="1:27" s="85" customFormat="1" ht="24.75" customHeight="1" hidden="1">
      <c r="A65" s="599"/>
      <c r="B65" s="628"/>
      <c r="C65" s="629"/>
      <c r="D65" s="629"/>
      <c r="E65" s="629"/>
      <c r="F65" s="629"/>
      <c r="G65" s="630"/>
      <c r="H65" s="117" t="s">
        <v>46</v>
      </c>
      <c r="I65" s="128"/>
      <c r="J65" s="129"/>
      <c r="K65" s="129"/>
      <c r="L65" s="129"/>
      <c r="M65" s="129"/>
      <c r="N65" s="129"/>
      <c r="O65" s="129"/>
      <c r="P65" s="129"/>
      <c r="Q65" s="129"/>
      <c r="R65" s="129"/>
      <c r="S65" s="129"/>
      <c r="T65" s="129"/>
      <c r="U65" s="129"/>
      <c r="V65" s="129"/>
      <c r="W65" s="130"/>
      <c r="X65" s="119">
        <f t="shared" si="2"/>
      </c>
      <c r="Y65" s="120">
        <f>_xlfn.IFERROR(IF(H65="P",IF(COUNT(I65:W65)&gt;1,VLOOKUP(X65,$A$13:$J$17,6,0),""),IF(COUNT(I65:W65)&gt;1,VLOOKUP(X65,$K$13:$T$17,5,0),"")),"")</f>
      </c>
      <c r="Z65" s="632"/>
      <c r="AA65" s="634"/>
    </row>
    <row r="66" spans="1:28" s="83" customFormat="1" ht="18.75" thickBot="1">
      <c r="A66" s="68"/>
      <c r="C66" s="82"/>
      <c r="D66" s="82"/>
      <c r="E66" s="82"/>
      <c r="F66" s="84"/>
      <c r="AB66" s="85"/>
    </row>
    <row r="67" spans="1:41" s="136" customFormat="1" ht="48.75" customHeight="1">
      <c r="A67" s="519" t="s">
        <v>376</v>
      </c>
      <c r="B67" s="520"/>
      <c r="C67" s="520"/>
      <c r="D67" s="520"/>
      <c r="E67" s="520"/>
      <c r="F67" s="520"/>
      <c r="G67" s="520"/>
      <c r="H67" s="520"/>
      <c r="I67" s="520"/>
      <c r="J67" s="520"/>
      <c r="K67" s="520"/>
      <c r="L67" s="520"/>
      <c r="M67" s="520"/>
      <c r="N67" s="520"/>
      <c r="O67" s="520" t="s">
        <v>6</v>
      </c>
      <c r="P67" s="520"/>
      <c r="Q67" s="520"/>
      <c r="R67" s="520"/>
      <c r="S67" s="520"/>
      <c r="T67" s="520"/>
      <c r="U67" s="520"/>
      <c r="V67" s="520"/>
      <c r="W67" s="520"/>
      <c r="X67" s="520"/>
      <c r="Y67" s="520" t="s">
        <v>361</v>
      </c>
      <c r="Z67" s="520"/>
      <c r="AA67" s="520"/>
      <c r="AB67" s="520"/>
      <c r="AC67" s="520"/>
      <c r="AD67" s="520"/>
      <c r="AE67" s="520"/>
      <c r="AF67" s="520"/>
      <c r="AG67" s="520"/>
      <c r="AH67" s="520"/>
      <c r="AI67" s="521"/>
      <c r="AJ67" s="108"/>
      <c r="AK67" s="108"/>
      <c r="AL67" s="108"/>
      <c r="AM67" s="108"/>
      <c r="AN67" s="108"/>
      <c r="AO67" s="108"/>
    </row>
    <row r="68" spans="1:35" ht="22.5" customHeight="1" thickBot="1">
      <c r="A68" s="522" t="s">
        <v>42</v>
      </c>
      <c r="B68" s="523"/>
      <c r="C68" s="523"/>
      <c r="D68" s="523"/>
      <c r="E68" s="523"/>
      <c r="F68" s="523"/>
      <c r="G68" s="523"/>
      <c r="H68" s="523" t="s">
        <v>144</v>
      </c>
      <c r="I68" s="523"/>
      <c r="J68" s="523"/>
      <c r="K68" s="523"/>
      <c r="L68" s="523"/>
      <c r="M68" s="523"/>
      <c r="N68" s="274" t="s">
        <v>354</v>
      </c>
      <c r="O68" s="523" t="s">
        <v>42</v>
      </c>
      <c r="P68" s="523"/>
      <c r="Q68" s="523"/>
      <c r="R68" s="523"/>
      <c r="S68" s="523"/>
      <c r="T68" s="523"/>
      <c r="U68" s="523" t="s">
        <v>144</v>
      </c>
      <c r="V68" s="523"/>
      <c r="W68" s="523" t="s">
        <v>354</v>
      </c>
      <c r="X68" s="523"/>
      <c r="Y68" s="523" t="s">
        <v>42</v>
      </c>
      <c r="Z68" s="523"/>
      <c r="AA68" s="523"/>
      <c r="AB68" s="523" t="s">
        <v>144</v>
      </c>
      <c r="AC68" s="523"/>
      <c r="AD68" s="523"/>
      <c r="AE68" s="523"/>
      <c r="AF68" s="523" t="s">
        <v>354</v>
      </c>
      <c r="AG68" s="523"/>
      <c r="AH68" s="523"/>
      <c r="AI68" s="524"/>
    </row>
    <row r="69" spans="1:35" ht="33" customHeight="1" thickTop="1">
      <c r="A69" s="518" t="s">
        <v>424</v>
      </c>
      <c r="B69" s="516"/>
      <c r="C69" s="516"/>
      <c r="D69" s="516"/>
      <c r="E69" s="516"/>
      <c r="F69" s="516"/>
      <c r="G69" s="516"/>
      <c r="H69" s="516"/>
      <c r="I69" s="516"/>
      <c r="J69" s="516"/>
      <c r="K69" s="516"/>
      <c r="L69" s="516"/>
      <c r="M69" s="516"/>
      <c r="N69" s="275"/>
      <c r="O69" s="516" t="s">
        <v>362</v>
      </c>
      <c r="P69" s="516"/>
      <c r="Q69" s="516"/>
      <c r="R69" s="516"/>
      <c r="S69" s="516"/>
      <c r="T69" s="516"/>
      <c r="U69" s="516" t="s">
        <v>432</v>
      </c>
      <c r="V69" s="516"/>
      <c r="W69" s="515"/>
      <c r="X69" s="516"/>
      <c r="Y69" s="516" t="s">
        <v>300</v>
      </c>
      <c r="Z69" s="516"/>
      <c r="AA69" s="516"/>
      <c r="AB69" s="514" t="s">
        <v>421</v>
      </c>
      <c r="AC69" s="514"/>
      <c r="AD69" s="514"/>
      <c r="AE69" s="514"/>
      <c r="AF69" s="515"/>
      <c r="AG69" s="516"/>
      <c r="AH69" s="516"/>
      <c r="AI69" s="517"/>
    </row>
    <row r="70" spans="1:35" ht="22.5" customHeight="1">
      <c r="A70" s="512" t="s">
        <v>425</v>
      </c>
      <c r="B70" s="510"/>
      <c r="C70" s="510"/>
      <c r="D70" s="510"/>
      <c r="E70" s="510"/>
      <c r="F70" s="510"/>
      <c r="G70" s="510"/>
      <c r="H70" s="510"/>
      <c r="I70" s="510"/>
      <c r="J70" s="510"/>
      <c r="K70" s="510"/>
      <c r="L70" s="510"/>
      <c r="M70" s="510"/>
      <c r="N70" s="276"/>
      <c r="O70" s="510" t="s">
        <v>428</v>
      </c>
      <c r="P70" s="510"/>
      <c r="Q70" s="510"/>
      <c r="R70" s="510"/>
      <c r="S70" s="510"/>
      <c r="T70" s="510"/>
      <c r="U70" s="510" t="s">
        <v>364</v>
      </c>
      <c r="V70" s="510"/>
      <c r="W70" s="513"/>
      <c r="X70" s="510"/>
      <c r="Y70" s="510"/>
      <c r="Z70" s="510"/>
      <c r="AA70" s="510"/>
      <c r="AB70" s="510"/>
      <c r="AC70" s="510"/>
      <c r="AD70" s="510"/>
      <c r="AE70" s="510"/>
      <c r="AF70" s="513"/>
      <c r="AG70" s="510"/>
      <c r="AH70" s="510"/>
      <c r="AI70" s="511"/>
    </row>
    <row r="71" spans="1:35" ht="26.25" customHeight="1">
      <c r="A71" s="512" t="s">
        <v>426</v>
      </c>
      <c r="B71" s="510"/>
      <c r="C71" s="510"/>
      <c r="D71" s="510"/>
      <c r="E71" s="510"/>
      <c r="F71" s="510"/>
      <c r="G71" s="510"/>
      <c r="H71" s="510"/>
      <c r="I71" s="510"/>
      <c r="J71" s="510"/>
      <c r="K71" s="510"/>
      <c r="L71" s="510"/>
      <c r="M71" s="510"/>
      <c r="N71" s="276"/>
      <c r="O71" s="510" t="s">
        <v>431</v>
      </c>
      <c r="P71" s="510"/>
      <c r="Q71" s="510"/>
      <c r="R71" s="510"/>
      <c r="S71" s="510"/>
      <c r="T71" s="510"/>
      <c r="U71" s="510" t="s">
        <v>364</v>
      </c>
      <c r="V71" s="510"/>
      <c r="W71" s="513"/>
      <c r="X71" s="510"/>
      <c r="Y71" s="510"/>
      <c r="Z71" s="510"/>
      <c r="AA71" s="510"/>
      <c r="AB71" s="510"/>
      <c r="AC71" s="510"/>
      <c r="AD71" s="510"/>
      <c r="AE71" s="510"/>
      <c r="AF71" s="510"/>
      <c r="AG71" s="510"/>
      <c r="AH71" s="510"/>
      <c r="AI71" s="511"/>
    </row>
    <row r="72" spans="1:35" ht="23.25" customHeight="1">
      <c r="A72" s="512" t="s">
        <v>427</v>
      </c>
      <c r="B72" s="510"/>
      <c r="C72" s="510"/>
      <c r="D72" s="510"/>
      <c r="E72" s="510"/>
      <c r="F72" s="510"/>
      <c r="G72" s="510"/>
      <c r="H72" s="510"/>
      <c r="I72" s="510"/>
      <c r="J72" s="510"/>
      <c r="K72" s="510"/>
      <c r="L72" s="510"/>
      <c r="M72" s="510"/>
      <c r="N72" s="276"/>
      <c r="O72" s="510" t="s">
        <v>365</v>
      </c>
      <c r="P72" s="510"/>
      <c r="Q72" s="510"/>
      <c r="R72" s="510"/>
      <c r="S72" s="510"/>
      <c r="T72" s="510"/>
      <c r="U72" s="510" t="s">
        <v>364</v>
      </c>
      <c r="V72" s="510"/>
      <c r="W72" s="513"/>
      <c r="X72" s="510"/>
      <c r="Y72" s="510"/>
      <c r="Z72" s="510"/>
      <c r="AA72" s="510"/>
      <c r="AB72" s="510"/>
      <c r="AC72" s="510"/>
      <c r="AD72" s="510"/>
      <c r="AE72" s="510"/>
      <c r="AF72" s="510"/>
      <c r="AG72" s="510"/>
      <c r="AH72" s="510"/>
      <c r="AI72" s="511"/>
    </row>
    <row r="73" spans="1:35" ht="13.5" thickBot="1">
      <c r="A73" s="509"/>
      <c r="B73" s="507"/>
      <c r="C73" s="507"/>
      <c r="D73" s="507"/>
      <c r="E73" s="507"/>
      <c r="F73" s="507"/>
      <c r="G73" s="507"/>
      <c r="H73" s="507"/>
      <c r="I73" s="507"/>
      <c r="J73" s="507"/>
      <c r="K73" s="507"/>
      <c r="L73" s="507"/>
      <c r="M73" s="507"/>
      <c r="N73" s="277"/>
      <c r="O73" s="507"/>
      <c r="P73" s="507"/>
      <c r="Q73" s="507"/>
      <c r="R73" s="507"/>
      <c r="S73" s="507"/>
      <c r="T73" s="507"/>
      <c r="U73" s="507"/>
      <c r="V73" s="507"/>
      <c r="W73" s="507"/>
      <c r="X73" s="507"/>
      <c r="Y73" s="507"/>
      <c r="Z73" s="507"/>
      <c r="AA73" s="507"/>
      <c r="AB73" s="507"/>
      <c r="AC73" s="507"/>
      <c r="AD73" s="507"/>
      <c r="AE73" s="507"/>
      <c r="AF73" s="507"/>
      <c r="AG73" s="507"/>
      <c r="AH73" s="507"/>
      <c r="AI73" s="508"/>
    </row>
  </sheetData>
  <sheetProtection/>
  <mergeCells count="231">
    <mergeCell ref="Y7:AA7"/>
    <mergeCell ref="K13:N13"/>
    <mergeCell ref="O13:T13"/>
    <mergeCell ref="O12:T12"/>
    <mergeCell ref="V12:Z12"/>
    <mergeCell ref="AA12:AE12"/>
    <mergeCell ref="A14:E14"/>
    <mergeCell ref="F14:J14"/>
    <mergeCell ref="K14:N14"/>
    <mergeCell ref="A15:E15"/>
    <mergeCell ref="F15:J15"/>
    <mergeCell ref="K15:N15"/>
    <mergeCell ref="A16:E16"/>
    <mergeCell ref="F16:J16"/>
    <mergeCell ref="K16:N16"/>
    <mergeCell ref="A17:E17"/>
    <mergeCell ref="F17:J17"/>
    <mergeCell ref="A12:E12"/>
    <mergeCell ref="F12:J12"/>
    <mergeCell ref="K12:N12"/>
    <mergeCell ref="A13:E13"/>
    <mergeCell ref="F13:J13"/>
    <mergeCell ref="K17:N17"/>
    <mergeCell ref="A34:A35"/>
    <mergeCell ref="B34:G35"/>
    <mergeCell ref="Q26:Q27"/>
    <mergeCell ref="A22:A23"/>
    <mergeCell ref="B22:G23"/>
    <mergeCell ref="A19:A21"/>
    <mergeCell ref="B19:G21"/>
    <mergeCell ref="H19:H21"/>
    <mergeCell ref="N19:N21"/>
    <mergeCell ref="A28:A29"/>
    <mergeCell ref="Z34:Z35"/>
    <mergeCell ref="AA34:AA35"/>
    <mergeCell ref="S22:S23"/>
    <mergeCell ref="A24:A25"/>
    <mergeCell ref="B24:G25"/>
    <mergeCell ref="P24:P25"/>
    <mergeCell ref="Q24:Q25"/>
    <mergeCell ref="A26:A27"/>
    <mergeCell ref="B26:G27"/>
    <mergeCell ref="B32:G33"/>
    <mergeCell ref="P32:P33"/>
    <mergeCell ref="Q32:Q33"/>
    <mergeCell ref="A40:A41"/>
    <mergeCell ref="B40:G41"/>
    <mergeCell ref="A36:A37"/>
    <mergeCell ref="B36:G37"/>
    <mergeCell ref="Z40:Z41"/>
    <mergeCell ref="AA40:AA41"/>
    <mergeCell ref="A42:A43"/>
    <mergeCell ref="B42:G43"/>
    <mergeCell ref="Z42:Z43"/>
    <mergeCell ref="AA42:AA43"/>
    <mergeCell ref="Z36:Z37"/>
    <mergeCell ref="AA36:AA37"/>
    <mergeCell ref="A38:A39"/>
    <mergeCell ref="B38:G39"/>
    <mergeCell ref="Z38:Z39"/>
    <mergeCell ref="AA38:AA39"/>
    <mergeCell ref="A48:A49"/>
    <mergeCell ref="B48:G49"/>
    <mergeCell ref="Z48:Z49"/>
    <mergeCell ref="AA48:AA49"/>
    <mergeCell ref="A50:A51"/>
    <mergeCell ref="B50:G51"/>
    <mergeCell ref="Z50:Z51"/>
    <mergeCell ref="AA50:AA51"/>
    <mergeCell ref="A58:A59"/>
    <mergeCell ref="B58:G59"/>
    <mergeCell ref="Z58:Z59"/>
    <mergeCell ref="AA58:AA59"/>
    <mergeCell ref="A44:A45"/>
    <mergeCell ref="B44:G45"/>
    <mergeCell ref="Z44:Z45"/>
    <mergeCell ref="AA44:AA45"/>
    <mergeCell ref="A46:A47"/>
    <mergeCell ref="B46:G47"/>
    <mergeCell ref="A54:A55"/>
    <mergeCell ref="B54:G55"/>
    <mergeCell ref="Z54:Z55"/>
    <mergeCell ref="AA54:AA55"/>
    <mergeCell ref="A56:A57"/>
    <mergeCell ref="B56:G57"/>
    <mergeCell ref="Z56:Z57"/>
    <mergeCell ref="AA56:AA57"/>
    <mergeCell ref="W68:X68"/>
    <mergeCell ref="A60:A61"/>
    <mergeCell ref="B60:G61"/>
    <mergeCell ref="Z60:Z61"/>
    <mergeCell ref="AA60:AA61"/>
    <mergeCell ref="A62:A63"/>
    <mergeCell ref="B62:G63"/>
    <mergeCell ref="Z62:Z63"/>
    <mergeCell ref="AA62:AA63"/>
    <mergeCell ref="A64:A65"/>
    <mergeCell ref="B64:G65"/>
    <mergeCell ref="Z64:Z65"/>
    <mergeCell ref="AA64:AA65"/>
    <mergeCell ref="B28:G29"/>
    <mergeCell ref="P28:P29"/>
    <mergeCell ref="Q28:Q29"/>
    <mergeCell ref="Z52:Z53"/>
    <mergeCell ref="AA52:AA53"/>
    <mergeCell ref="Z46:Z47"/>
    <mergeCell ref="AA46:AA47"/>
    <mergeCell ref="A30:A31"/>
    <mergeCell ref="A52:A53"/>
    <mergeCell ref="B52:G53"/>
    <mergeCell ref="B30:G31"/>
    <mergeCell ref="O15:T15"/>
    <mergeCell ref="O14:T14"/>
    <mergeCell ref="P30:P31"/>
    <mergeCell ref="Q30:Q31"/>
    <mergeCell ref="P22:P23"/>
    <mergeCell ref="Q22:Q23"/>
    <mergeCell ref="P26:P27"/>
    <mergeCell ref="A32:A33"/>
    <mergeCell ref="AI22:AI26"/>
    <mergeCell ref="AJ17:AO17"/>
    <mergeCell ref="AI19:AI21"/>
    <mergeCell ref="U19:U21"/>
    <mergeCell ref="V19:AA21"/>
    <mergeCell ref="AB19:AB21"/>
    <mergeCell ref="AC19:AG20"/>
    <mergeCell ref="AH19:AH21"/>
    <mergeCell ref="O16:T16"/>
    <mergeCell ref="P19:P21"/>
    <mergeCell ref="Q19:Q21"/>
    <mergeCell ref="AA14:AE14"/>
    <mergeCell ref="V15:Z15"/>
    <mergeCell ref="AA15:AE15"/>
    <mergeCell ref="O19:O21"/>
    <mergeCell ref="V16:Z16"/>
    <mergeCell ref="AJ13:AO13"/>
    <mergeCell ref="AF13:AI13"/>
    <mergeCell ref="AJ12:AO12"/>
    <mergeCell ref="AF12:AI12"/>
    <mergeCell ref="O17:T17"/>
    <mergeCell ref="V13:Z13"/>
    <mergeCell ref="AA13:AE13"/>
    <mergeCell ref="AA16:AE16"/>
    <mergeCell ref="V17:Z17"/>
    <mergeCell ref="AA17:AE17"/>
    <mergeCell ref="A11:J11"/>
    <mergeCell ref="U27:U31"/>
    <mergeCell ref="V27:AA31"/>
    <mergeCell ref="AI27:AI31"/>
    <mergeCell ref="V9:AH10"/>
    <mergeCell ref="U22:U26"/>
    <mergeCell ref="V22:AA26"/>
    <mergeCell ref="V14:Z14"/>
    <mergeCell ref="I19:M20"/>
    <mergeCell ref="AF17:AI17"/>
    <mergeCell ref="AJ16:AO16"/>
    <mergeCell ref="AF16:AI16"/>
    <mergeCell ref="AJ15:AO15"/>
    <mergeCell ref="AF15:AI15"/>
    <mergeCell ref="AJ14:AO14"/>
    <mergeCell ref="AF14:AI14"/>
    <mergeCell ref="E2:H2"/>
    <mergeCell ref="I2:AB2"/>
    <mergeCell ref="AC2:AF2"/>
    <mergeCell ref="AG2:AI2"/>
    <mergeCell ref="V11:AE11"/>
    <mergeCell ref="K11:T11"/>
    <mergeCell ref="A8:T8"/>
    <mergeCell ref="A9:T10"/>
    <mergeCell ref="A6:E6"/>
    <mergeCell ref="R7:T7"/>
    <mergeCell ref="E3:H3"/>
    <mergeCell ref="I3:AB3"/>
    <mergeCell ref="AC3:AF3"/>
    <mergeCell ref="AG3:AI3"/>
    <mergeCell ref="A5:AI5"/>
    <mergeCell ref="F6:AI6"/>
    <mergeCell ref="A1:D3"/>
    <mergeCell ref="E1:AB1"/>
    <mergeCell ref="AC1:AF1"/>
    <mergeCell ref="AG1:AI1"/>
    <mergeCell ref="A67:N67"/>
    <mergeCell ref="O67:X67"/>
    <mergeCell ref="Y67:AI67"/>
    <mergeCell ref="A68:G68"/>
    <mergeCell ref="H68:M68"/>
    <mergeCell ref="O68:T68"/>
    <mergeCell ref="U68:V68"/>
    <mergeCell ref="Y68:AA68"/>
    <mergeCell ref="AB68:AE68"/>
    <mergeCell ref="AF68:AI68"/>
    <mergeCell ref="A69:G69"/>
    <mergeCell ref="H69:M69"/>
    <mergeCell ref="O69:T69"/>
    <mergeCell ref="U69:V69"/>
    <mergeCell ref="W69:X69"/>
    <mergeCell ref="Y69:AA69"/>
    <mergeCell ref="AB69:AE69"/>
    <mergeCell ref="AF69:AI69"/>
    <mergeCell ref="A70:G70"/>
    <mergeCell ref="H70:M70"/>
    <mergeCell ref="O70:T70"/>
    <mergeCell ref="U70:V70"/>
    <mergeCell ref="W70:X70"/>
    <mergeCell ref="Y70:AA70"/>
    <mergeCell ref="AB70:AE70"/>
    <mergeCell ref="AF70:AI70"/>
    <mergeCell ref="A71:G71"/>
    <mergeCell ref="H71:M71"/>
    <mergeCell ref="O71:T71"/>
    <mergeCell ref="U71:V71"/>
    <mergeCell ref="W71:X71"/>
    <mergeCell ref="Y71:AA71"/>
    <mergeCell ref="AB71:AE71"/>
    <mergeCell ref="AF71:AI71"/>
    <mergeCell ref="A72:G72"/>
    <mergeCell ref="H72:M72"/>
    <mergeCell ref="O72:T72"/>
    <mergeCell ref="U72:V72"/>
    <mergeCell ref="W72:X72"/>
    <mergeCell ref="Y72:AA72"/>
    <mergeCell ref="AB72:AE72"/>
    <mergeCell ref="AF72:AI72"/>
    <mergeCell ref="AB73:AE73"/>
    <mergeCell ref="AF73:AI73"/>
    <mergeCell ref="A73:G73"/>
    <mergeCell ref="H73:M73"/>
    <mergeCell ref="O73:T73"/>
    <mergeCell ref="U73:V73"/>
    <mergeCell ref="W73:X73"/>
    <mergeCell ref="Y73:AA73"/>
  </mergeCells>
  <conditionalFormatting sqref="S22:S23">
    <cfRule type="containsText" priority="119" dxfId="2" operator="containsText" stopIfTrue="1" text="riesgo extrema">
      <formula>NOT(ISERROR(SEARCH("riesgo extrema",S22)))</formula>
    </cfRule>
    <cfRule type="containsText" priority="120" dxfId="2" operator="containsText" stopIfTrue="1" text="riesgo extrema">
      <formula>NOT(ISERROR(SEARCH("riesgo extrema",S22)))</formula>
    </cfRule>
    <cfRule type="containsText" priority="121" dxfId="0" operator="containsText" stopIfTrue="1" text="riesgo moderada">
      <formula>NOT(ISERROR(SEARCH("riesgo moderada",S22)))</formula>
    </cfRule>
    <cfRule type="containsText" priority="122" dxfId="1" operator="containsText" stopIfTrue="1" text="Riesgo alta">
      <formula>NOT(ISERROR(SEARCH("Riesgo alta",S22)))</formula>
    </cfRule>
    <cfRule type="containsText" priority="123" dxfId="7" operator="containsText" stopIfTrue="1" text="Riesgo baja">
      <formula>NOT(ISERROR(SEARCH("Riesgo baja",S22)))</formula>
    </cfRule>
  </conditionalFormatting>
  <conditionalFormatting sqref="Q22 Q24 Q26 AA34 AA36 AA38 AA40 AA42 AA44 AA46 AA48 AA50 AA52 AA54 AA56 AA58 AA60 AA62 AA64">
    <cfRule type="containsText" priority="113" dxfId="1" operator="containsText" stopIfTrue="1" text="Riesgo Alto">
      <formula>NOT(ISERROR(SEARCH("Riesgo Alto",Q22)))</formula>
    </cfRule>
    <cfRule type="containsText" priority="114" dxfId="0" operator="containsText" stopIfTrue="1" text="Riesgo Moderado">
      <formula>NOT(ISERROR(SEARCH("Riesgo Moderado",Q22)))</formula>
    </cfRule>
    <cfRule type="containsText" priority="115" dxfId="7" operator="containsText" stopIfTrue="1" text="Riesgo Bajo">
      <formula>NOT(ISERROR(SEARCH("Riesgo Bajo",Q22)))</formula>
    </cfRule>
    <cfRule type="containsText" priority="116" dxfId="1" operator="containsText" stopIfTrue="1" text="Riesgo Alto">
      <formula>NOT(ISERROR(SEARCH("Riesgo Alto",Q22)))</formula>
    </cfRule>
    <cfRule type="containsText" priority="117" dxfId="90" operator="containsText" stopIfTrue="1" text="Riesgo Extremo">
      <formula>NOT(ISERROR(SEARCH("Riesgo Extremo",Q22)))</formula>
    </cfRule>
  </conditionalFormatting>
  <conditionalFormatting sqref="Q22 Q24 Q26 AA34 AA36 AA38 AA40 AA42 AA44 AA46 AA48 AA50 AA52 AA54 AA56 AA58 AA60 AA62 AA64">
    <cfRule type="containsText" priority="112" dxfId="6" operator="containsText" stopIfTrue="1" text="Riesgo Extremo">
      <formula>NOT(ISERROR(SEARCH("Riesgo Extremo",Q22)))</formula>
    </cfRule>
  </conditionalFormatting>
  <conditionalFormatting sqref="Q32">
    <cfRule type="containsText" priority="59" dxfId="1" operator="containsText" stopIfTrue="1" text="Riesgo Alto">
      <formula>NOT(ISERROR(SEARCH("Riesgo Alto",Q32)))</formula>
    </cfRule>
    <cfRule type="containsText" priority="60" dxfId="0" operator="containsText" stopIfTrue="1" text="Riesgo Moderado">
      <formula>NOT(ISERROR(SEARCH("Riesgo Moderado",Q32)))</formula>
    </cfRule>
    <cfRule type="containsText" priority="61" dxfId="7" operator="containsText" stopIfTrue="1" text="Riesgo Bajo">
      <formula>NOT(ISERROR(SEARCH("Riesgo Bajo",Q32)))</formula>
    </cfRule>
    <cfRule type="containsText" priority="62" dxfId="1" operator="containsText" stopIfTrue="1" text="Riesgo Alto">
      <formula>NOT(ISERROR(SEARCH("Riesgo Alto",Q32)))</formula>
    </cfRule>
    <cfRule type="containsText" priority="63" dxfId="90" operator="containsText" stopIfTrue="1" text="Riesgo Extremo">
      <formula>NOT(ISERROR(SEARCH("Riesgo Extremo",Q32)))</formula>
    </cfRule>
  </conditionalFormatting>
  <conditionalFormatting sqref="Q32">
    <cfRule type="containsText" priority="58" dxfId="6" operator="containsText" stopIfTrue="1" text="Riesgo Extremo">
      <formula>NOT(ISERROR(SEARCH("Riesgo Extremo",Q32)))</formula>
    </cfRule>
  </conditionalFormatting>
  <conditionalFormatting sqref="Q28">
    <cfRule type="containsText" priority="71" dxfId="1" operator="containsText" stopIfTrue="1" text="Riesgo Alto">
      <formula>NOT(ISERROR(SEARCH("Riesgo Alto",Q28)))</formula>
    </cfRule>
    <cfRule type="containsText" priority="72" dxfId="0" operator="containsText" stopIfTrue="1" text="Riesgo Moderado">
      <formula>NOT(ISERROR(SEARCH("Riesgo Moderado",Q28)))</formula>
    </cfRule>
    <cfRule type="containsText" priority="73" dxfId="7" operator="containsText" stopIfTrue="1" text="Riesgo Bajo">
      <formula>NOT(ISERROR(SEARCH("Riesgo Bajo",Q28)))</formula>
    </cfRule>
    <cfRule type="containsText" priority="74" dxfId="1" operator="containsText" stopIfTrue="1" text="Riesgo Alto">
      <formula>NOT(ISERROR(SEARCH("Riesgo Alto",Q28)))</formula>
    </cfRule>
    <cfRule type="containsText" priority="75" dxfId="90" operator="containsText" stopIfTrue="1" text="Riesgo Extremo">
      <formula>NOT(ISERROR(SEARCH("Riesgo Extremo",Q28)))</formula>
    </cfRule>
  </conditionalFormatting>
  <conditionalFormatting sqref="Q28">
    <cfRule type="containsText" priority="70" dxfId="6" operator="containsText" stopIfTrue="1" text="Riesgo Extremo">
      <formula>NOT(ISERROR(SEARCH("Riesgo Extremo",Q28)))</formula>
    </cfRule>
  </conditionalFormatting>
  <conditionalFormatting sqref="Q30">
    <cfRule type="containsText" priority="65" dxfId="1" operator="containsText" stopIfTrue="1" text="Riesgo Alto">
      <formula>NOT(ISERROR(SEARCH("Riesgo Alto",Q30)))</formula>
    </cfRule>
    <cfRule type="containsText" priority="66" dxfId="0" operator="containsText" stopIfTrue="1" text="Riesgo Moderado">
      <formula>NOT(ISERROR(SEARCH("Riesgo Moderado",Q30)))</formula>
    </cfRule>
    <cfRule type="containsText" priority="67" dxfId="7" operator="containsText" stopIfTrue="1" text="Riesgo Bajo">
      <formula>NOT(ISERROR(SEARCH("Riesgo Bajo",Q30)))</formula>
    </cfRule>
    <cfRule type="containsText" priority="68" dxfId="1" operator="containsText" stopIfTrue="1" text="Riesgo Alto">
      <formula>NOT(ISERROR(SEARCH("Riesgo Alto",Q30)))</formula>
    </cfRule>
    <cfRule type="containsText" priority="69" dxfId="90" operator="containsText" stopIfTrue="1" text="Riesgo Extremo">
      <formula>NOT(ISERROR(SEARCH("Riesgo Extremo",Q30)))</formula>
    </cfRule>
  </conditionalFormatting>
  <conditionalFormatting sqref="Q30">
    <cfRule type="containsText" priority="64" dxfId="6" operator="containsText" stopIfTrue="1" text="Riesgo Extremo">
      <formula>NOT(ISERROR(SEARCH("Riesgo Extremo",Q30)))</formula>
    </cfRule>
  </conditionalFormatting>
  <conditionalFormatting sqref="AI22:AI26">
    <cfRule type="cellIs" priority="13" dxfId="7" operator="equal">
      <formula>"viable"</formula>
    </cfRule>
    <cfRule type="cellIs" priority="14" dxfId="0" operator="equal">
      <formula>"factible"</formula>
    </cfRule>
    <cfRule type="cellIs" priority="15" dxfId="1" operator="equal">
      <formula>"inviable"</formula>
    </cfRule>
  </conditionalFormatting>
  <conditionalFormatting sqref="AI27:AI31">
    <cfRule type="cellIs" priority="10" dxfId="7" operator="equal">
      <formula>"viable"</formula>
    </cfRule>
    <cfRule type="cellIs" priority="11" dxfId="0" operator="equal">
      <formula>"factible"</formula>
    </cfRule>
    <cfRule type="cellIs" priority="12" dxfId="1" operator="equal">
      <formula>"inviable"</formula>
    </cfRule>
  </conditionalFormatting>
  <conditionalFormatting sqref="P21">
    <cfRule type="containsText" priority="5" dxfId="1" operator="containsText" stopIfTrue="1" text="Riesgo Alto">
      <formula>NOT(ISERROR(SEARCH("Riesgo Alto",P21)))</formula>
    </cfRule>
    <cfRule type="containsText" priority="6" dxfId="0" operator="containsText" stopIfTrue="1" text="Riesgo Moderado">
      <formula>NOT(ISERROR(SEARCH("Riesgo Moderado",P21)))</formula>
    </cfRule>
    <cfRule type="containsText" priority="7" dxfId="7" operator="containsText" stopIfTrue="1" text="Riesgo Bajo">
      <formula>NOT(ISERROR(SEARCH("Riesgo Bajo",P21)))</formula>
    </cfRule>
    <cfRule type="containsText" priority="8" dxfId="1" operator="containsText" stopIfTrue="1" text="Riesgo Alto">
      <formula>NOT(ISERROR(SEARCH("Riesgo Alto",P21)))</formula>
    </cfRule>
    <cfRule type="containsText" priority="9" dxfId="90" operator="containsText" stopIfTrue="1" text="Riesgo Extremo">
      <formula>NOT(ISERROR(SEARCH("Riesgo Extremo",P21)))</formula>
    </cfRule>
  </conditionalFormatting>
  <conditionalFormatting sqref="P21">
    <cfRule type="containsText" priority="4" dxfId="6" operator="containsText" stopIfTrue="1" text="Riesgo Extremo">
      <formula>NOT(ISERROR(SEARCH("Riesgo Extremo",P21)))</formula>
    </cfRule>
  </conditionalFormatting>
  <conditionalFormatting sqref="AI21">
    <cfRule type="cellIs" priority="1" dxfId="7" operator="equal">
      <formula>"viable"</formula>
    </cfRule>
    <cfRule type="cellIs" priority="2" dxfId="0" operator="equal">
      <formula>"factible"</formula>
    </cfRule>
    <cfRule type="cellIs" priority="3" dxfId="1" operator="equal">
      <formula>"inviable"</formula>
    </cfRule>
  </conditionalFormatting>
  <dataValidations count="2">
    <dataValidation type="list" allowBlank="1" showInputMessage="1" showErrorMessage="1" sqref="I23:M23 I25:M25 I61:W61 I59:W59 I57:W57 I55:W55 I53:W53 I65:W65 I51:W51 I49:W49 I47:W47 I45:W45 I43:W43 I41:W41 I39:W39 I37:W37 I35:W35 I63:W63 I27:M27 I29:M29 I31:M31 I33:M33">
      <formula1>$K$13:$K$17</formula1>
    </dataValidation>
    <dataValidation type="list" allowBlank="1" showInputMessage="1" showErrorMessage="1" sqref="I64:W64 I26:M26 I60:W60 I58:W58 I56:W56 I54:W54 I62:W62 I52:W52 I50:W50 I48:W48 I46:W46 I44:W44 I42:W42 I40:W40 I38:W38 I36:W36 I34:W34 J22:M22 I24:M24 I28:M28 I30:M30 I32:M32 AD25:AE26 AC23:AC26 AC21:AG22 AD23:AG24 AF25:AG25 AC28:AC31 AC27:AG27 AD28:AG29 AD30:AE31 AF30:AG30 AF26 AF31">
      <formula1>$A$13:$A$17</formula1>
    </dataValidation>
  </dataValidations>
  <printOptions/>
  <pageMargins left="0.75" right="0.75" top="1" bottom="1" header="0.3" footer="0.3"/>
  <pageSetup orientation="portrait"/>
  <drawing r:id="rId3"/>
  <legacyDrawing r:id="rId2"/>
</worksheet>
</file>

<file path=xl/worksheets/sheet5.xml><?xml version="1.0" encoding="utf-8"?>
<worksheet xmlns="http://schemas.openxmlformats.org/spreadsheetml/2006/main" xmlns:r="http://schemas.openxmlformats.org/officeDocument/2006/relationships">
  <sheetPr codeName="Hoja5"/>
  <dimension ref="A2:IU40"/>
  <sheetViews>
    <sheetView showGridLines="0" tabSelected="1" zoomScale="40" zoomScaleNormal="40" zoomScalePageLayoutView="0" workbookViewId="0" topLeftCell="A19">
      <selection activeCell="M51" sqref="M51"/>
    </sheetView>
  </sheetViews>
  <sheetFormatPr defaultColWidth="11.28125" defaultRowHeight="12.75"/>
  <cols>
    <col min="1" max="1" width="9.140625" style="149" customWidth="1"/>
    <col min="2" max="2" width="33.28125" style="149" customWidth="1"/>
    <col min="3" max="4" width="11.28125" style="149" customWidth="1"/>
    <col min="5" max="5" width="22.8515625" style="149" customWidth="1"/>
    <col min="6" max="6" width="15.7109375" style="149" customWidth="1"/>
    <col min="7" max="7" width="53.00390625" style="149" customWidth="1"/>
    <col min="8" max="8" width="9.140625" style="149" customWidth="1"/>
    <col min="9" max="9" width="16.28125" style="149" customWidth="1"/>
    <col min="10" max="10" width="22.28125" style="149" customWidth="1"/>
    <col min="11" max="11" width="35.28125" style="149" customWidth="1"/>
    <col min="12" max="12" width="31.140625" style="149" customWidth="1"/>
    <col min="13" max="13" width="30.140625" style="149" customWidth="1"/>
    <col min="14" max="14" width="28.00390625" style="149" customWidth="1"/>
    <col min="15" max="15" width="26.140625" style="150" customWidth="1"/>
    <col min="16" max="17" width="14.00390625" style="150" customWidth="1"/>
    <col min="18" max="18" width="21.00390625" style="149" hidden="1" customWidth="1"/>
    <col min="19" max="21" width="10.28125" style="149" customWidth="1"/>
    <col min="22" max="22" width="23.28125" style="149" customWidth="1"/>
    <col min="23" max="24" width="0" style="149" hidden="1" customWidth="1"/>
    <col min="25" max="25" width="32.8515625" style="149" customWidth="1"/>
    <col min="26" max="26" width="61.140625" style="149" customWidth="1"/>
    <col min="27" max="27" width="17.28125" style="149" customWidth="1"/>
    <col min="28" max="29" width="11.28125" style="149" customWidth="1"/>
    <col min="30" max="30" width="17.00390625" style="149" customWidth="1"/>
    <col min="31" max="31" width="18.28125" style="149" customWidth="1"/>
    <col min="32" max="32" width="23.140625" style="149" customWidth="1"/>
    <col min="33" max="33" width="23.28125" style="149" customWidth="1"/>
    <col min="34" max="34" width="11.28125" style="149" customWidth="1"/>
    <col min="35" max="35" width="17.140625" style="149" customWidth="1"/>
    <col min="36" max="16384" width="11.28125" style="149" customWidth="1"/>
  </cols>
  <sheetData>
    <row r="1" ht="1.5" customHeight="1"/>
    <row r="2" spans="1:18" ht="1.5" customHeight="1">
      <c r="A2" s="88"/>
      <c r="B2" s="88"/>
      <c r="C2" s="88"/>
      <c r="D2" s="88"/>
      <c r="E2" s="88"/>
      <c r="F2" s="88"/>
      <c r="G2" s="88"/>
      <c r="H2" s="88"/>
      <c r="I2" s="88"/>
      <c r="J2" s="88"/>
      <c r="K2" s="88"/>
      <c r="L2" s="88"/>
      <c r="M2" s="88"/>
      <c r="N2" s="88"/>
      <c r="O2" s="91"/>
      <c r="P2" s="91"/>
      <c r="Q2" s="91"/>
      <c r="R2" s="88"/>
    </row>
    <row r="3" spans="1:18" ht="1.5" customHeight="1">
      <c r="A3" s="88"/>
      <c r="B3" s="88"/>
      <c r="C3" s="88"/>
      <c r="D3" s="88"/>
      <c r="E3" s="88"/>
      <c r="F3" s="88"/>
      <c r="G3" s="88"/>
      <c r="H3" s="88"/>
      <c r="I3" s="88"/>
      <c r="J3" s="88"/>
      <c r="K3" s="88"/>
      <c r="L3" s="88"/>
      <c r="M3" s="88"/>
      <c r="N3" s="88"/>
      <c r="O3" s="91"/>
      <c r="P3" s="91"/>
      <c r="Q3" s="91"/>
      <c r="R3" s="88"/>
    </row>
    <row r="4" spans="1:18" ht="1.5" customHeight="1" thickBot="1">
      <c r="A4" s="88"/>
      <c r="B4" s="88"/>
      <c r="C4" s="88"/>
      <c r="D4" s="88"/>
      <c r="E4" s="88"/>
      <c r="F4" s="88"/>
      <c r="G4" s="88"/>
      <c r="H4" s="88"/>
      <c r="I4" s="88"/>
      <c r="J4" s="88"/>
      <c r="K4" s="88"/>
      <c r="L4" s="88"/>
      <c r="M4" s="88"/>
      <c r="N4" s="88"/>
      <c r="O4" s="91"/>
      <c r="P4" s="91"/>
      <c r="Q4" s="91"/>
      <c r="R4" s="88"/>
    </row>
    <row r="5" spans="1:255" ht="25.5" customHeight="1">
      <c r="A5" s="804"/>
      <c r="B5" s="805"/>
      <c r="C5" s="810" t="s">
        <v>1</v>
      </c>
      <c r="D5" s="810"/>
      <c r="E5" s="810"/>
      <c r="F5" s="810"/>
      <c r="G5" s="810"/>
      <c r="H5" s="810"/>
      <c r="I5" s="810"/>
      <c r="J5" s="810"/>
      <c r="K5" s="810"/>
      <c r="L5" s="810"/>
      <c r="M5" s="810"/>
      <c r="N5" s="810"/>
      <c r="O5" s="810"/>
      <c r="P5" s="810"/>
      <c r="Q5" s="810"/>
      <c r="R5" s="810"/>
      <c r="S5" s="810"/>
      <c r="T5" s="810"/>
      <c r="U5" s="810"/>
      <c r="V5" s="810"/>
      <c r="W5" s="810"/>
      <c r="X5" s="810"/>
      <c r="Y5" s="810"/>
      <c r="Z5" s="810"/>
      <c r="AA5" s="810"/>
      <c r="AB5" s="810"/>
      <c r="AC5" s="810"/>
      <c r="AD5" s="810"/>
      <c r="AE5" s="811" t="s">
        <v>348</v>
      </c>
      <c r="AF5" s="812"/>
      <c r="AG5" s="813" t="s">
        <v>377</v>
      </c>
      <c r="AH5" s="813"/>
      <c r="AI5" s="813"/>
      <c r="AJ5" s="813"/>
      <c r="AK5" s="814"/>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78"/>
      <c r="BR5" s="278"/>
      <c r="BS5" s="278"/>
      <c r="BT5" s="278"/>
      <c r="BU5" s="278"/>
      <c r="BV5" s="278"/>
      <c r="BW5" s="278"/>
      <c r="BX5" s="278"/>
      <c r="BY5" s="278"/>
      <c r="BZ5" s="278"/>
      <c r="CA5" s="278"/>
      <c r="CB5" s="278"/>
      <c r="CC5" s="278"/>
      <c r="CD5" s="278"/>
      <c r="CE5" s="278"/>
      <c r="CF5" s="278"/>
      <c r="CG5" s="278"/>
      <c r="CH5" s="278"/>
      <c r="CI5" s="278"/>
      <c r="CJ5" s="278"/>
      <c r="CK5" s="278"/>
      <c r="CL5" s="278"/>
      <c r="CM5" s="278"/>
      <c r="CN5" s="278"/>
      <c r="CO5" s="278"/>
      <c r="CP5" s="278"/>
      <c r="CQ5" s="278"/>
      <c r="CR5" s="278"/>
      <c r="CS5" s="278"/>
      <c r="CT5" s="278"/>
      <c r="CU5" s="278"/>
      <c r="CV5" s="278"/>
      <c r="CW5" s="278"/>
      <c r="CX5" s="278"/>
      <c r="CY5" s="278"/>
      <c r="CZ5" s="278"/>
      <c r="DA5" s="278"/>
      <c r="DB5" s="278"/>
      <c r="DC5" s="278"/>
      <c r="DD5" s="278"/>
      <c r="DE5" s="278"/>
      <c r="DF5" s="278"/>
      <c r="DG5" s="278"/>
      <c r="DH5" s="278"/>
      <c r="DI5" s="278"/>
      <c r="DJ5" s="278"/>
      <c r="DK5" s="278"/>
      <c r="DL5" s="278"/>
      <c r="DM5" s="278"/>
      <c r="DN5" s="278"/>
      <c r="DO5" s="278"/>
      <c r="DP5" s="278"/>
      <c r="DQ5" s="278"/>
      <c r="DR5" s="278"/>
      <c r="DS5" s="278"/>
      <c r="DT5" s="278"/>
      <c r="DU5" s="278"/>
      <c r="DV5" s="278"/>
      <c r="DW5" s="278"/>
      <c r="DX5" s="278"/>
      <c r="DY5" s="278"/>
      <c r="DZ5" s="278"/>
      <c r="EA5" s="278"/>
      <c r="EB5" s="278"/>
      <c r="EC5" s="278"/>
      <c r="ED5" s="278"/>
      <c r="EE5" s="278"/>
      <c r="EF5" s="278"/>
      <c r="EG5" s="278"/>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3.25" customHeight="1">
      <c r="A6" s="806"/>
      <c r="B6" s="807"/>
      <c r="C6" s="815" t="s">
        <v>141</v>
      </c>
      <c r="D6" s="815"/>
      <c r="E6" s="815"/>
      <c r="F6" s="815"/>
      <c r="G6" s="815" t="s">
        <v>350</v>
      </c>
      <c r="H6" s="815"/>
      <c r="I6" s="815"/>
      <c r="J6" s="815"/>
      <c r="K6" s="815"/>
      <c r="L6" s="815"/>
      <c r="M6" s="815"/>
      <c r="N6" s="815"/>
      <c r="O6" s="815"/>
      <c r="P6" s="815"/>
      <c r="Q6" s="815"/>
      <c r="R6" s="815"/>
      <c r="S6" s="815"/>
      <c r="T6" s="815"/>
      <c r="U6" s="815"/>
      <c r="V6" s="815"/>
      <c r="W6" s="815"/>
      <c r="X6" s="815"/>
      <c r="Y6" s="815"/>
      <c r="Z6" s="815"/>
      <c r="AA6" s="815"/>
      <c r="AB6" s="815"/>
      <c r="AC6" s="815"/>
      <c r="AD6" s="815"/>
      <c r="AE6" s="816" t="s">
        <v>351</v>
      </c>
      <c r="AF6" s="817"/>
      <c r="AG6" s="818">
        <v>2</v>
      </c>
      <c r="AH6" s="818"/>
      <c r="AI6" s="818"/>
      <c r="AJ6" s="818"/>
      <c r="AK6" s="819"/>
      <c r="AL6" s="278"/>
      <c r="AM6" s="278"/>
      <c r="AN6" s="278"/>
      <c r="AO6" s="278"/>
      <c r="AP6" s="278"/>
      <c r="AQ6" s="278"/>
      <c r="AR6" s="278"/>
      <c r="AS6" s="278"/>
      <c r="AT6" s="278"/>
      <c r="AU6" s="278"/>
      <c r="AV6" s="278"/>
      <c r="AW6" s="278"/>
      <c r="AX6" s="278"/>
      <c r="AY6" s="278"/>
      <c r="AZ6" s="278"/>
      <c r="BA6" s="278"/>
      <c r="BB6" s="278"/>
      <c r="BC6" s="278"/>
      <c r="BD6" s="278"/>
      <c r="BE6" s="278"/>
      <c r="BF6" s="278"/>
      <c r="BG6" s="278"/>
      <c r="BH6" s="278"/>
      <c r="BI6" s="278"/>
      <c r="BJ6" s="278"/>
      <c r="BK6" s="278"/>
      <c r="BL6" s="278"/>
      <c r="BM6" s="278"/>
      <c r="BN6" s="278"/>
      <c r="BO6" s="278"/>
      <c r="BP6" s="278"/>
      <c r="BQ6" s="278"/>
      <c r="BR6" s="278"/>
      <c r="BS6" s="278"/>
      <c r="BT6" s="278"/>
      <c r="BU6" s="278"/>
      <c r="BV6" s="278"/>
      <c r="BW6" s="278"/>
      <c r="BX6" s="278"/>
      <c r="BY6" s="278"/>
      <c r="BZ6" s="278"/>
      <c r="CA6" s="278"/>
      <c r="CB6" s="278"/>
      <c r="CC6" s="278"/>
      <c r="CD6" s="278"/>
      <c r="CE6" s="278"/>
      <c r="CF6" s="278"/>
      <c r="CG6" s="278"/>
      <c r="CH6" s="278"/>
      <c r="CI6" s="278"/>
      <c r="CJ6" s="278"/>
      <c r="CK6" s="278"/>
      <c r="CL6" s="278"/>
      <c r="CM6" s="278"/>
      <c r="CN6" s="278"/>
      <c r="CO6" s="278"/>
      <c r="CP6" s="278"/>
      <c r="CQ6" s="278"/>
      <c r="CR6" s="278"/>
      <c r="CS6" s="278"/>
      <c r="CT6" s="278"/>
      <c r="CU6" s="278"/>
      <c r="CV6" s="278"/>
      <c r="CW6" s="278"/>
      <c r="CX6" s="278"/>
      <c r="CY6" s="278"/>
      <c r="CZ6" s="278"/>
      <c r="DA6" s="278"/>
      <c r="DB6" s="278"/>
      <c r="DC6" s="278"/>
      <c r="DD6" s="278"/>
      <c r="DE6" s="278"/>
      <c r="DF6" s="278"/>
      <c r="DG6" s="278"/>
      <c r="DH6" s="278"/>
      <c r="DI6" s="278"/>
      <c r="DJ6" s="278"/>
      <c r="DK6" s="278"/>
      <c r="DL6" s="278"/>
      <c r="DM6" s="278"/>
      <c r="DN6" s="278"/>
      <c r="DO6" s="278"/>
      <c r="DP6" s="278"/>
      <c r="DQ6" s="278"/>
      <c r="DR6" s="278"/>
      <c r="DS6" s="278"/>
      <c r="DT6" s="278"/>
      <c r="DU6" s="278"/>
      <c r="DV6" s="278"/>
      <c r="DW6" s="278"/>
      <c r="DX6" s="278"/>
      <c r="DY6" s="278"/>
      <c r="DZ6" s="278"/>
      <c r="EA6" s="278"/>
      <c r="EB6" s="278"/>
      <c r="EC6" s="278"/>
      <c r="ED6" s="278"/>
      <c r="EE6" s="278"/>
      <c r="EF6" s="278"/>
      <c r="EG6" s="278"/>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ht="49.5" customHeight="1" thickBot="1">
      <c r="A7" s="808"/>
      <c r="B7" s="809"/>
      <c r="C7" s="820" t="s">
        <v>352</v>
      </c>
      <c r="D7" s="820"/>
      <c r="E7" s="820"/>
      <c r="F7" s="820"/>
      <c r="G7" s="820" t="s">
        <v>378</v>
      </c>
      <c r="H7" s="820"/>
      <c r="I7" s="820"/>
      <c r="J7" s="820"/>
      <c r="K7" s="820"/>
      <c r="L7" s="820"/>
      <c r="M7" s="820"/>
      <c r="N7" s="820"/>
      <c r="O7" s="820"/>
      <c r="P7" s="820"/>
      <c r="Q7" s="820"/>
      <c r="R7" s="820"/>
      <c r="S7" s="820"/>
      <c r="T7" s="820"/>
      <c r="U7" s="820"/>
      <c r="V7" s="820"/>
      <c r="W7" s="820"/>
      <c r="X7" s="820"/>
      <c r="Y7" s="820"/>
      <c r="Z7" s="820"/>
      <c r="AA7" s="820"/>
      <c r="AB7" s="820"/>
      <c r="AC7" s="820"/>
      <c r="AD7" s="820"/>
      <c r="AE7" s="821" t="s">
        <v>354</v>
      </c>
      <c r="AF7" s="822"/>
      <c r="AG7" s="823">
        <v>43123</v>
      </c>
      <c r="AH7" s="823"/>
      <c r="AI7" s="823"/>
      <c r="AJ7" s="823"/>
      <c r="AK7" s="824"/>
      <c r="AL7" s="278"/>
      <c r="AM7" s="278"/>
      <c r="AN7" s="278"/>
      <c r="AO7" s="278"/>
      <c r="AP7" s="278"/>
      <c r="AQ7" s="278"/>
      <c r="AR7" s="278"/>
      <c r="AS7" s="278"/>
      <c r="AT7" s="278"/>
      <c r="AU7" s="278"/>
      <c r="AV7" s="278"/>
      <c r="AW7" s="278"/>
      <c r="AX7" s="278"/>
      <c r="AY7" s="278"/>
      <c r="AZ7" s="278"/>
      <c r="BA7" s="278"/>
      <c r="BB7" s="278"/>
      <c r="BC7" s="278"/>
      <c r="BD7" s="278"/>
      <c r="BE7" s="278"/>
      <c r="BF7" s="278"/>
      <c r="BG7" s="278"/>
      <c r="BH7" s="278"/>
      <c r="BI7" s="278"/>
      <c r="BJ7" s="278"/>
      <c r="BK7" s="278"/>
      <c r="BL7" s="278"/>
      <c r="BM7" s="278"/>
      <c r="BN7" s="278"/>
      <c r="BO7" s="278"/>
      <c r="BP7" s="278"/>
      <c r="BQ7" s="278"/>
      <c r="BR7" s="278"/>
      <c r="BS7" s="278"/>
      <c r="BT7" s="278"/>
      <c r="BU7" s="278"/>
      <c r="BV7" s="278"/>
      <c r="BW7" s="278"/>
      <c r="BX7" s="278"/>
      <c r="BY7" s="278"/>
      <c r="BZ7" s="278"/>
      <c r="CA7" s="278"/>
      <c r="CB7" s="278"/>
      <c r="CC7" s="278"/>
      <c r="CD7" s="278"/>
      <c r="CE7" s="278"/>
      <c r="CF7" s="278"/>
      <c r="CG7" s="278"/>
      <c r="CH7" s="278"/>
      <c r="CI7" s="278"/>
      <c r="CJ7" s="278"/>
      <c r="CK7" s="278"/>
      <c r="CL7" s="278"/>
      <c r="CM7" s="278"/>
      <c r="CN7" s="278"/>
      <c r="CO7" s="278"/>
      <c r="CP7" s="278"/>
      <c r="CQ7" s="278"/>
      <c r="CR7" s="278"/>
      <c r="CS7" s="278"/>
      <c r="CT7" s="278"/>
      <c r="CU7" s="278"/>
      <c r="CV7" s="278"/>
      <c r="CW7" s="278"/>
      <c r="CX7" s="278"/>
      <c r="CY7" s="278"/>
      <c r="CZ7" s="278"/>
      <c r="DA7" s="278"/>
      <c r="DB7" s="278"/>
      <c r="DC7" s="278"/>
      <c r="DD7" s="278"/>
      <c r="DE7" s="278"/>
      <c r="DF7" s="278"/>
      <c r="DG7" s="278"/>
      <c r="DH7" s="278"/>
      <c r="DI7" s="278"/>
      <c r="DJ7" s="278"/>
      <c r="DK7" s="278"/>
      <c r="DL7" s="278"/>
      <c r="DM7" s="278"/>
      <c r="DN7" s="278"/>
      <c r="DO7" s="278"/>
      <c r="DP7" s="278"/>
      <c r="DQ7" s="278"/>
      <c r="DR7" s="278"/>
      <c r="DS7" s="278"/>
      <c r="DT7" s="278"/>
      <c r="DU7" s="278"/>
      <c r="DV7" s="278"/>
      <c r="DW7" s="278"/>
      <c r="DX7" s="278"/>
      <c r="DY7" s="278"/>
      <c r="DZ7" s="278"/>
      <c r="EA7" s="278"/>
      <c r="EB7" s="278"/>
      <c r="EC7" s="278"/>
      <c r="ED7" s="278"/>
      <c r="EE7" s="278"/>
      <c r="EF7" s="278"/>
      <c r="EG7" s="278"/>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23.25" customHeight="1" thickBot="1">
      <c r="A8" s="792"/>
      <c r="B8" s="792"/>
      <c r="C8" s="151"/>
      <c r="D8" s="151"/>
      <c r="E8" s="152"/>
      <c r="F8" s="152"/>
      <c r="G8" s="152"/>
      <c r="H8" s="152"/>
      <c r="I8" s="152"/>
      <c r="J8" s="152"/>
      <c r="K8" s="152"/>
      <c r="L8" s="152"/>
      <c r="M8" s="148"/>
      <c r="N8" s="148"/>
      <c r="O8" s="148"/>
      <c r="P8" s="148"/>
      <c r="Q8" s="148"/>
      <c r="R8" s="153"/>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8"/>
      <c r="HS8" s="148"/>
      <c r="HT8" s="148"/>
      <c r="HU8" s="148"/>
      <c r="HV8" s="148"/>
      <c r="HW8" s="148"/>
      <c r="HX8" s="148"/>
      <c r="HY8" s="148"/>
      <c r="HZ8" s="148"/>
      <c r="IA8" s="148"/>
      <c r="IB8" s="148"/>
      <c r="IC8" s="148"/>
      <c r="ID8" s="148"/>
      <c r="IE8" s="148"/>
      <c r="IF8" s="148"/>
      <c r="IG8" s="148"/>
      <c r="IH8" s="148"/>
      <c r="II8" s="148"/>
      <c r="IJ8" s="148"/>
      <c r="IK8" s="148"/>
      <c r="IL8" s="148"/>
      <c r="IM8" s="148"/>
      <c r="IN8" s="148"/>
      <c r="IO8" s="148"/>
      <c r="IP8" s="148"/>
      <c r="IQ8" s="148"/>
      <c r="IR8" s="148"/>
      <c r="IS8" s="148"/>
      <c r="IT8" s="148"/>
      <c r="IU8" s="148"/>
    </row>
    <row r="9" spans="1:255" ht="23.25" customHeight="1" thickBot="1">
      <c r="A9" s="279" t="s">
        <v>379</v>
      </c>
      <c r="B9" s="793">
        <v>43168</v>
      </c>
      <c r="C9" s="794"/>
      <c r="D9" s="795" t="s">
        <v>393</v>
      </c>
      <c r="E9" s="796"/>
      <c r="F9" s="796"/>
      <c r="G9" s="796"/>
      <c r="H9" s="796"/>
      <c r="I9" s="796"/>
      <c r="J9" s="796"/>
      <c r="K9" s="796"/>
      <c r="L9" s="796"/>
      <c r="M9" s="796"/>
      <c r="N9" s="796"/>
      <c r="O9" s="796"/>
      <c r="P9" s="796"/>
      <c r="Q9" s="796"/>
      <c r="R9" s="796"/>
      <c r="S9" s="796"/>
      <c r="T9" s="796"/>
      <c r="U9" s="796"/>
      <c r="V9" s="796"/>
      <c r="W9" s="796"/>
      <c r="X9" s="796"/>
      <c r="Y9" s="796"/>
      <c r="Z9" s="796"/>
      <c r="AA9" s="796"/>
      <c r="AB9" s="796"/>
      <c r="AC9" s="796"/>
      <c r="AD9" s="796"/>
      <c r="AE9" s="796"/>
      <c r="AF9" s="796"/>
      <c r="AG9" s="796"/>
      <c r="AH9" s="796"/>
      <c r="AI9" s="796"/>
      <c r="AJ9" s="796"/>
      <c r="AK9" s="797"/>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58.5" customHeight="1" thickBot="1">
      <c r="A10" s="798" t="s">
        <v>380</v>
      </c>
      <c r="B10" s="799"/>
      <c r="C10" s="800"/>
      <c r="D10" s="801" t="s">
        <v>435</v>
      </c>
      <c r="E10" s="802"/>
      <c r="F10" s="802"/>
      <c r="G10" s="802"/>
      <c r="H10" s="802"/>
      <c r="I10" s="802"/>
      <c r="J10" s="802"/>
      <c r="K10" s="802"/>
      <c r="L10" s="802"/>
      <c r="M10" s="802"/>
      <c r="N10" s="802"/>
      <c r="O10" s="802"/>
      <c r="P10" s="802"/>
      <c r="Q10" s="802"/>
      <c r="R10" s="802"/>
      <c r="S10" s="802"/>
      <c r="T10" s="802"/>
      <c r="U10" s="802"/>
      <c r="V10" s="802"/>
      <c r="W10" s="802"/>
      <c r="X10" s="802"/>
      <c r="Y10" s="802"/>
      <c r="Z10" s="802"/>
      <c r="AA10" s="802"/>
      <c r="AB10" s="802"/>
      <c r="AC10" s="802"/>
      <c r="AD10" s="802"/>
      <c r="AE10" s="802"/>
      <c r="AF10" s="802"/>
      <c r="AG10" s="802"/>
      <c r="AH10" s="802"/>
      <c r="AI10" s="802"/>
      <c r="AJ10" s="802"/>
      <c r="AK10" s="803"/>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8.75" thickBot="1">
      <c r="A11" s="151"/>
      <c r="B11" s="151"/>
      <c r="C11" s="151"/>
      <c r="D11" s="151"/>
      <c r="E11" s="152"/>
      <c r="F11" s="152"/>
      <c r="G11" s="152" t="s">
        <v>321</v>
      </c>
      <c r="H11" s="152"/>
      <c r="I11" s="152"/>
      <c r="J11" s="152"/>
      <c r="K11" s="152"/>
      <c r="L11" s="152"/>
      <c r="M11" s="148"/>
      <c r="N11" s="148"/>
      <c r="O11" s="148"/>
      <c r="P11" s="148"/>
      <c r="Q11" s="148"/>
      <c r="R11" s="153"/>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c r="HC11" s="148"/>
      <c r="HD11" s="148"/>
      <c r="HE11" s="148"/>
      <c r="HF11" s="148"/>
      <c r="HG11" s="148"/>
      <c r="HH11" s="148"/>
      <c r="HI11" s="148"/>
      <c r="HJ11" s="148"/>
      <c r="HK11" s="148"/>
      <c r="HL11" s="148"/>
      <c r="HM11" s="148"/>
      <c r="HN11" s="148"/>
      <c r="HO11" s="148"/>
      <c r="HP11" s="148"/>
      <c r="HQ11" s="148"/>
      <c r="HR11" s="148"/>
      <c r="HS11" s="148"/>
      <c r="HT11" s="148"/>
      <c r="HU11" s="148"/>
      <c r="HV11" s="148"/>
      <c r="HW11" s="148"/>
      <c r="HX11" s="148"/>
      <c r="HY11" s="148"/>
      <c r="HZ11" s="148"/>
      <c r="IA11" s="148"/>
      <c r="IB11" s="148"/>
      <c r="IC11" s="148"/>
      <c r="ID11" s="148"/>
      <c r="IE11" s="148"/>
      <c r="IF11" s="148"/>
      <c r="IG11" s="148"/>
      <c r="IH11" s="148"/>
      <c r="II11" s="148"/>
      <c r="IJ11" s="148"/>
      <c r="IK11" s="148"/>
      <c r="IL11" s="148"/>
      <c r="IM11" s="148"/>
      <c r="IN11" s="148"/>
      <c r="IO11" s="148"/>
      <c r="IP11" s="148"/>
      <c r="IQ11" s="148"/>
      <c r="IR11" s="148"/>
      <c r="IS11" s="148"/>
      <c r="IT11" s="148"/>
      <c r="IU11" s="148"/>
    </row>
    <row r="12" spans="1:255" ht="33" customHeight="1" thickBot="1">
      <c r="A12" s="766" t="s">
        <v>381</v>
      </c>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6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37.5" customHeight="1" thickBot="1">
      <c r="A13" s="769" t="s">
        <v>382</v>
      </c>
      <c r="B13" s="770"/>
      <c r="C13" s="770"/>
      <c r="D13" s="770"/>
      <c r="E13" s="770"/>
      <c r="F13" s="770"/>
      <c r="G13" s="770"/>
      <c r="H13" s="770"/>
      <c r="I13" s="770"/>
      <c r="J13" s="770"/>
      <c r="K13" s="770"/>
      <c r="L13" s="770"/>
      <c r="M13" s="770"/>
      <c r="N13" s="770"/>
      <c r="O13" s="770"/>
      <c r="P13" s="770"/>
      <c r="Q13" s="770"/>
      <c r="R13" s="770"/>
      <c r="S13" s="770"/>
      <c r="T13" s="770"/>
      <c r="U13" s="770"/>
      <c r="V13" s="770"/>
      <c r="W13" s="770"/>
      <c r="X13" s="770"/>
      <c r="Y13" s="770"/>
      <c r="Z13" s="770"/>
      <c r="AA13" s="770"/>
      <c r="AB13" s="770"/>
      <c r="AC13" s="770"/>
      <c r="AD13" s="770"/>
      <c r="AE13" s="770"/>
      <c r="AF13" s="770"/>
      <c r="AG13" s="770"/>
      <c r="AH13" s="770"/>
      <c r="AI13" s="770"/>
      <c r="AJ13" s="770"/>
      <c r="AK13" s="771"/>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48"/>
      <c r="BS13" s="148"/>
      <c r="BT13" s="148"/>
      <c r="BU13" s="148"/>
      <c r="BV13" s="148"/>
      <c r="BW13" s="148"/>
      <c r="BX13" s="148"/>
      <c r="BY13" s="148"/>
      <c r="BZ13" s="148"/>
      <c r="CA13" s="148"/>
      <c r="CB13" s="148"/>
      <c r="CC13" s="148"/>
      <c r="CD13" s="148"/>
      <c r="CE13" s="148"/>
      <c r="CF13" s="148"/>
      <c r="CG13" s="148"/>
      <c r="CH13" s="148"/>
      <c r="CI13" s="148"/>
      <c r="CJ13" s="148"/>
      <c r="CK13" s="148"/>
      <c r="CL13" s="148"/>
      <c r="CM13" s="148"/>
      <c r="CN13" s="148"/>
      <c r="CO13" s="148"/>
      <c r="CP13" s="148"/>
      <c r="CQ13" s="148"/>
      <c r="CR13" s="148"/>
      <c r="CS13" s="148"/>
      <c r="CT13" s="148"/>
      <c r="CU13" s="148"/>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148"/>
      <c r="GB13" s="148"/>
      <c r="GC13" s="148"/>
      <c r="GD13" s="148"/>
      <c r="GE13" s="148"/>
      <c r="GF13" s="148"/>
      <c r="GG13" s="148"/>
      <c r="GH13" s="148"/>
      <c r="GI13" s="148"/>
      <c r="GJ13" s="148"/>
      <c r="GK13" s="148"/>
      <c r="GL13" s="148"/>
      <c r="GM13" s="148"/>
      <c r="GN13" s="148"/>
      <c r="GO13" s="148"/>
      <c r="GP13" s="148"/>
      <c r="GQ13" s="148"/>
      <c r="GR13" s="148"/>
      <c r="GS13" s="148"/>
      <c r="GT13" s="148"/>
      <c r="GU13" s="148"/>
      <c r="GV13" s="148"/>
      <c r="GW13" s="148"/>
      <c r="GX13" s="148"/>
      <c r="GY13" s="148"/>
      <c r="GZ13" s="148"/>
      <c r="HA13" s="148"/>
      <c r="HB13" s="148"/>
      <c r="HC13" s="148"/>
      <c r="HD13" s="148"/>
      <c r="HE13" s="148"/>
      <c r="HF13" s="148"/>
      <c r="HG13" s="148"/>
      <c r="HH13" s="148"/>
      <c r="HI13" s="148"/>
      <c r="HJ13" s="148"/>
      <c r="HK13" s="148"/>
      <c r="HL13" s="148"/>
      <c r="HM13" s="148"/>
      <c r="HN13" s="148"/>
      <c r="HO13" s="148"/>
      <c r="HP13" s="148"/>
      <c r="HQ13" s="148"/>
      <c r="HR13" s="148"/>
      <c r="HS13" s="148"/>
      <c r="HT13" s="148"/>
      <c r="HU13" s="148"/>
      <c r="HV13" s="148"/>
      <c r="HW13" s="148"/>
      <c r="HX13" s="148"/>
      <c r="HY13" s="148"/>
      <c r="HZ13" s="148"/>
      <c r="IA13" s="148"/>
      <c r="IB13" s="148"/>
      <c r="IC13" s="148"/>
      <c r="ID13" s="148"/>
      <c r="IE13" s="148"/>
      <c r="IF13" s="148"/>
      <c r="IG13" s="148"/>
      <c r="IH13" s="148"/>
      <c r="II13" s="148"/>
      <c r="IJ13" s="148"/>
      <c r="IK13" s="148"/>
      <c r="IL13" s="148"/>
      <c r="IM13" s="148"/>
      <c r="IN13" s="148"/>
      <c r="IO13" s="148"/>
      <c r="IP13" s="148"/>
      <c r="IQ13" s="148"/>
      <c r="IR13" s="148"/>
      <c r="IS13" s="148"/>
      <c r="IT13" s="148"/>
      <c r="IU13" s="148"/>
    </row>
    <row r="14" spans="1:22" ht="33" customHeight="1" thickBot="1">
      <c r="A14" s="865" t="s">
        <v>119</v>
      </c>
      <c r="B14" s="866"/>
      <c r="C14" s="866"/>
      <c r="D14" s="866"/>
      <c r="E14" s="866"/>
      <c r="F14" s="866"/>
      <c r="G14" s="866"/>
      <c r="H14" s="866"/>
      <c r="I14" s="866"/>
      <c r="J14" s="866"/>
      <c r="K14" s="867"/>
      <c r="L14" s="179"/>
      <c r="M14" s="179"/>
      <c r="N14" s="179"/>
      <c r="O14" s="179"/>
      <c r="P14" s="179"/>
      <c r="Q14" s="179"/>
      <c r="R14" s="179"/>
      <c r="S14" s="179"/>
      <c r="T14" s="179"/>
      <c r="U14" s="179"/>
      <c r="V14" s="179"/>
    </row>
    <row r="15" spans="1:22" ht="18.75" customHeight="1" thickBot="1">
      <c r="A15" s="863"/>
      <c r="B15" s="863"/>
      <c r="C15" s="863"/>
      <c r="D15" s="863"/>
      <c r="E15" s="863"/>
      <c r="F15" s="863"/>
      <c r="G15" s="863"/>
      <c r="H15" s="863"/>
      <c r="I15" s="863"/>
      <c r="J15" s="863"/>
      <c r="K15" s="863"/>
      <c r="L15" s="86"/>
      <c r="M15" s="86"/>
      <c r="N15" s="86"/>
      <c r="O15" s="86"/>
      <c r="P15" s="86"/>
      <c r="Q15" s="86"/>
      <c r="R15" s="86"/>
      <c r="S15" s="86"/>
      <c r="T15" s="86"/>
      <c r="U15" s="86"/>
      <c r="V15" s="86"/>
    </row>
    <row r="16" spans="1:22" ht="18.75" customHeight="1">
      <c r="A16" s="280"/>
      <c r="B16" s="281"/>
      <c r="C16" s="281"/>
      <c r="D16" s="281"/>
      <c r="E16" s="281"/>
      <c r="F16" s="281"/>
      <c r="G16" s="281"/>
      <c r="H16" s="281"/>
      <c r="I16" s="281"/>
      <c r="J16" s="281"/>
      <c r="K16" s="282"/>
      <c r="L16" s="86"/>
      <c r="M16" s="86"/>
      <c r="N16" s="86"/>
      <c r="O16" s="86"/>
      <c r="P16" s="86"/>
      <c r="Q16" s="86"/>
      <c r="R16" s="86"/>
      <c r="S16" s="86"/>
      <c r="T16" s="86"/>
      <c r="U16" s="86"/>
      <c r="V16" s="86"/>
    </row>
    <row r="17" spans="1:22" ht="108" customHeight="1">
      <c r="A17" s="772" t="s">
        <v>383</v>
      </c>
      <c r="B17" s="773"/>
      <c r="C17" s="773"/>
      <c r="D17" s="773"/>
      <c r="E17" s="773"/>
      <c r="F17" s="773"/>
      <c r="G17" s="773"/>
      <c r="H17" s="773"/>
      <c r="I17" s="773"/>
      <c r="J17" s="773"/>
      <c r="K17" s="774"/>
      <c r="L17" s="180"/>
      <c r="M17" s="180"/>
      <c r="N17" s="180"/>
      <c r="O17" s="180"/>
      <c r="P17" s="180"/>
      <c r="Q17" s="180"/>
      <c r="R17" s="180"/>
      <c r="S17" s="180"/>
      <c r="T17" s="180"/>
      <c r="U17" s="180"/>
      <c r="V17" s="180"/>
    </row>
    <row r="18" spans="1:18" ht="152.25" customHeight="1" thickBot="1">
      <c r="A18" s="775"/>
      <c r="B18" s="776"/>
      <c r="C18" s="776"/>
      <c r="D18" s="776"/>
      <c r="E18" s="776"/>
      <c r="F18" s="776"/>
      <c r="G18" s="776"/>
      <c r="H18" s="776"/>
      <c r="I18" s="776"/>
      <c r="J18" s="776"/>
      <c r="K18" s="777"/>
      <c r="L18" s="178"/>
      <c r="M18" s="178"/>
      <c r="N18" s="178"/>
      <c r="O18" s="178"/>
      <c r="P18" s="178"/>
      <c r="Q18" s="178"/>
      <c r="R18" s="178"/>
    </row>
    <row r="19" spans="1:37" ht="30" customHeight="1">
      <c r="A19" s="778" t="s">
        <v>120</v>
      </c>
      <c r="B19" s="779"/>
      <c r="C19" s="780"/>
      <c r="D19" s="780"/>
      <c r="E19" s="780"/>
      <c r="F19" s="780"/>
      <c r="G19" s="784" t="s">
        <v>121</v>
      </c>
      <c r="H19" s="784"/>
      <c r="I19" s="784"/>
      <c r="J19" s="784"/>
      <c r="K19" s="784"/>
      <c r="L19" s="784"/>
      <c r="M19" s="784"/>
      <c r="N19" s="784" t="s">
        <v>122</v>
      </c>
      <c r="O19" s="784"/>
      <c r="P19" s="780" t="s">
        <v>123</v>
      </c>
      <c r="Q19" s="780"/>
      <c r="R19" s="780"/>
      <c r="S19" s="780"/>
      <c r="T19" s="786" t="s">
        <v>124</v>
      </c>
      <c r="U19" s="786"/>
      <c r="V19" s="786"/>
      <c r="W19" s="786"/>
      <c r="X19" s="283"/>
      <c r="Y19" s="787" t="s">
        <v>136</v>
      </c>
      <c r="Z19" s="788"/>
      <c r="AA19" s="788"/>
      <c r="AB19" s="788"/>
      <c r="AC19" s="788"/>
      <c r="AD19" s="788"/>
      <c r="AE19" s="788"/>
      <c r="AF19" s="788"/>
      <c r="AG19" s="788"/>
      <c r="AH19" s="788"/>
      <c r="AI19" s="788"/>
      <c r="AJ19" s="788"/>
      <c r="AK19" s="789"/>
    </row>
    <row r="20" spans="1:37" ht="30" customHeight="1">
      <c r="A20" s="781"/>
      <c r="B20" s="782"/>
      <c r="C20" s="783"/>
      <c r="D20" s="783"/>
      <c r="E20" s="783"/>
      <c r="F20" s="783"/>
      <c r="G20" s="785"/>
      <c r="H20" s="785"/>
      <c r="I20" s="785"/>
      <c r="J20" s="785"/>
      <c r="K20" s="785"/>
      <c r="L20" s="785"/>
      <c r="M20" s="785"/>
      <c r="N20" s="785"/>
      <c r="O20" s="785"/>
      <c r="P20" s="791" t="s">
        <v>125</v>
      </c>
      <c r="Q20" s="791" t="s">
        <v>451</v>
      </c>
      <c r="R20" s="783" t="s">
        <v>126</v>
      </c>
      <c r="S20" s="791" t="s">
        <v>47</v>
      </c>
      <c r="T20" s="790" t="s">
        <v>48</v>
      </c>
      <c r="U20" s="790" t="s">
        <v>384</v>
      </c>
      <c r="V20" s="790" t="s">
        <v>127</v>
      </c>
      <c r="W20" s="790" t="s">
        <v>127</v>
      </c>
      <c r="X20" s="284"/>
      <c r="Y20" s="743" t="s">
        <v>385</v>
      </c>
      <c r="Z20" s="284" t="s">
        <v>138</v>
      </c>
      <c r="AA20" s="849" t="s">
        <v>138</v>
      </c>
      <c r="AB20" s="850"/>
      <c r="AC20" s="851"/>
      <c r="AD20" s="849" t="s">
        <v>139</v>
      </c>
      <c r="AE20" s="851"/>
      <c r="AF20" s="744" t="s">
        <v>289</v>
      </c>
      <c r="AG20" s="744" t="s">
        <v>267</v>
      </c>
      <c r="AH20" s="841" t="s">
        <v>268</v>
      </c>
      <c r="AI20" s="842"/>
      <c r="AJ20" s="841" t="s">
        <v>270</v>
      </c>
      <c r="AK20" s="879"/>
    </row>
    <row r="21" spans="1:37" ht="147.75" customHeight="1" thickBot="1">
      <c r="A21" s="285" t="s">
        <v>9</v>
      </c>
      <c r="B21" s="286" t="s">
        <v>10</v>
      </c>
      <c r="C21" s="287" t="s">
        <v>47</v>
      </c>
      <c r="D21" s="287" t="s">
        <v>48</v>
      </c>
      <c r="E21" s="287" t="s">
        <v>128</v>
      </c>
      <c r="F21" s="287" t="s">
        <v>129</v>
      </c>
      <c r="G21" s="287" t="s">
        <v>130</v>
      </c>
      <c r="H21" s="288" t="s">
        <v>45</v>
      </c>
      <c r="I21" s="287" t="s">
        <v>46</v>
      </c>
      <c r="J21" s="289" t="s">
        <v>131</v>
      </c>
      <c r="K21" s="289" t="s">
        <v>132</v>
      </c>
      <c r="L21" s="289" t="s">
        <v>133</v>
      </c>
      <c r="M21" s="289" t="s">
        <v>134</v>
      </c>
      <c r="N21" s="289" t="s">
        <v>135</v>
      </c>
      <c r="O21" s="289" t="s">
        <v>386</v>
      </c>
      <c r="P21" s="874"/>
      <c r="Q21" s="874"/>
      <c r="R21" s="861"/>
      <c r="S21" s="874"/>
      <c r="T21" s="791"/>
      <c r="U21" s="791"/>
      <c r="V21" s="791"/>
      <c r="W21" s="791"/>
      <c r="X21" s="290" t="s">
        <v>143</v>
      </c>
      <c r="Y21" s="744"/>
      <c r="Z21" s="290" t="s">
        <v>137</v>
      </c>
      <c r="AA21" s="290" t="s">
        <v>42</v>
      </c>
      <c r="AB21" s="290" t="s">
        <v>144</v>
      </c>
      <c r="AC21" s="290" t="s">
        <v>145</v>
      </c>
      <c r="AD21" s="290" t="s">
        <v>146</v>
      </c>
      <c r="AE21" s="290" t="s">
        <v>147</v>
      </c>
      <c r="AF21" s="833"/>
      <c r="AG21" s="833"/>
      <c r="AH21" s="843"/>
      <c r="AI21" s="844"/>
      <c r="AJ21" s="843"/>
      <c r="AK21" s="880"/>
    </row>
    <row r="22" spans="1:37" ht="126" customHeight="1">
      <c r="A22" s="870">
        <v>1</v>
      </c>
      <c r="B22" s="868" t="s">
        <v>366</v>
      </c>
      <c r="C22" s="181">
        <f>'SEPG-F-012'!N22</f>
        <v>3</v>
      </c>
      <c r="D22" s="181">
        <f>'SEPG-F-012'!N23</f>
        <v>7</v>
      </c>
      <c r="E22" s="298">
        <f>'SEPG-F-012'!P22</f>
        <v>21</v>
      </c>
      <c r="F22" s="872">
        <v>1</v>
      </c>
      <c r="G22" s="322" t="s">
        <v>296</v>
      </c>
      <c r="H22" s="323" t="s">
        <v>180</v>
      </c>
      <c r="I22" s="324"/>
      <c r="J22" s="325">
        <v>15</v>
      </c>
      <c r="K22" s="297">
        <v>15</v>
      </c>
      <c r="L22" s="297">
        <v>30</v>
      </c>
      <c r="M22" s="297">
        <v>15</v>
      </c>
      <c r="N22" s="297">
        <v>25</v>
      </c>
      <c r="O22" s="298">
        <f aca="true" t="shared" si="0" ref="O22:O27">IF(L22=0,0,IF(SUM(J22:N22)=0,"",SUM(J22:N22)))</f>
        <v>100</v>
      </c>
      <c r="P22" s="864">
        <f>_xlfn.IFERROR(IF(_xlfn.AVERAGEIF(H22:H24,"X",$O22:$O24)&lt;=50,0,IF(_xlfn.AVERAGEIF(H22:H24,"X",$O22:$O24)&lt;=75,-1,-2)),"")</f>
        <v>-2</v>
      </c>
      <c r="Q22" s="864">
        <f>_xlfn.IFERROR(IF(_xlfn.AVERAGEIF(I22:I24,"X",$O22:$O24)&lt;=50,0,IF(_xlfn.AVERAGEIF(I22:I24,"X",$O22:$O24)&lt;=75,-1,-2)),"")</f>
      </c>
      <c r="R22" s="299">
        <f>IF(COUNTA(H22:I22)=2,"Seleccione una opcion P o I",IF(ISNUMBER(O22),LOOKUP(O22,'DB'!$F$74:$G$76,'DB'!$H$74:$H$76),""))</f>
        <v>-2</v>
      </c>
      <c r="S22" s="862">
        <f>_xlfn.IFERROR(IF(C22+MIN(P22:P24)&lt;1,1,C22+MIN(P22:P24)),"")</f>
        <v>1</v>
      </c>
      <c r="T22" s="862">
        <f ca="1">_xlfn.IFERROR(IF(Q22&lt;&gt;0,IF(MATCH(D22,'SEPG-F-012'!K13:K17)+Q22&lt;1,1,OFFSET('SEPG-F-012'!K13:K17,MATCH(D22,'SEPG-F-012'!K13:K17,)+Q22,0,1,1)),D22),D22)</f>
        <v>7</v>
      </c>
      <c r="U22" s="862">
        <f>_xlfn.IFERROR(+T22*S22,)</f>
        <v>7</v>
      </c>
      <c r="V22" s="860" t="str">
        <f>_xlfn.IFERROR(VLOOKUP(U22,'DB'!$B$37:$D$61,2,FALSE),"")</f>
        <v>Riesgo Moderado (Z-8)</v>
      </c>
      <c r="W22" s="300">
        <f>IF(COUNTA(#REF!)=1,R22,0)</f>
        <v>-2</v>
      </c>
      <c r="X22" s="300">
        <f>IF(COUNTA(I22)=1,R22,0)</f>
        <v>0</v>
      </c>
      <c r="Y22" s="845" t="s">
        <v>149</v>
      </c>
      <c r="Z22" s="847" t="s">
        <v>453</v>
      </c>
      <c r="AA22" s="847" t="s">
        <v>300</v>
      </c>
      <c r="AB22" s="836" t="s">
        <v>301</v>
      </c>
      <c r="AC22" s="836" t="s">
        <v>299</v>
      </c>
      <c r="AD22" s="834">
        <v>43101</v>
      </c>
      <c r="AE22" s="834">
        <v>43465</v>
      </c>
      <c r="AF22" s="834" t="s">
        <v>438</v>
      </c>
      <c r="AG22" s="836" t="s">
        <v>454</v>
      </c>
      <c r="AH22" s="848" t="s">
        <v>455</v>
      </c>
      <c r="AI22" s="847"/>
      <c r="AJ22" s="655"/>
      <c r="AK22" s="656"/>
    </row>
    <row r="23" spans="1:37" ht="126" customHeight="1">
      <c r="A23" s="871"/>
      <c r="B23" s="869"/>
      <c r="C23" s="856" t="str">
        <f>'SEPG-F-012'!O22</f>
        <v>Posible (C)</v>
      </c>
      <c r="D23" s="856" t="str">
        <f>'SEPG-F-012'!O23</f>
        <v>Moderado</v>
      </c>
      <c r="E23" s="854" t="str">
        <f>'SEPG-F-012'!Q22</f>
        <v>Riesgo Alto (Z-13)</v>
      </c>
      <c r="F23" s="873"/>
      <c r="G23" s="176" t="s">
        <v>297</v>
      </c>
      <c r="H23" s="172" t="s">
        <v>180</v>
      </c>
      <c r="I23" s="170"/>
      <c r="J23" s="175">
        <v>15</v>
      </c>
      <c r="K23" s="171">
        <v>0</v>
      </c>
      <c r="L23" s="171">
        <v>30</v>
      </c>
      <c r="M23" s="171">
        <v>15</v>
      </c>
      <c r="N23" s="171">
        <v>25</v>
      </c>
      <c r="O23" s="173">
        <f t="shared" si="0"/>
        <v>85</v>
      </c>
      <c r="P23" s="858"/>
      <c r="Q23" s="858"/>
      <c r="R23" s="155">
        <f>IF(COUNTA(H23:I23)=2,"Seleccione una opcion P o I",IF(ISNUMBER(O23),LOOKUP(O23,'DB'!$F$74:$G$76,'DB'!$H$74:$H$76),""))</f>
        <v>-2</v>
      </c>
      <c r="S23" s="856"/>
      <c r="T23" s="856"/>
      <c r="U23" s="856"/>
      <c r="V23" s="854"/>
      <c r="W23" s="154">
        <f>IF(COUNTA(H23)=1,R23,0)</f>
        <v>-2</v>
      </c>
      <c r="X23" s="154">
        <f>IF(COUNTA(I23)=1,R23,0)</f>
        <v>0</v>
      </c>
      <c r="Y23" s="830"/>
      <c r="Z23" s="839"/>
      <c r="AA23" s="839"/>
      <c r="AB23" s="837"/>
      <c r="AC23" s="837"/>
      <c r="AD23" s="835"/>
      <c r="AE23" s="835"/>
      <c r="AF23" s="835"/>
      <c r="AG23" s="837"/>
      <c r="AH23" s="839"/>
      <c r="AI23" s="839"/>
      <c r="AJ23" s="657"/>
      <c r="AK23" s="658"/>
    </row>
    <row r="24" spans="1:37" ht="352.5" customHeight="1">
      <c r="A24" s="871"/>
      <c r="B24" s="869"/>
      <c r="C24" s="856"/>
      <c r="D24" s="856"/>
      <c r="E24" s="854"/>
      <c r="F24" s="873"/>
      <c r="G24" s="995" t="s">
        <v>298</v>
      </c>
      <c r="H24" s="172" t="s">
        <v>180</v>
      </c>
      <c r="I24" s="170"/>
      <c r="J24" s="175">
        <v>15</v>
      </c>
      <c r="K24" s="997">
        <v>15</v>
      </c>
      <c r="L24" s="171">
        <v>30</v>
      </c>
      <c r="M24" s="171">
        <v>15</v>
      </c>
      <c r="N24" s="171">
        <v>25</v>
      </c>
      <c r="O24" s="173">
        <f t="shared" si="0"/>
        <v>100</v>
      </c>
      <c r="P24" s="858"/>
      <c r="Q24" s="858"/>
      <c r="R24" s="155">
        <f>IF(COUNTA(H24:I24)=2,"Seleccione una opcion P o I",IF(ISNUMBER(O24),LOOKUP(O24,'DB'!$F$74:$G$76,'DB'!$H$74:$H$76),""))</f>
        <v>-2</v>
      </c>
      <c r="S24" s="856"/>
      <c r="T24" s="856"/>
      <c r="U24" s="856"/>
      <c r="V24" s="854"/>
      <c r="W24" s="154">
        <f>IF(COUNTA(H24)=1,R24,0)</f>
        <v>-2</v>
      </c>
      <c r="X24" s="154">
        <f>IF(COUNTA(I24)=1,R24,0)</f>
        <v>0</v>
      </c>
      <c r="Y24" s="846"/>
      <c r="Z24" s="839"/>
      <c r="AA24" s="839"/>
      <c r="AB24" s="837"/>
      <c r="AC24" s="837"/>
      <c r="AD24" s="835"/>
      <c r="AE24" s="835"/>
      <c r="AF24" s="835"/>
      <c r="AG24" s="837"/>
      <c r="AH24" s="839"/>
      <c r="AI24" s="839"/>
      <c r="AJ24" s="659"/>
      <c r="AK24" s="660"/>
    </row>
    <row r="25" spans="1:37" ht="167.25" customHeight="1" thickBot="1">
      <c r="A25" s="339">
        <v>2</v>
      </c>
      <c r="B25" s="340" t="s">
        <v>291</v>
      </c>
      <c r="C25" s="174">
        <f>'SEPG-F-012'!N26</f>
        <v>3</v>
      </c>
      <c r="D25" s="174">
        <f>'SEPG-F-012'!N27</f>
        <v>11</v>
      </c>
      <c r="E25" s="336" t="str">
        <f>+'SEPG-F-012'!Q24</f>
        <v>Riesgo Extremo (Z-19)</v>
      </c>
      <c r="F25" s="341">
        <v>1</v>
      </c>
      <c r="G25" s="176" t="s">
        <v>439</v>
      </c>
      <c r="H25" s="172" t="s">
        <v>180</v>
      </c>
      <c r="I25" s="170"/>
      <c r="J25" s="175">
        <v>15</v>
      </c>
      <c r="K25" s="171">
        <v>0</v>
      </c>
      <c r="L25" s="997">
        <v>30</v>
      </c>
      <c r="M25" s="171">
        <v>15</v>
      </c>
      <c r="N25" s="171">
        <v>25</v>
      </c>
      <c r="O25" s="173">
        <f t="shared" si="0"/>
        <v>85</v>
      </c>
      <c r="P25" s="338">
        <f>_xlfn.IFERROR(IF(_xlfn.AVERAGEIF(H25:H25,"X",$O25:$O25)&lt;=50,0,IF(_xlfn.AVERAGEIF(H25:H25,"X",$O25:$O25)&lt;=75,-1,-2)),"")</f>
        <v>-2</v>
      </c>
      <c r="Q25" s="338">
        <f>_xlfn.IFERROR(IF(_xlfn.AVERAGEIF(I25:I25,"X",$O25:$O25)&lt;=50,0,IF(_xlfn.AVERAGEIF(I25:I25,"X",$O25:$O25)&lt;=75,-1,-2)),"")</f>
      </c>
      <c r="R25" s="155">
        <f>IF(COUNTA(H25:I25)=2,"Seleccione una opcion P o I",IF(ISNUMBER(O25),LOOKUP(O25,'DB'!$F$74:$G$76,'DB'!$H$74:$H$76),""))</f>
        <v>-2</v>
      </c>
      <c r="S25" s="337">
        <f>_xlfn.IFERROR(IF(C25+MIN(P25:P25)&lt;1,1,C25+MIN(P25:P25)),"")</f>
        <v>1</v>
      </c>
      <c r="T25" s="337">
        <f ca="1">_xlfn.IFERROR(IF(Q25&lt;&gt;0,IF(MATCH(D25,'SEPG-F-012'!K13:K17,)+Q25&lt;1,1,OFFSET('SEPG-F-012'!K13:N17,MATCH(D25,'SEPG-F-012'!K13:K17,)+Q25,0,1,1)),D25),D25)</f>
        <v>11</v>
      </c>
      <c r="U25" s="337">
        <f>_xlfn.IFERROR(+T25*S25,)</f>
        <v>11</v>
      </c>
      <c r="V25" s="335" t="str">
        <f>_xlfn.IFERROR(VLOOKUP(U25,'DB'!$B$37:$D$61,2,FALSE),"")</f>
        <v>Riesgo Alto (Z-15)</v>
      </c>
      <c r="W25" s="154">
        <f>IF(COUNTA(H25)=1,R25,0)</f>
        <v>-2</v>
      </c>
      <c r="X25" s="154">
        <f>IF(COUNTA(I25)=1,R25,0)</f>
        <v>0</v>
      </c>
      <c r="Y25" s="333" t="s">
        <v>149</v>
      </c>
      <c r="Z25" s="334" t="s">
        <v>423</v>
      </c>
      <c r="AA25" s="332" t="s">
        <v>300</v>
      </c>
      <c r="AB25" s="332" t="s">
        <v>301</v>
      </c>
      <c r="AC25" s="332" t="s">
        <v>299</v>
      </c>
      <c r="AD25" s="331">
        <v>43101</v>
      </c>
      <c r="AE25" s="331">
        <v>43131</v>
      </c>
      <c r="AF25" s="331" t="s">
        <v>438</v>
      </c>
      <c r="AG25" s="332" t="s">
        <v>437</v>
      </c>
      <c r="AH25" s="825">
        <v>1</v>
      </c>
      <c r="AI25" s="826"/>
      <c r="AJ25" s="661"/>
      <c r="AK25" s="662"/>
    </row>
    <row r="26" spans="1:37" ht="126" customHeight="1">
      <c r="A26" s="871">
        <v>3</v>
      </c>
      <c r="B26" s="869" t="s">
        <v>293</v>
      </c>
      <c r="C26" s="174">
        <f>'SEPG-F-012'!N26</f>
        <v>3</v>
      </c>
      <c r="D26" s="174">
        <f>'SEPG-F-012'!N27</f>
        <v>11</v>
      </c>
      <c r="E26" s="173">
        <f>D26*C26</f>
        <v>33</v>
      </c>
      <c r="F26" s="875">
        <v>1</v>
      </c>
      <c r="G26" s="176" t="s">
        <v>302</v>
      </c>
      <c r="H26" s="172" t="s">
        <v>180</v>
      </c>
      <c r="I26" s="170"/>
      <c r="J26" s="1001">
        <v>15</v>
      </c>
      <c r="K26" s="170">
        <v>0</v>
      </c>
      <c r="L26" s="170">
        <v>30</v>
      </c>
      <c r="M26" s="170">
        <v>15</v>
      </c>
      <c r="N26" s="170">
        <v>25</v>
      </c>
      <c r="O26" s="173">
        <f t="shared" si="0"/>
        <v>85</v>
      </c>
      <c r="P26" s="858">
        <f>_xlfn.IFERROR(IF(_xlfn.AVERAGEIF(H26:H27,"X",$O26:$O27)&lt;=50,0,IF(_xlfn.AVERAGEIF(H26:H27,"X",$O26:$O27)&lt;=75,-1,-2)),"")</f>
        <v>-2</v>
      </c>
      <c r="Q26" s="858">
        <f>_xlfn.IFERROR(IF(_xlfn.AVERAGEIF(I26:I27,"X",$O26:$O27)&lt;=50,0,IF(_xlfn.AVERAGEIF(I26:I27,"X",$O26:$O27)&lt;=75,-1,-2)),"")</f>
      </c>
      <c r="R26" s="155">
        <f>IF(COUNTA(H26:I26)=2,"Seleccione una opcion P o I",IF(ISNUMBER(O26),LOOKUP(O26,'DB'!$F$74:$G$76,'DB'!$H$74:$H$76),""))</f>
        <v>-2</v>
      </c>
      <c r="S26" s="856">
        <f>_xlfn.IFERROR(IF(C26+MIN(P26:P27)&lt;1,1,C26+MIN(P26:P27)),"")</f>
        <v>1</v>
      </c>
      <c r="T26" s="856">
        <f ca="1">_xlfn.IFERROR(IF(Q26&lt;&gt;0,IF(MATCH(D26,'SEPG-F-012'!K13:K17,)+Q26&lt;1,1,OFFSET('SEPG-F-012'!K13:K17,MATCH(D26,'SEPG-F-012'!K13:K17,)+Q26,0,1,1)),D26),D26)</f>
        <v>11</v>
      </c>
      <c r="U26" s="856">
        <f>_xlfn.IFERROR(+T26*S26,)</f>
        <v>11</v>
      </c>
      <c r="V26" s="854" t="str">
        <f>_xlfn.IFERROR(VLOOKUP(U26,'DB'!$B$37:$D$61,2,FALSE),"")</f>
        <v>Riesgo Alto (Z-15)</v>
      </c>
      <c r="W26" s="154"/>
      <c r="X26" s="154"/>
      <c r="Y26" s="837" t="s">
        <v>149</v>
      </c>
      <c r="Z26" s="839" t="s">
        <v>307</v>
      </c>
      <c r="AA26" s="830" t="s">
        <v>300</v>
      </c>
      <c r="AB26" s="830" t="s">
        <v>301</v>
      </c>
      <c r="AC26" s="830" t="s">
        <v>299</v>
      </c>
      <c r="AD26" s="653">
        <v>43101</v>
      </c>
      <c r="AE26" s="653">
        <v>43465</v>
      </c>
      <c r="AF26" s="653" t="s">
        <v>440</v>
      </c>
      <c r="AG26" s="826" t="s">
        <v>308</v>
      </c>
      <c r="AH26" s="825">
        <v>1</v>
      </c>
      <c r="AI26" s="826"/>
      <c r="AJ26" s="661"/>
      <c r="AK26" s="662"/>
    </row>
    <row r="27" spans="1:37" ht="126" customHeight="1" thickBot="1">
      <c r="A27" s="877"/>
      <c r="B27" s="878"/>
      <c r="C27" s="177" t="str">
        <f>'SEPG-F-012'!O26</f>
        <v>Posible (C)</v>
      </c>
      <c r="D27" s="177" t="str">
        <f>'SEPG-F-012'!O27</f>
        <v>Mayor</v>
      </c>
      <c r="E27" s="326" t="str">
        <f>'SEPG-F-012'!Q26</f>
        <v>Riesgo Extremo (Z-19)</v>
      </c>
      <c r="F27" s="876"/>
      <c r="G27" s="327" t="s">
        <v>303</v>
      </c>
      <c r="H27" s="328" t="s">
        <v>180</v>
      </c>
      <c r="I27" s="329"/>
      <c r="J27" s="330">
        <v>15</v>
      </c>
      <c r="K27" s="301">
        <v>0</v>
      </c>
      <c r="L27" s="301">
        <v>30</v>
      </c>
      <c r="M27" s="301">
        <v>15</v>
      </c>
      <c r="N27" s="301">
        <v>25</v>
      </c>
      <c r="O27" s="302">
        <f t="shared" si="0"/>
        <v>85</v>
      </c>
      <c r="P27" s="859"/>
      <c r="Q27" s="859"/>
      <c r="R27" s="303">
        <f>IF(COUNTA(H27:I27)=2,"Seleccione una opcion P o I",IF(ISNUMBER(O27),LOOKUP(O27,'DB'!$F$74:$G$76,'DB'!$H$74:$H$76),""))</f>
        <v>-2</v>
      </c>
      <c r="S27" s="857"/>
      <c r="T27" s="857"/>
      <c r="U27" s="857"/>
      <c r="V27" s="855"/>
      <c r="W27" s="304"/>
      <c r="X27" s="304"/>
      <c r="Y27" s="838"/>
      <c r="Z27" s="840"/>
      <c r="AA27" s="831"/>
      <c r="AB27" s="831"/>
      <c r="AC27" s="831"/>
      <c r="AD27" s="654"/>
      <c r="AE27" s="654"/>
      <c r="AF27" s="654"/>
      <c r="AG27" s="827"/>
      <c r="AH27" s="827"/>
      <c r="AI27" s="827"/>
      <c r="AJ27" s="663"/>
      <c r="AK27" s="664"/>
    </row>
    <row r="28" spans="1:37" ht="126" customHeight="1">
      <c r="A28" s="745" t="s">
        <v>387</v>
      </c>
      <c r="B28" s="746"/>
      <c r="C28" s="746"/>
      <c r="D28" s="746"/>
      <c r="E28" s="746"/>
      <c r="F28" s="746"/>
      <c r="G28" s="746"/>
      <c r="H28" s="747"/>
      <c r="I28" s="998" t="s">
        <v>136</v>
      </c>
      <c r="J28" s="999"/>
      <c r="K28" s="999"/>
      <c r="L28" s="999"/>
      <c r="M28" s="999"/>
      <c r="N28" s="999"/>
      <c r="O28" s="999"/>
      <c r="P28" s="999"/>
      <c r="Q28" s="999"/>
      <c r="R28" s="999"/>
      <c r="S28" s="999"/>
      <c r="T28" s="999"/>
      <c r="U28" s="999"/>
      <c r="V28" s="999"/>
      <c r="W28" s="999"/>
      <c r="X28" s="999"/>
      <c r="Y28" s="999"/>
      <c r="Z28" s="999"/>
      <c r="AA28" s="999"/>
      <c r="AB28" s="999"/>
      <c r="AC28" s="999"/>
      <c r="AD28" s="999"/>
      <c r="AE28" s="999"/>
      <c r="AF28" s="999"/>
      <c r="AG28" s="999"/>
      <c r="AH28" s="999"/>
      <c r="AI28" s="999"/>
      <c r="AJ28" s="999"/>
      <c r="AK28" s="1000"/>
    </row>
    <row r="29" spans="1:37" ht="126" customHeight="1">
      <c r="A29" s="748"/>
      <c r="B29" s="749"/>
      <c r="C29" s="749"/>
      <c r="D29" s="749"/>
      <c r="E29" s="749"/>
      <c r="F29" s="749"/>
      <c r="G29" s="749"/>
      <c r="H29" s="750"/>
      <c r="I29" s="751" t="s">
        <v>388</v>
      </c>
      <c r="J29" s="751"/>
      <c r="K29" s="752"/>
      <c r="L29" s="755" t="s">
        <v>138</v>
      </c>
      <c r="M29" s="756"/>
      <c r="N29" s="756"/>
      <c r="O29" s="756"/>
      <c r="P29" s="756"/>
      <c r="Q29" s="756"/>
      <c r="R29" s="756"/>
      <c r="S29" s="756"/>
      <c r="T29" s="756"/>
      <c r="U29" s="757"/>
      <c r="V29" s="755" t="s">
        <v>139</v>
      </c>
      <c r="W29" s="756"/>
      <c r="X29" s="757"/>
      <c r="Y29" s="758" t="s">
        <v>289</v>
      </c>
      <c r="Z29" s="751"/>
      <c r="AA29" s="752"/>
      <c r="AB29" s="758" t="s">
        <v>389</v>
      </c>
      <c r="AC29" s="751"/>
      <c r="AD29" s="752"/>
      <c r="AE29" s="758" t="s">
        <v>268</v>
      </c>
      <c r="AF29" s="760"/>
      <c r="AG29" s="762" t="s">
        <v>270</v>
      </c>
      <c r="AH29" s="751"/>
      <c r="AI29" s="751"/>
      <c r="AJ29" s="751"/>
      <c r="AK29" s="763"/>
    </row>
    <row r="30" spans="1:37" ht="126" customHeight="1" thickBot="1">
      <c r="A30" s="291" t="s">
        <v>9</v>
      </c>
      <c r="B30" s="828" t="s">
        <v>241</v>
      </c>
      <c r="C30" s="829"/>
      <c r="D30" s="828" t="s">
        <v>390</v>
      </c>
      <c r="E30" s="829"/>
      <c r="F30" s="828" t="s">
        <v>391</v>
      </c>
      <c r="G30" s="832"/>
      <c r="H30" s="829"/>
      <c r="I30" s="753"/>
      <c r="J30" s="753"/>
      <c r="K30" s="754"/>
      <c r="L30" s="727" t="s">
        <v>42</v>
      </c>
      <c r="M30" s="728"/>
      <c r="N30" s="729"/>
      <c r="O30" s="727" t="s">
        <v>144</v>
      </c>
      <c r="P30" s="728"/>
      <c r="Q30" s="729"/>
      <c r="R30" s="727" t="s">
        <v>145</v>
      </c>
      <c r="S30" s="728"/>
      <c r="T30" s="728"/>
      <c r="U30" s="729"/>
      <c r="V30" s="727" t="s">
        <v>146</v>
      </c>
      <c r="W30" s="729"/>
      <c r="X30" s="292" t="s">
        <v>147</v>
      </c>
      <c r="Y30" s="759"/>
      <c r="Z30" s="753"/>
      <c r="AA30" s="754"/>
      <c r="AB30" s="759"/>
      <c r="AC30" s="753"/>
      <c r="AD30" s="754"/>
      <c r="AE30" s="759"/>
      <c r="AF30" s="761"/>
      <c r="AG30" s="764"/>
      <c r="AH30" s="753"/>
      <c r="AI30" s="753"/>
      <c r="AJ30" s="753"/>
      <c r="AK30" s="765"/>
    </row>
    <row r="31" spans="1:37" ht="126" customHeight="1" thickBot="1">
      <c r="A31" s="343">
        <v>1</v>
      </c>
      <c r="B31" s="730" t="s">
        <v>295</v>
      </c>
      <c r="C31" s="731"/>
      <c r="D31" s="732">
        <f>MODE('[2]SPG-F-012'!AH24:AH28)</f>
        <v>3</v>
      </c>
      <c r="E31" s="733"/>
      <c r="F31" s="734" t="str">
        <f>IF(AH4=1,"inviable",IF((D31)=2,"factible","viable"))</f>
        <v>viable</v>
      </c>
      <c r="G31" s="735"/>
      <c r="H31" s="736"/>
      <c r="I31" s="737" t="s">
        <v>305</v>
      </c>
      <c r="J31" s="738"/>
      <c r="K31" s="739"/>
      <c r="L31" s="715" t="s">
        <v>300</v>
      </c>
      <c r="M31" s="716"/>
      <c r="N31" s="717"/>
      <c r="O31" s="740" t="s">
        <v>421</v>
      </c>
      <c r="P31" s="741"/>
      <c r="Q31" s="742"/>
      <c r="R31" s="715" t="s">
        <v>422</v>
      </c>
      <c r="S31" s="716"/>
      <c r="T31" s="716"/>
      <c r="U31" s="717"/>
      <c r="V31" s="718">
        <v>43101</v>
      </c>
      <c r="W31" s="719"/>
      <c r="X31" s="293"/>
      <c r="Y31" s="720" t="s">
        <v>438</v>
      </c>
      <c r="Z31" s="721"/>
      <c r="AA31" s="722"/>
      <c r="AB31" s="720" t="s">
        <v>441</v>
      </c>
      <c r="AC31" s="721"/>
      <c r="AD31" s="722"/>
      <c r="AE31" s="723">
        <v>1</v>
      </c>
      <c r="AF31" s="724"/>
      <c r="AG31" s="699"/>
      <c r="AH31" s="725"/>
      <c r="AI31" s="725"/>
      <c r="AJ31" s="725"/>
      <c r="AK31" s="726"/>
    </row>
    <row r="32" spans="1:37" ht="126" customHeight="1" thickBot="1">
      <c r="A32" s="344">
        <v>2</v>
      </c>
      <c r="B32" s="704" t="s">
        <v>442</v>
      </c>
      <c r="C32" s="705"/>
      <c r="D32" s="732">
        <f>MODE('[2]SPG-F-012'!AH25:AH29)</f>
        <v>3</v>
      </c>
      <c r="E32" s="733"/>
      <c r="F32" s="706" t="str">
        <f>IF(AH5=1,"inviable",IF((D32)=2,"factible","viable"))</f>
        <v>viable</v>
      </c>
      <c r="G32" s="707"/>
      <c r="H32" s="708"/>
      <c r="I32" s="709" t="s">
        <v>304</v>
      </c>
      <c r="J32" s="710"/>
      <c r="K32" s="711"/>
      <c r="L32" s="691" t="s">
        <v>300</v>
      </c>
      <c r="M32" s="692"/>
      <c r="N32" s="693"/>
      <c r="O32" s="712" t="s">
        <v>421</v>
      </c>
      <c r="P32" s="713"/>
      <c r="Q32" s="714"/>
      <c r="R32" s="691" t="s">
        <v>422</v>
      </c>
      <c r="S32" s="692"/>
      <c r="T32" s="692"/>
      <c r="U32" s="693"/>
      <c r="V32" s="694">
        <v>43101</v>
      </c>
      <c r="W32" s="695"/>
      <c r="X32" s="294"/>
      <c r="Y32" s="696" t="s">
        <v>438</v>
      </c>
      <c r="Z32" s="697"/>
      <c r="AA32" s="698"/>
      <c r="AB32" s="696" t="s">
        <v>443</v>
      </c>
      <c r="AC32" s="697"/>
      <c r="AD32" s="698"/>
      <c r="AE32" s="699">
        <v>1</v>
      </c>
      <c r="AF32" s="700"/>
      <c r="AG32" s="701"/>
      <c r="AH32" s="702"/>
      <c r="AI32" s="702"/>
      <c r="AJ32" s="702"/>
      <c r="AK32" s="703"/>
    </row>
    <row r="33" ht="30" customHeight="1"/>
    <row r="34" spans="1:37" ht="18.75" thickBot="1">
      <c r="A34" s="87"/>
      <c r="B34" s="88"/>
      <c r="C34" s="89"/>
      <c r="D34" s="89"/>
      <c r="E34" s="89"/>
      <c r="F34" s="90"/>
      <c r="G34" s="88"/>
      <c r="H34" s="88"/>
      <c r="I34" s="88"/>
      <c r="J34" s="88"/>
      <c r="K34" s="88"/>
      <c r="L34" s="88"/>
      <c r="M34" s="88"/>
      <c r="N34" s="88"/>
      <c r="O34" s="91"/>
      <c r="P34" s="91"/>
      <c r="Q34" s="91"/>
      <c r="R34" s="88"/>
      <c r="S34" s="88"/>
      <c r="T34" s="88"/>
      <c r="U34" s="88"/>
      <c r="V34" s="88"/>
      <c r="W34" s="88"/>
      <c r="X34" s="88"/>
      <c r="Y34" s="88"/>
      <c r="Z34" s="88"/>
      <c r="AA34" s="88"/>
      <c r="AB34" s="88"/>
      <c r="AC34" s="88"/>
      <c r="AD34" s="88"/>
      <c r="AE34" s="88"/>
      <c r="AF34" s="88"/>
      <c r="AG34" s="88"/>
      <c r="AH34" s="88"/>
      <c r="AI34" s="88"/>
      <c r="AJ34" s="88"/>
      <c r="AK34" s="88"/>
    </row>
    <row r="35" spans="1:37" ht="72.75" customHeight="1" thickBot="1">
      <c r="A35" s="680" t="s">
        <v>376</v>
      </c>
      <c r="B35" s="681"/>
      <c r="C35" s="681"/>
      <c r="D35" s="681"/>
      <c r="E35" s="681"/>
      <c r="F35" s="681"/>
      <c r="G35" s="681"/>
      <c r="H35" s="681"/>
      <c r="I35" s="681"/>
      <c r="J35" s="681"/>
      <c r="K35" s="681"/>
      <c r="L35" s="681"/>
      <c r="M35" s="681"/>
      <c r="N35" s="681"/>
      <c r="O35" s="681" t="s">
        <v>6</v>
      </c>
      <c r="P35" s="681"/>
      <c r="Q35" s="681"/>
      <c r="R35" s="681"/>
      <c r="S35" s="681"/>
      <c r="T35" s="681"/>
      <c r="U35" s="681"/>
      <c r="V35" s="681"/>
      <c r="W35" s="681"/>
      <c r="X35" s="682"/>
      <c r="Y35" s="683" t="s">
        <v>361</v>
      </c>
      <c r="Z35" s="684"/>
      <c r="AA35" s="684"/>
      <c r="AB35" s="684"/>
      <c r="AC35" s="684"/>
      <c r="AD35" s="684"/>
      <c r="AE35" s="684"/>
      <c r="AF35" s="684"/>
      <c r="AG35" s="684"/>
      <c r="AH35" s="684"/>
      <c r="AI35" s="684"/>
      <c r="AJ35" s="684"/>
      <c r="AK35" s="685"/>
    </row>
    <row r="36" spans="1:37" ht="71.25" customHeight="1" thickBot="1">
      <c r="A36" s="852" t="s">
        <v>42</v>
      </c>
      <c r="B36" s="686"/>
      <c r="C36" s="686"/>
      <c r="D36" s="686"/>
      <c r="E36" s="686"/>
      <c r="F36" s="686"/>
      <c r="G36" s="686"/>
      <c r="H36" s="686" t="s">
        <v>144</v>
      </c>
      <c r="I36" s="686"/>
      <c r="J36" s="686"/>
      <c r="K36" s="686"/>
      <c r="L36" s="686"/>
      <c r="M36" s="686"/>
      <c r="N36" s="295" t="s">
        <v>354</v>
      </c>
      <c r="O36" s="687" t="s">
        <v>42</v>
      </c>
      <c r="P36" s="853"/>
      <c r="Q36" s="687" t="s">
        <v>144</v>
      </c>
      <c r="R36" s="689"/>
      <c r="S36" s="689"/>
      <c r="T36" s="853"/>
      <c r="U36" s="686" t="s">
        <v>354</v>
      </c>
      <c r="V36" s="686"/>
      <c r="W36" s="686" t="s">
        <v>354</v>
      </c>
      <c r="X36" s="686"/>
      <c r="Y36" s="686" t="s">
        <v>42</v>
      </c>
      <c r="Z36" s="686"/>
      <c r="AA36" s="686"/>
      <c r="AB36" s="686" t="s">
        <v>144</v>
      </c>
      <c r="AC36" s="686"/>
      <c r="AD36" s="686"/>
      <c r="AE36" s="687"/>
      <c r="AF36" s="688" t="s">
        <v>354</v>
      </c>
      <c r="AG36" s="689"/>
      <c r="AH36" s="296"/>
      <c r="AI36" s="689" t="s">
        <v>392</v>
      </c>
      <c r="AJ36" s="689"/>
      <c r="AK36" s="690"/>
    </row>
    <row r="37" spans="1:37" ht="66.75" customHeight="1">
      <c r="A37" s="678" t="s">
        <v>424</v>
      </c>
      <c r="B37" s="671"/>
      <c r="C37" s="671"/>
      <c r="D37" s="671"/>
      <c r="E37" s="671"/>
      <c r="F37" s="671"/>
      <c r="G37" s="671"/>
      <c r="H37" s="671"/>
      <c r="I37" s="671"/>
      <c r="J37" s="671"/>
      <c r="K37" s="671"/>
      <c r="L37" s="671"/>
      <c r="M37" s="671"/>
      <c r="N37" s="379"/>
      <c r="O37" s="675" t="s">
        <v>362</v>
      </c>
      <c r="P37" s="674"/>
      <c r="Q37" s="675" t="s">
        <v>363</v>
      </c>
      <c r="R37" s="676"/>
      <c r="S37" s="676"/>
      <c r="T37" s="674"/>
      <c r="U37" s="679"/>
      <c r="V37" s="671"/>
      <c r="W37" s="679"/>
      <c r="X37" s="671"/>
      <c r="Y37" s="671" t="s">
        <v>300</v>
      </c>
      <c r="Z37" s="671"/>
      <c r="AA37" s="671"/>
      <c r="AB37" s="672" t="s">
        <v>421</v>
      </c>
      <c r="AC37" s="672"/>
      <c r="AD37" s="672"/>
      <c r="AE37" s="672"/>
      <c r="AF37" s="673"/>
      <c r="AG37" s="674"/>
      <c r="AH37" s="675"/>
      <c r="AI37" s="676"/>
      <c r="AJ37" s="676"/>
      <c r="AK37" s="674"/>
    </row>
    <row r="38" spans="1:37" ht="54" customHeight="1">
      <c r="A38" s="677" t="s">
        <v>425</v>
      </c>
      <c r="B38" s="667"/>
      <c r="C38" s="667"/>
      <c r="D38" s="667"/>
      <c r="E38" s="667"/>
      <c r="F38" s="667"/>
      <c r="G38" s="666"/>
      <c r="H38" s="665"/>
      <c r="I38" s="667"/>
      <c r="J38" s="667"/>
      <c r="K38" s="667"/>
      <c r="L38" s="667"/>
      <c r="M38" s="666"/>
      <c r="N38" s="380"/>
      <c r="O38" s="665" t="s">
        <v>433</v>
      </c>
      <c r="P38" s="666"/>
      <c r="Q38" s="665" t="s">
        <v>364</v>
      </c>
      <c r="R38" s="667"/>
      <c r="S38" s="667"/>
      <c r="T38" s="666"/>
      <c r="U38" s="669"/>
      <c r="V38" s="652"/>
      <c r="W38" s="669"/>
      <c r="X38" s="652"/>
      <c r="Y38" s="652"/>
      <c r="Z38" s="652"/>
      <c r="AA38" s="652"/>
      <c r="AB38" s="652"/>
      <c r="AC38" s="652"/>
      <c r="AD38" s="652"/>
      <c r="AE38" s="652"/>
      <c r="AF38" s="670"/>
      <c r="AG38" s="666"/>
      <c r="AH38" s="665"/>
      <c r="AI38" s="667"/>
      <c r="AJ38" s="667"/>
      <c r="AK38" s="666"/>
    </row>
    <row r="39" spans="1:37" ht="54" customHeight="1">
      <c r="A39" s="668" t="s">
        <v>426</v>
      </c>
      <c r="B39" s="652"/>
      <c r="C39" s="652"/>
      <c r="D39" s="652"/>
      <c r="E39" s="652"/>
      <c r="F39" s="652"/>
      <c r="G39" s="652"/>
      <c r="H39" s="996"/>
      <c r="I39" s="996"/>
      <c r="J39" s="996"/>
      <c r="K39" s="996"/>
      <c r="L39" s="996"/>
      <c r="M39" s="996"/>
      <c r="N39" s="380"/>
      <c r="O39" s="665" t="s">
        <v>431</v>
      </c>
      <c r="P39" s="666"/>
      <c r="Q39" s="665" t="s">
        <v>364</v>
      </c>
      <c r="R39" s="667"/>
      <c r="S39" s="667"/>
      <c r="T39" s="666"/>
      <c r="U39" s="669"/>
      <c r="V39" s="652"/>
      <c r="W39" s="669"/>
      <c r="X39" s="652"/>
      <c r="Y39" s="652"/>
      <c r="Z39" s="652"/>
      <c r="AA39" s="652"/>
      <c r="AB39" s="652"/>
      <c r="AC39" s="652"/>
      <c r="AD39" s="652"/>
      <c r="AE39" s="652"/>
      <c r="AF39" s="665"/>
      <c r="AG39" s="666"/>
      <c r="AH39" s="665"/>
      <c r="AI39" s="667"/>
      <c r="AJ39" s="667"/>
      <c r="AK39" s="666"/>
    </row>
    <row r="40" spans="1:37" ht="54" customHeight="1">
      <c r="A40" s="668" t="s">
        <v>427</v>
      </c>
      <c r="B40" s="652"/>
      <c r="C40" s="652"/>
      <c r="D40" s="652"/>
      <c r="E40" s="652"/>
      <c r="F40" s="652"/>
      <c r="G40" s="652"/>
      <c r="H40" s="652"/>
      <c r="I40" s="652"/>
      <c r="J40" s="652"/>
      <c r="K40" s="652"/>
      <c r="L40" s="652"/>
      <c r="M40" s="652"/>
      <c r="N40" s="380"/>
      <c r="O40" s="665" t="s">
        <v>365</v>
      </c>
      <c r="P40" s="666"/>
      <c r="Q40" s="665" t="s">
        <v>364</v>
      </c>
      <c r="R40" s="667"/>
      <c r="S40" s="667"/>
      <c r="T40" s="666"/>
      <c r="U40" s="669"/>
      <c r="V40" s="652"/>
      <c r="W40" s="669"/>
      <c r="X40" s="652"/>
      <c r="Y40" s="652"/>
      <c r="Z40" s="652"/>
      <c r="AA40" s="652"/>
      <c r="AB40" s="652"/>
      <c r="AC40" s="652"/>
      <c r="AD40" s="652"/>
      <c r="AE40" s="652"/>
      <c r="AF40" s="665"/>
      <c r="AG40" s="666"/>
      <c r="AH40" s="665"/>
      <c r="AI40" s="667"/>
      <c r="AJ40" s="667"/>
      <c r="AK40" s="666"/>
    </row>
  </sheetData>
  <sheetProtection/>
  <mergeCells count="181">
    <mergeCell ref="Q20:Q21"/>
    <mergeCell ref="F26:F27"/>
    <mergeCell ref="A26:A27"/>
    <mergeCell ref="B26:B27"/>
    <mergeCell ref="AJ20:AK21"/>
    <mergeCell ref="P20:P21"/>
    <mergeCell ref="S20:S21"/>
    <mergeCell ref="A15:K15"/>
    <mergeCell ref="Q22:Q24"/>
    <mergeCell ref="P22:P24"/>
    <mergeCell ref="E23:E24"/>
    <mergeCell ref="A14:K14"/>
    <mergeCell ref="C23:C24"/>
    <mergeCell ref="D23:D24"/>
    <mergeCell ref="B22:B24"/>
    <mergeCell ref="A22:A24"/>
    <mergeCell ref="F22:F24"/>
    <mergeCell ref="V22:V24"/>
    <mergeCell ref="R20:R21"/>
    <mergeCell ref="U22:U24"/>
    <mergeCell ref="S22:S24"/>
    <mergeCell ref="T20:T21"/>
    <mergeCell ref="V20:V21"/>
    <mergeCell ref="T22:T24"/>
    <mergeCell ref="U20:U21"/>
    <mergeCell ref="O36:P36"/>
    <mergeCell ref="Q36:T36"/>
    <mergeCell ref="V26:V27"/>
    <mergeCell ref="U26:U27"/>
    <mergeCell ref="D30:E30"/>
    <mergeCell ref="U36:V36"/>
    <mergeCell ref="P26:P27"/>
    <mergeCell ref="Q26:Q27"/>
    <mergeCell ref="S26:S27"/>
    <mergeCell ref="T26:T27"/>
    <mergeCell ref="AH20:AI21"/>
    <mergeCell ref="Y22:Y24"/>
    <mergeCell ref="Z22:Z24"/>
    <mergeCell ref="AA22:AA24"/>
    <mergeCell ref="AB22:AB24"/>
    <mergeCell ref="AC22:AC24"/>
    <mergeCell ref="AH22:AI24"/>
    <mergeCell ref="AA20:AC20"/>
    <mergeCell ref="AD20:AE20"/>
    <mergeCell ref="AG20:AG21"/>
    <mergeCell ref="AF20:AF21"/>
    <mergeCell ref="AD22:AD24"/>
    <mergeCell ref="AE22:AE24"/>
    <mergeCell ref="AG22:AG24"/>
    <mergeCell ref="Y26:Y27"/>
    <mergeCell ref="Z26:Z27"/>
    <mergeCell ref="AA26:AA27"/>
    <mergeCell ref="AB26:AB27"/>
    <mergeCell ref="AF22:AF24"/>
    <mergeCell ref="AG26:AG27"/>
    <mergeCell ref="AH26:AI27"/>
    <mergeCell ref="B30:C30"/>
    <mergeCell ref="AC26:AC27"/>
    <mergeCell ref="AH25:AI25"/>
    <mergeCell ref="AD26:AD27"/>
    <mergeCell ref="AE26:AE27"/>
    <mergeCell ref="F30:H30"/>
    <mergeCell ref="G6:AD6"/>
    <mergeCell ref="AE6:AF6"/>
    <mergeCell ref="AG6:AK6"/>
    <mergeCell ref="C7:F7"/>
    <mergeCell ref="G7:AD7"/>
    <mergeCell ref="AE7:AF7"/>
    <mergeCell ref="AG7:AK7"/>
    <mergeCell ref="A8:B8"/>
    <mergeCell ref="B9:C9"/>
    <mergeCell ref="D9:AK9"/>
    <mergeCell ref="A10:C10"/>
    <mergeCell ref="D10:AK10"/>
    <mergeCell ref="A5:B7"/>
    <mergeCell ref="C5:AD5"/>
    <mergeCell ref="AE5:AF5"/>
    <mergeCell ref="AG5:AK5"/>
    <mergeCell ref="C6:F6"/>
    <mergeCell ref="A12:AK12"/>
    <mergeCell ref="A13:AK13"/>
    <mergeCell ref="A17:K18"/>
    <mergeCell ref="A19:F20"/>
    <mergeCell ref="G19:M20"/>
    <mergeCell ref="N19:O20"/>
    <mergeCell ref="P19:S19"/>
    <mergeCell ref="T19:W19"/>
    <mergeCell ref="Y19:AK19"/>
    <mergeCell ref="W20:W21"/>
    <mergeCell ref="Y20:Y21"/>
    <mergeCell ref="A28:H29"/>
    <mergeCell ref="I28:AK28"/>
    <mergeCell ref="I29:K30"/>
    <mergeCell ref="L29:U29"/>
    <mergeCell ref="V29:X29"/>
    <mergeCell ref="Y29:AA30"/>
    <mergeCell ref="AB29:AD30"/>
    <mergeCell ref="AE29:AF30"/>
    <mergeCell ref="AG29:AK30"/>
    <mergeCell ref="L30:N30"/>
    <mergeCell ref="O30:Q30"/>
    <mergeCell ref="R30:U30"/>
    <mergeCell ref="V30:W30"/>
    <mergeCell ref="B31:C31"/>
    <mergeCell ref="D31:E31"/>
    <mergeCell ref="F31:H31"/>
    <mergeCell ref="I31:K31"/>
    <mergeCell ref="L31:N31"/>
    <mergeCell ref="O31:Q31"/>
    <mergeCell ref="R31:U31"/>
    <mergeCell ref="V31:W31"/>
    <mergeCell ref="Y31:AA31"/>
    <mergeCell ref="AB31:AD31"/>
    <mergeCell ref="AE31:AF31"/>
    <mergeCell ref="AG31:AK31"/>
    <mergeCell ref="B32:C32"/>
    <mergeCell ref="D32:E32"/>
    <mergeCell ref="F32:H32"/>
    <mergeCell ref="I32:K32"/>
    <mergeCell ref="L32:N32"/>
    <mergeCell ref="O32:Q32"/>
    <mergeCell ref="R32:U32"/>
    <mergeCell ref="V32:W32"/>
    <mergeCell ref="Y32:AA32"/>
    <mergeCell ref="AB32:AD32"/>
    <mergeCell ref="AE32:AF32"/>
    <mergeCell ref="AG32:AK32"/>
    <mergeCell ref="A35:N35"/>
    <mergeCell ref="O35:X35"/>
    <mergeCell ref="Y35:AK35"/>
    <mergeCell ref="W36:X36"/>
    <mergeCell ref="Y36:AA36"/>
    <mergeCell ref="AB36:AE36"/>
    <mergeCell ref="AF36:AG36"/>
    <mergeCell ref="AI36:AK36"/>
    <mergeCell ref="A36:G36"/>
    <mergeCell ref="H36:M36"/>
    <mergeCell ref="A37:G37"/>
    <mergeCell ref="H37:M37"/>
    <mergeCell ref="O37:P37"/>
    <mergeCell ref="Q37:T37"/>
    <mergeCell ref="U37:V37"/>
    <mergeCell ref="W37:X37"/>
    <mergeCell ref="Y37:AA37"/>
    <mergeCell ref="AB37:AE37"/>
    <mergeCell ref="AF37:AG37"/>
    <mergeCell ref="AH37:AK37"/>
    <mergeCell ref="A38:G38"/>
    <mergeCell ref="H38:M38"/>
    <mergeCell ref="O38:P38"/>
    <mergeCell ref="Q38:T38"/>
    <mergeCell ref="U38:V38"/>
    <mergeCell ref="W38:X38"/>
    <mergeCell ref="A39:G39"/>
    <mergeCell ref="H39:M39"/>
    <mergeCell ref="O39:P39"/>
    <mergeCell ref="Q39:T39"/>
    <mergeCell ref="U39:V39"/>
    <mergeCell ref="AB39:AE39"/>
    <mergeCell ref="W39:X39"/>
    <mergeCell ref="Y40:AA40"/>
    <mergeCell ref="Y38:AA38"/>
    <mergeCell ref="AB38:AE38"/>
    <mergeCell ref="AF38:AG38"/>
    <mergeCell ref="AH38:AK38"/>
    <mergeCell ref="A40:G40"/>
    <mergeCell ref="H40:M40"/>
    <mergeCell ref="O40:P40"/>
    <mergeCell ref="Q40:T40"/>
    <mergeCell ref="U40:V40"/>
    <mergeCell ref="W40:X40"/>
    <mergeCell ref="Y39:AA39"/>
    <mergeCell ref="AB40:AE40"/>
    <mergeCell ref="AF26:AF27"/>
    <mergeCell ref="AJ22:AK24"/>
    <mergeCell ref="AJ25:AK25"/>
    <mergeCell ref="AJ26:AK27"/>
    <mergeCell ref="AF40:AG40"/>
    <mergeCell ref="AH40:AK40"/>
    <mergeCell ref="AF39:AG39"/>
    <mergeCell ref="AH39:AK39"/>
  </mergeCells>
  <conditionalFormatting sqref="V22 V25 E27">
    <cfRule type="containsText" priority="428" dxfId="1" operator="containsText" stopIfTrue="1" text="Riesgo Alto">
      <formula>NOT(ISERROR(SEARCH("Riesgo Alto",E22)))</formula>
    </cfRule>
    <cfRule type="containsText" priority="429" dxfId="0" operator="containsText" stopIfTrue="1" text="Riesgo Moderado">
      <formula>NOT(ISERROR(SEARCH("Riesgo Moderado",E22)))</formula>
    </cfRule>
    <cfRule type="containsText" priority="430" dxfId="7" operator="containsText" stopIfTrue="1" text="Riesgo Bajo">
      <formula>NOT(ISERROR(SEARCH("Riesgo Bajo",E22)))</formula>
    </cfRule>
    <cfRule type="containsText" priority="431" dxfId="1" operator="containsText" stopIfTrue="1" text="Riesgo Alto">
      <formula>NOT(ISERROR(SEARCH("Riesgo Alto",E22)))</formula>
    </cfRule>
    <cfRule type="containsText" priority="432" dxfId="90" operator="containsText" stopIfTrue="1" text="Riesgo Extremo">
      <formula>NOT(ISERROR(SEARCH("Riesgo Extremo",E22)))</formula>
    </cfRule>
  </conditionalFormatting>
  <conditionalFormatting sqref="V22 V25 E27">
    <cfRule type="containsText" priority="427" dxfId="6" operator="containsText" stopIfTrue="1" text="Riesgo Extremo">
      <formula>NOT(ISERROR(SEARCH("Riesgo Extremo",E22)))</formula>
    </cfRule>
  </conditionalFormatting>
  <conditionalFormatting sqref="E23">
    <cfRule type="containsText" priority="314" dxfId="1" operator="containsText" stopIfTrue="1" text="Riesgo Alto">
      <formula>NOT(ISERROR(SEARCH("Riesgo Alto",E23)))</formula>
    </cfRule>
    <cfRule type="containsText" priority="315" dxfId="0" operator="containsText" stopIfTrue="1" text="Riesgo Moderado">
      <formula>NOT(ISERROR(SEARCH("Riesgo Moderado",E23)))</formula>
    </cfRule>
    <cfRule type="containsText" priority="316" dxfId="7" operator="containsText" stopIfTrue="1" text="Riesgo Bajo">
      <formula>NOT(ISERROR(SEARCH("Riesgo Bajo",E23)))</formula>
    </cfRule>
    <cfRule type="containsText" priority="317" dxfId="1" operator="containsText" stopIfTrue="1" text="Riesgo Alto">
      <formula>NOT(ISERROR(SEARCH("Riesgo Alto",E23)))</formula>
    </cfRule>
    <cfRule type="containsText" priority="318" dxfId="90" operator="containsText" stopIfTrue="1" text="Riesgo Extremo">
      <formula>NOT(ISERROR(SEARCH("Riesgo Extremo",E23)))</formula>
    </cfRule>
  </conditionalFormatting>
  <conditionalFormatting sqref="E23">
    <cfRule type="containsText" priority="313" dxfId="6" operator="containsText" stopIfTrue="1" text="Riesgo Extremo">
      <formula>NOT(ISERROR(SEARCH("Riesgo Extremo",E23)))</formula>
    </cfRule>
  </conditionalFormatting>
  <conditionalFormatting sqref="V26">
    <cfRule type="containsText" priority="194" dxfId="1" operator="containsText" stopIfTrue="1" text="Riesgo Alto">
      <formula>NOT(ISERROR(SEARCH("Riesgo Alto",V26)))</formula>
    </cfRule>
    <cfRule type="containsText" priority="195" dxfId="0" operator="containsText" stopIfTrue="1" text="Riesgo Moderado">
      <formula>NOT(ISERROR(SEARCH("Riesgo Moderado",V26)))</formula>
    </cfRule>
    <cfRule type="containsText" priority="196" dxfId="7" operator="containsText" stopIfTrue="1" text="Riesgo Bajo">
      <formula>NOT(ISERROR(SEARCH("Riesgo Bajo",V26)))</formula>
    </cfRule>
    <cfRule type="containsText" priority="197" dxfId="1" operator="containsText" stopIfTrue="1" text="Riesgo Alto">
      <formula>NOT(ISERROR(SEARCH("Riesgo Alto",V26)))</formula>
    </cfRule>
    <cfRule type="containsText" priority="198" dxfId="90" operator="containsText" stopIfTrue="1" text="Riesgo Extremo">
      <formula>NOT(ISERROR(SEARCH("Riesgo Extremo",V26)))</formula>
    </cfRule>
  </conditionalFormatting>
  <conditionalFormatting sqref="V26">
    <cfRule type="containsText" priority="193" dxfId="6" operator="containsText" stopIfTrue="1" text="Riesgo Extremo">
      <formula>NOT(ISERROR(SEARCH("Riesgo Extremo",V26)))</formula>
    </cfRule>
  </conditionalFormatting>
  <conditionalFormatting sqref="E25">
    <cfRule type="containsText" priority="2" dxfId="1" operator="containsText" stopIfTrue="1" text="Riesgo Alto">
      <formula>NOT(ISERROR(SEARCH("Riesgo Alto",E25)))</formula>
    </cfRule>
    <cfRule type="containsText" priority="3" dxfId="0" operator="containsText" stopIfTrue="1" text="Riesgo Moderado">
      <formula>NOT(ISERROR(SEARCH("Riesgo Moderado",E25)))</formula>
    </cfRule>
    <cfRule type="containsText" priority="4" dxfId="7" operator="containsText" stopIfTrue="1" text="Riesgo Bajo">
      <formula>NOT(ISERROR(SEARCH("Riesgo Bajo",E25)))</formula>
    </cfRule>
    <cfRule type="containsText" priority="5" dxfId="1" operator="containsText" stopIfTrue="1" text="Riesgo Alto">
      <formula>NOT(ISERROR(SEARCH("Riesgo Alto",E25)))</formula>
    </cfRule>
    <cfRule type="containsText" priority="6" dxfId="90" operator="containsText" stopIfTrue="1" text="Riesgo Extremo">
      <formula>NOT(ISERROR(SEARCH("Riesgo Extremo",E25)))</formula>
    </cfRule>
  </conditionalFormatting>
  <conditionalFormatting sqref="E25">
    <cfRule type="containsText" priority="1" dxfId="6" operator="containsText" stopIfTrue="1" text="Riesgo Extremo">
      <formula>NOT(ISERROR(SEARCH("Riesgo Extremo",E25)))</formula>
    </cfRule>
  </conditionalFormatting>
  <dataValidations count="9">
    <dataValidation type="list" allowBlank="1" showDropDown="1" showInputMessage="1" showErrorMessage="1" sqref="H23:H27">
      <formula1>PROBABILIDAD</formula1>
    </dataValidation>
    <dataValidation type="list" allowBlank="1" showDropDown="1" showInputMessage="1" showErrorMessage="1" sqref="I22:I27">
      <formula1>IMPACTO</formula1>
    </dataValidation>
    <dataValidation type="list" allowBlank="1" showInputMessage="1" showErrorMessage="1" errorTitle="Error" error="Esta opción no está permitida" sqref="Y22:Y27">
      <formula1>OPCIONESDEMANEJO</formula1>
    </dataValidation>
    <dataValidation type="list" allowBlank="1" showInputMessage="1" showErrorMessage="1" errorTitle="ERROR" error="Este valor no es permitido" sqref="F22:F27">
      <formula1>EXISTENCONTROLES</formula1>
    </dataValidation>
    <dataValidation type="list" allowBlank="1" showInputMessage="1" showErrorMessage="1" sqref="J22:J27">
      <formula1>HerramientaControl</formula1>
    </dataValidation>
    <dataValidation type="list" allowBlank="1" showInputMessage="1" showErrorMessage="1" errorTitle="ERROR" error="Este valor no es permitido" sqref="K22:K27">
      <formula1>ManualesInstructivos</formula1>
    </dataValidation>
    <dataValidation type="list" allowBlank="1" showInputMessage="1" showErrorMessage="1" errorTitle="ERROR" error="Este valor no es permitido" sqref="L22:L27">
      <formula1>HerramientaEfectiva</formula1>
    </dataValidation>
    <dataValidation type="list" allowBlank="1" showInputMessage="1" showErrorMessage="1" errorTitle="ERROR" error="Este valor no es permitido" sqref="M22:M27">
      <formula1>ResponDefinidos</formula1>
    </dataValidation>
    <dataValidation type="list" allowBlank="1" showInputMessage="1" showErrorMessage="1" errorTitle="ERROR" error="Este valor no es permitido" sqref="N22:N27">
      <formula1>FrecuenciaSeguim</formula1>
    </dataValidation>
  </dataValidations>
  <printOptions horizontalCentered="1" verticalCentered="1"/>
  <pageMargins left="0.984251968503937" right="0" top="0" bottom="0" header="0" footer="0"/>
  <pageSetup horizontalDpi="600" verticalDpi="600" orientation="portrait" scale="50" r:id="rId2"/>
  <drawing r:id="rId1"/>
</worksheet>
</file>

<file path=xl/worksheets/sheet6.xml><?xml version="1.0" encoding="utf-8"?>
<worksheet xmlns="http://schemas.openxmlformats.org/spreadsheetml/2006/main" xmlns:r="http://schemas.openxmlformats.org/officeDocument/2006/relationships">
  <dimension ref="A1:IV178"/>
  <sheetViews>
    <sheetView zoomScale="40" zoomScaleNormal="40" zoomScalePageLayoutView="0" workbookViewId="0" topLeftCell="A1">
      <pane xSplit="2" ySplit="5" topLeftCell="C9" activePane="bottomRight" state="frozen"/>
      <selection pane="topLeft" activeCell="A1" sqref="A1"/>
      <selection pane="topRight" activeCell="C1" sqref="C1"/>
      <selection pane="bottomLeft" activeCell="A6" sqref="A6"/>
      <selection pane="bottomRight" activeCell="D27" sqref="D27"/>
    </sheetView>
  </sheetViews>
  <sheetFormatPr defaultColWidth="11.421875" defaultRowHeight="12.75"/>
  <cols>
    <col min="1" max="1" width="73.140625" style="320" customWidth="1"/>
    <col min="2" max="2" width="44.421875" style="320" customWidth="1"/>
    <col min="3" max="3" width="77.421875" style="320" customWidth="1"/>
    <col min="4" max="4" width="41.421875" style="320" customWidth="1"/>
    <col min="5" max="5" width="39.28125" style="320" customWidth="1"/>
    <col min="6" max="6" width="11.421875" style="320" customWidth="1"/>
    <col min="7" max="7" width="14.421875" style="320" customWidth="1"/>
    <col min="8" max="8" width="34.28125" style="320" customWidth="1"/>
    <col min="9" max="9" width="63.421875" style="321" customWidth="1"/>
    <col min="10" max="10" width="47.57421875" style="307" customWidth="1"/>
    <col min="11" max="11" width="29.8515625" style="307" customWidth="1"/>
    <col min="12" max="12" width="46.8515625" style="305" customWidth="1"/>
    <col min="13" max="13" width="45.421875" style="305" customWidth="1"/>
    <col min="14" max="14" width="16.00390625" style="305" customWidth="1"/>
    <col min="15" max="19" width="11.421875" style="305" customWidth="1"/>
    <col min="20" max="20" width="26.8515625" style="305" customWidth="1"/>
    <col min="21" max="21" width="5.00390625" style="320" customWidth="1"/>
    <col min="22" max="22" width="11.421875" style="320" customWidth="1"/>
    <col min="23" max="23" width="45.421875" style="320" customWidth="1"/>
    <col min="24" max="24" width="13.421875" style="320" customWidth="1"/>
    <col min="25" max="25" width="11.421875" style="320" customWidth="1"/>
    <col min="26" max="26" width="14.140625" style="320" customWidth="1"/>
    <col min="27" max="27" width="13.140625" style="320" customWidth="1"/>
    <col min="28" max="28" width="11.421875" style="320" customWidth="1"/>
    <col min="29" max="29" width="15.8515625" style="320" customWidth="1"/>
    <col min="30" max="30" width="26.00390625" style="320" customWidth="1"/>
    <col min="31" max="16384" width="11.421875" style="320" customWidth="1"/>
  </cols>
  <sheetData>
    <row r="1" spans="9:11" s="305" customFormat="1" ht="20.25" thickBot="1">
      <c r="I1" s="306"/>
      <c r="J1" s="307"/>
      <c r="K1" s="307"/>
    </row>
    <row r="2" spans="1:12" s="305" customFormat="1" ht="20.25" thickBot="1">
      <c r="A2" s="896" t="s">
        <v>347</v>
      </c>
      <c r="B2" s="897"/>
      <c r="C2" s="897"/>
      <c r="D2" s="897"/>
      <c r="E2" s="897"/>
      <c r="F2" s="897"/>
      <c r="G2" s="897"/>
      <c r="H2" s="897"/>
      <c r="I2" s="897"/>
      <c r="J2" s="897"/>
      <c r="K2" s="897"/>
      <c r="L2" s="898"/>
    </row>
    <row r="3" spans="1:12" s="305" customFormat="1" ht="20.25" thickBot="1">
      <c r="A3" s="945" t="s">
        <v>450</v>
      </c>
      <c r="B3" s="946"/>
      <c r="C3" s="946"/>
      <c r="D3" s="946"/>
      <c r="E3" s="946"/>
      <c r="F3" s="946"/>
      <c r="G3" s="946"/>
      <c r="H3" s="946"/>
      <c r="I3" s="946"/>
      <c r="J3" s="946"/>
      <c r="K3" s="946"/>
      <c r="L3" s="947"/>
    </row>
    <row r="4" spans="1:12" s="305" customFormat="1" ht="20.25" customHeight="1" thickBot="1">
      <c r="A4" s="899" t="s">
        <v>394</v>
      </c>
      <c r="B4" s="900"/>
      <c r="C4" s="901"/>
      <c r="D4" s="902" t="s">
        <v>395</v>
      </c>
      <c r="E4" s="902" t="s">
        <v>10</v>
      </c>
      <c r="F4" s="905" t="s">
        <v>396</v>
      </c>
      <c r="G4" s="906"/>
      <c r="H4" s="906"/>
      <c r="I4" s="906"/>
      <c r="J4" s="906"/>
      <c r="K4" s="906"/>
      <c r="L4" s="907"/>
    </row>
    <row r="5" spans="1:12" s="305" customFormat="1" ht="77.25" customHeight="1" thickBot="1">
      <c r="A5" s="349" t="s">
        <v>397</v>
      </c>
      <c r="B5" s="350" t="s">
        <v>398</v>
      </c>
      <c r="C5" s="351" t="s">
        <v>399</v>
      </c>
      <c r="D5" s="903"/>
      <c r="E5" s="904"/>
      <c r="F5" s="352" t="s">
        <v>400</v>
      </c>
      <c r="G5" s="352" t="s">
        <v>401</v>
      </c>
      <c r="H5" s="352" t="s">
        <v>402</v>
      </c>
      <c r="I5" s="352" t="s">
        <v>400</v>
      </c>
      <c r="J5" s="352" t="s">
        <v>401</v>
      </c>
      <c r="K5" s="352" t="s">
        <v>403</v>
      </c>
      <c r="L5" s="352" t="s">
        <v>404</v>
      </c>
    </row>
    <row r="6" spans="1:12" s="305" customFormat="1" ht="178.5" customHeight="1">
      <c r="A6" s="353" t="s">
        <v>405</v>
      </c>
      <c r="B6" s="354" t="s">
        <v>406</v>
      </c>
      <c r="C6" s="354" t="s">
        <v>407</v>
      </c>
      <c r="D6" s="355">
        <v>1</v>
      </c>
      <c r="E6" s="356" t="s">
        <v>444</v>
      </c>
      <c r="F6" s="342">
        <v>3</v>
      </c>
      <c r="G6" s="342">
        <v>11</v>
      </c>
      <c r="H6" s="357" t="s">
        <v>205</v>
      </c>
      <c r="I6" s="358">
        <v>2</v>
      </c>
      <c r="J6" s="358">
        <v>11</v>
      </c>
      <c r="K6" s="378" t="s">
        <v>452</v>
      </c>
      <c r="L6" s="359" t="s">
        <v>408</v>
      </c>
    </row>
    <row r="7" spans="1:12" s="305" customFormat="1" ht="147.75" customHeight="1">
      <c r="A7" s="308" t="s">
        <v>409</v>
      </c>
      <c r="B7" s="309" t="s">
        <v>406</v>
      </c>
      <c r="C7" s="309" t="s">
        <v>407</v>
      </c>
      <c r="D7" s="355">
        <v>2</v>
      </c>
      <c r="E7" s="356" t="s">
        <v>291</v>
      </c>
      <c r="F7" s="342">
        <v>1</v>
      </c>
      <c r="G7" s="342">
        <v>11</v>
      </c>
      <c r="H7" s="357" t="s">
        <v>212</v>
      </c>
      <c r="I7" s="358">
        <v>1</v>
      </c>
      <c r="J7" s="358">
        <v>11</v>
      </c>
      <c r="K7" s="357" t="s">
        <v>201</v>
      </c>
      <c r="L7" s="360" t="s">
        <v>410</v>
      </c>
    </row>
    <row r="8" spans="1:12" s="305" customFormat="1" ht="173.25" customHeight="1">
      <c r="A8" s="308" t="s">
        <v>411</v>
      </c>
      <c r="B8" s="309" t="s">
        <v>412</v>
      </c>
      <c r="C8" s="309" t="s">
        <v>413</v>
      </c>
      <c r="D8" s="355">
        <v>3</v>
      </c>
      <c r="E8" s="356" t="s">
        <v>445</v>
      </c>
      <c r="F8" s="342">
        <v>1</v>
      </c>
      <c r="G8" s="342">
        <v>11</v>
      </c>
      <c r="H8" s="357" t="s">
        <v>212</v>
      </c>
      <c r="I8" s="358">
        <v>1</v>
      </c>
      <c r="J8" s="358">
        <v>11</v>
      </c>
      <c r="K8" s="357" t="s">
        <v>201</v>
      </c>
      <c r="L8" s="360" t="s">
        <v>410</v>
      </c>
    </row>
    <row r="9" spans="1:12" s="305" customFormat="1" ht="169.5" customHeight="1">
      <c r="A9" s="308" t="s">
        <v>414</v>
      </c>
      <c r="B9" s="309" t="s">
        <v>412</v>
      </c>
      <c r="C9" s="309" t="s">
        <v>413</v>
      </c>
      <c r="D9" s="910" t="s">
        <v>4</v>
      </c>
      <c r="E9" s="911"/>
      <c r="F9" s="911"/>
      <c r="G9" s="911"/>
      <c r="H9" s="911"/>
      <c r="I9" s="911"/>
      <c r="J9" s="911"/>
      <c r="K9" s="911"/>
      <c r="L9" s="912"/>
    </row>
    <row r="10" spans="1:12" s="305" customFormat="1" ht="121.5" customHeight="1" thickBot="1">
      <c r="A10" s="308" t="s">
        <v>290</v>
      </c>
      <c r="B10" s="309" t="s">
        <v>415</v>
      </c>
      <c r="C10" s="309" t="s">
        <v>416</v>
      </c>
      <c r="D10" s="908" t="s">
        <v>395</v>
      </c>
      <c r="E10" s="908" t="s">
        <v>4</v>
      </c>
      <c r="F10" s="905" t="s">
        <v>396</v>
      </c>
      <c r="G10" s="906"/>
      <c r="H10" s="906"/>
      <c r="I10" s="906"/>
      <c r="J10" s="906"/>
      <c r="K10" s="907"/>
      <c r="L10" s="908" t="s">
        <v>404</v>
      </c>
    </row>
    <row r="11" spans="1:12" s="305" customFormat="1" ht="128.25" customHeight="1" thickBot="1">
      <c r="A11" s="361" t="s">
        <v>420</v>
      </c>
      <c r="B11" s="362" t="s">
        <v>412</v>
      </c>
      <c r="C11" s="362"/>
      <c r="D11" s="909"/>
      <c r="E11" s="909"/>
      <c r="F11" s="913" t="s">
        <v>417</v>
      </c>
      <c r="G11" s="914"/>
      <c r="H11" s="913" t="s">
        <v>418</v>
      </c>
      <c r="I11" s="914"/>
      <c r="J11" s="906" t="s">
        <v>419</v>
      </c>
      <c r="K11" s="907"/>
      <c r="L11" s="909"/>
    </row>
    <row r="12" spans="1:12" s="305" customFormat="1" ht="102.75" customHeight="1">
      <c r="A12" s="308" t="s">
        <v>291</v>
      </c>
      <c r="B12" s="309" t="s">
        <v>415</v>
      </c>
      <c r="C12" s="309" t="s">
        <v>416</v>
      </c>
      <c r="D12" s="363">
        <v>1</v>
      </c>
      <c r="E12" s="364" t="s">
        <v>295</v>
      </c>
      <c r="F12" s="881" t="s">
        <v>180</v>
      </c>
      <c r="G12" s="882"/>
      <c r="H12" s="881" t="s">
        <v>180</v>
      </c>
      <c r="I12" s="882"/>
      <c r="J12" s="881" t="s">
        <v>305</v>
      </c>
      <c r="K12" s="882"/>
      <c r="L12" s="915"/>
    </row>
    <row r="13" spans="1:12" s="305" customFormat="1" ht="75.75" customHeight="1" thickBot="1">
      <c r="A13" s="917"/>
      <c r="B13" s="918"/>
      <c r="C13" s="919"/>
      <c r="D13" s="345">
        <v>2</v>
      </c>
      <c r="E13" s="365" t="s">
        <v>373</v>
      </c>
      <c r="F13" s="926" t="s">
        <v>180</v>
      </c>
      <c r="G13" s="927"/>
      <c r="H13" s="926" t="s">
        <v>180</v>
      </c>
      <c r="I13" s="927"/>
      <c r="J13" s="926" t="s">
        <v>304</v>
      </c>
      <c r="K13" s="927"/>
      <c r="L13" s="916"/>
    </row>
    <row r="14" spans="1:12" s="305" customFormat="1" ht="19.5">
      <c r="A14" s="920"/>
      <c r="B14" s="921"/>
      <c r="C14" s="922"/>
      <c r="D14" s="928"/>
      <c r="E14" s="929"/>
      <c r="F14" s="929"/>
      <c r="G14" s="929"/>
      <c r="H14" s="929"/>
      <c r="I14" s="929"/>
      <c r="J14" s="929"/>
      <c r="K14" s="929"/>
      <c r="L14" s="930"/>
    </row>
    <row r="15" spans="1:12" s="305" customFormat="1" ht="47.25" customHeight="1">
      <c r="A15" s="920"/>
      <c r="B15" s="921"/>
      <c r="C15" s="922"/>
      <c r="D15" s="931"/>
      <c r="E15" s="932"/>
      <c r="F15" s="932"/>
      <c r="G15" s="932"/>
      <c r="H15" s="932"/>
      <c r="I15" s="932"/>
      <c r="J15" s="932"/>
      <c r="K15" s="932"/>
      <c r="L15" s="933"/>
    </row>
    <row r="16" spans="1:12" s="305" customFormat="1" ht="20.25" thickBot="1">
      <c r="A16" s="923"/>
      <c r="B16" s="924"/>
      <c r="C16" s="925"/>
      <c r="D16" s="934"/>
      <c r="E16" s="935"/>
      <c r="F16" s="935"/>
      <c r="G16" s="935"/>
      <c r="H16" s="935"/>
      <c r="I16" s="935"/>
      <c r="J16" s="935"/>
      <c r="K16" s="935"/>
      <c r="L16" s="936"/>
    </row>
    <row r="17" spans="1:12" s="305" customFormat="1" ht="33" customHeight="1" thickBot="1">
      <c r="A17" s="310"/>
      <c r="B17" s="311"/>
      <c r="C17" s="311"/>
      <c r="D17" s="311"/>
      <c r="E17" s="311"/>
      <c r="F17" s="311"/>
      <c r="G17" s="311"/>
      <c r="H17" s="311"/>
      <c r="I17" s="311"/>
      <c r="J17" s="311"/>
      <c r="K17" s="307"/>
      <c r="L17" s="312"/>
    </row>
    <row r="18" spans="1:11" s="305" customFormat="1" ht="39.75" customHeight="1" thickBot="1">
      <c r="A18" s="366"/>
      <c r="B18" s="367"/>
      <c r="C18" s="367"/>
      <c r="D18" s="367"/>
      <c r="E18" s="367"/>
      <c r="F18" s="367"/>
      <c r="G18" s="367"/>
      <c r="H18" s="367"/>
      <c r="I18" s="348"/>
      <c r="J18" s="368"/>
      <c r="K18" s="307"/>
    </row>
    <row r="19" spans="1:10" s="305" customFormat="1" ht="44.25" customHeight="1" thickBot="1">
      <c r="A19" s="885" t="s">
        <v>168</v>
      </c>
      <c r="B19" s="886"/>
      <c r="C19" s="886"/>
      <c r="D19" s="887"/>
      <c r="E19" s="885" t="s">
        <v>6</v>
      </c>
      <c r="F19" s="886"/>
      <c r="G19" s="886"/>
      <c r="H19" s="887"/>
      <c r="I19" s="885" t="s">
        <v>16</v>
      </c>
      <c r="J19" s="887"/>
    </row>
    <row r="20" spans="1:10" s="305" customFormat="1" ht="42" customHeight="1" thickBot="1">
      <c r="A20" s="369" t="s">
        <v>7</v>
      </c>
      <c r="B20" s="370"/>
      <c r="C20" s="888" t="s">
        <v>19</v>
      </c>
      <c r="D20" s="889"/>
      <c r="E20" s="888" t="s">
        <v>17</v>
      </c>
      <c r="F20" s="889"/>
      <c r="G20" s="888" t="s">
        <v>19</v>
      </c>
      <c r="H20" s="889"/>
      <c r="I20" s="371" t="s">
        <v>18</v>
      </c>
      <c r="J20" s="372" t="s">
        <v>392</v>
      </c>
    </row>
    <row r="21" spans="1:10" s="305" customFormat="1" ht="35.25" customHeight="1">
      <c r="A21" s="373" t="s">
        <v>426</v>
      </c>
      <c r="B21" s="374"/>
      <c r="C21" s="890"/>
      <c r="D21" s="891"/>
      <c r="E21" s="892" t="s">
        <v>431</v>
      </c>
      <c r="F21" s="893"/>
      <c r="G21" s="890"/>
      <c r="H21" s="891"/>
      <c r="I21" s="939" t="s">
        <v>446</v>
      </c>
      <c r="J21" s="942"/>
    </row>
    <row r="22" spans="1:10" s="305" customFormat="1" ht="37.5" customHeight="1">
      <c r="A22" s="375" t="s">
        <v>424</v>
      </c>
      <c r="B22" s="376"/>
      <c r="C22" s="894"/>
      <c r="D22" s="895"/>
      <c r="E22" s="883" t="s">
        <v>362</v>
      </c>
      <c r="F22" s="884"/>
      <c r="G22" s="894"/>
      <c r="H22" s="895"/>
      <c r="I22" s="940"/>
      <c r="J22" s="943"/>
    </row>
    <row r="23" spans="1:10" s="305" customFormat="1" ht="33.75" customHeight="1" thickBot="1">
      <c r="A23" s="375" t="s">
        <v>447</v>
      </c>
      <c r="B23" s="376"/>
      <c r="C23" s="894"/>
      <c r="D23" s="895"/>
      <c r="E23" s="883" t="s">
        <v>448</v>
      </c>
      <c r="F23" s="884"/>
      <c r="G23" s="894"/>
      <c r="H23" s="895"/>
      <c r="I23" s="941"/>
      <c r="J23" s="944"/>
    </row>
    <row r="24" spans="1:10" s="305" customFormat="1" ht="19.5">
      <c r="A24" s="377" t="s">
        <v>449</v>
      </c>
      <c r="B24" s="376"/>
      <c r="C24" s="894"/>
      <c r="D24" s="895"/>
      <c r="E24" s="883" t="s">
        <v>365</v>
      </c>
      <c r="F24" s="884"/>
      <c r="G24" s="894"/>
      <c r="H24" s="895"/>
      <c r="I24" s="948"/>
      <c r="J24" s="313"/>
    </row>
    <row r="25" spans="1:10" s="305" customFormat="1" ht="19.5">
      <c r="A25" s="375"/>
      <c r="B25" s="376"/>
      <c r="C25" s="894"/>
      <c r="D25" s="895"/>
      <c r="E25" s="883"/>
      <c r="F25" s="884"/>
      <c r="G25" s="894"/>
      <c r="H25" s="895"/>
      <c r="I25" s="949"/>
      <c r="J25" s="314"/>
    </row>
    <row r="26" spans="1:10" s="305" customFormat="1" ht="19.5">
      <c r="A26" s="375"/>
      <c r="B26" s="376"/>
      <c r="C26" s="894"/>
      <c r="D26" s="895"/>
      <c r="E26" s="883"/>
      <c r="F26" s="884"/>
      <c r="G26" s="346"/>
      <c r="H26" s="347"/>
      <c r="I26" s="949"/>
      <c r="J26" s="314"/>
    </row>
    <row r="27" spans="1:10" s="305" customFormat="1" ht="20.25" thickBot="1">
      <c r="A27" s="315"/>
      <c r="B27" s="316"/>
      <c r="C27" s="317"/>
      <c r="D27" s="318"/>
      <c r="E27" s="937"/>
      <c r="F27" s="938"/>
      <c r="G27" s="317"/>
      <c r="H27" s="318"/>
      <c r="I27" s="950"/>
      <c r="J27" s="319"/>
    </row>
    <row r="28" spans="9:11" s="305" customFormat="1" ht="19.5">
      <c r="I28" s="306"/>
      <c r="J28" s="307"/>
      <c r="K28" s="307"/>
    </row>
    <row r="29" spans="9:11" s="305" customFormat="1" ht="19.5">
      <c r="I29" s="306"/>
      <c r="J29" s="307"/>
      <c r="K29" s="307"/>
    </row>
    <row r="30" spans="9:11" s="305" customFormat="1" ht="19.5">
      <c r="I30" s="306"/>
      <c r="J30" s="307"/>
      <c r="K30" s="307"/>
    </row>
    <row r="31" spans="9:11" s="305" customFormat="1" ht="19.5">
      <c r="I31" s="306"/>
      <c r="J31" s="307"/>
      <c r="K31" s="307"/>
    </row>
    <row r="32" spans="9:11" s="305" customFormat="1" ht="19.5">
      <c r="I32" s="306"/>
      <c r="J32" s="307"/>
      <c r="K32" s="307"/>
    </row>
    <row r="33" spans="9:11" s="305" customFormat="1" ht="19.5">
      <c r="I33" s="306"/>
      <c r="J33" s="307"/>
      <c r="K33" s="307"/>
    </row>
    <row r="34" spans="9:11" s="305" customFormat="1" ht="19.5">
      <c r="I34" s="306"/>
      <c r="J34" s="307"/>
      <c r="K34" s="307"/>
    </row>
    <row r="35" spans="9:11" s="305" customFormat="1" ht="19.5">
      <c r="I35" s="306"/>
      <c r="J35" s="307"/>
      <c r="K35" s="307"/>
    </row>
    <row r="36" spans="9:11" s="305" customFormat="1" ht="19.5">
      <c r="I36" s="306"/>
      <c r="J36" s="307"/>
      <c r="K36" s="307"/>
    </row>
    <row r="37" spans="9:11" s="305" customFormat="1" ht="19.5">
      <c r="I37" s="306"/>
      <c r="J37" s="307"/>
      <c r="K37" s="307"/>
    </row>
    <row r="38" spans="9:11" s="305" customFormat="1" ht="19.5">
      <c r="I38" s="306"/>
      <c r="J38" s="307"/>
      <c r="K38" s="307"/>
    </row>
    <row r="39" spans="9:11" s="305" customFormat="1" ht="19.5">
      <c r="I39" s="306"/>
      <c r="J39" s="307"/>
      <c r="K39" s="307"/>
    </row>
    <row r="40" spans="9:11" s="305" customFormat="1" ht="19.5">
      <c r="I40" s="306"/>
      <c r="J40" s="307"/>
      <c r="K40" s="307"/>
    </row>
    <row r="41" spans="9:11" s="305" customFormat="1" ht="19.5">
      <c r="I41" s="306"/>
      <c r="J41" s="307"/>
      <c r="K41" s="307"/>
    </row>
    <row r="42" spans="9:11" s="305" customFormat="1" ht="19.5">
      <c r="I42" s="306"/>
      <c r="J42" s="307"/>
      <c r="K42" s="307"/>
    </row>
    <row r="43" spans="9:11" s="305" customFormat="1" ht="19.5">
      <c r="I43" s="306"/>
      <c r="J43" s="307"/>
      <c r="K43" s="307"/>
    </row>
    <row r="44" spans="9:11" s="305" customFormat="1" ht="19.5">
      <c r="I44" s="306"/>
      <c r="J44" s="307"/>
      <c r="K44" s="307"/>
    </row>
    <row r="45" spans="9:11" s="305" customFormat="1" ht="19.5">
      <c r="I45" s="306"/>
      <c r="J45" s="307"/>
      <c r="K45" s="307"/>
    </row>
    <row r="46" spans="9:11" s="305" customFormat="1" ht="19.5">
      <c r="I46" s="306"/>
      <c r="J46" s="307"/>
      <c r="K46" s="307"/>
    </row>
    <row r="47" spans="9:11" s="305" customFormat="1" ht="19.5">
      <c r="I47" s="306"/>
      <c r="J47" s="307"/>
      <c r="K47" s="307"/>
    </row>
    <row r="48" spans="9:11" s="305" customFormat="1" ht="19.5">
      <c r="I48" s="306"/>
      <c r="J48" s="307"/>
      <c r="K48" s="307"/>
    </row>
    <row r="49" spans="9:11" s="305" customFormat="1" ht="19.5">
      <c r="I49" s="306"/>
      <c r="J49" s="307"/>
      <c r="K49" s="307"/>
    </row>
    <row r="50" spans="9:11" s="305" customFormat="1" ht="19.5">
      <c r="I50" s="306"/>
      <c r="J50" s="307"/>
      <c r="K50" s="307"/>
    </row>
    <row r="51" spans="9:11" s="305" customFormat="1" ht="19.5">
      <c r="I51" s="306"/>
      <c r="J51" s="307"/>
      <c r="K51" s="307"/>
    </row>
    <row r="52" spans="9:11" s="305" customFormat="1" ht="19.5">
      <c r="I52" s="306"/>
      <c r="J52" s="307"/>
      <c r="K52" s="307"/>
    </row>
    <row r="53" spans="9:11" s="305" customFormat="1" ht="19.5">
      <c r="I53" s="306"/>
      <c r="J53" s="307"/>
      <c r="K53" s="307"/>
    </row>
    <row r="54" spans="9:11" s="305" customFormat="1" ht="19.5">
      <c r="I54" s="306"/>
      <c r="J54" s="307"/>
      <c r="K54" s="307"/>
    </row>
    <row r="55" spans="9:11" s="305" customFormat="1" ht="19.5">
      <c r="I55" s="306"/>
      <c r="J55" s="307"/>
      <c r="K55" s="307"/>
    </row>
    <row r="56" spans="9:11" s="305" customFormat="1" ht="19.5">
      <c r="I56" s="306"/>
      <c r="J56" s="307"/>
      <c r="K56" s="307"/>
    </row>
    <row r="57" spans="9:11" s="305" customFormat="1" ht="19.5">
      <c r="I57" s="306"/>
      <c r="J57" s="307"/>
      <c r="K57" s="307"/>
    </row>
    <row r="58" spans="9:11" s="305" customFormat="1" ht="19.5">
      <c r="I58" s="306"/>
      <c r="J58" s="307"/>
      <c r="K58" s="307"/>
    </row>
    <row r="59" spans="9:11" s="305" customFormat="1" ht="19.5">
      <c r="I59" s="306"/>
      <c r="J59" s="307"/>
      <c r="K59" s="307"/>
    </row>
    <row r="60" spans="9:11" s="305" customFormat="1" ht="19.5">
      <c r="I60" s="306"/>
      <c r="J60" s="307"/>
      <c r="K60" s="307"/>
    </row>
    <row r="61" spans="9:11" s="305" customFormat="1" ht="19.5">
      <c r="I61" s="306"/>
      <c r="J61" s="307"/>
      <c r="K61" s="307"/>
    </row>
    <row r="62" spans="9:11" s="305" customFormat="1" ht="19.5">
      <c r="I62" s="306"/>
      <c r="J62" s="307"/>
      <c r="K62" s="307"/>
    </row>
    <row r="63" spans="9:11" s="305" customFormat="1" ht="19.5">
      <c r="I63" s="306"/>
      <c r="J63" s="307"/>
      <c r="K63" s="307"/>
    </row>
    <row r="64" spans="9:11" s="305" customFormat="1" ht="19.5">
      <c r="I64" s="306"/>
      <c r="J64" s="307"/>
      <c r="K64" s="307"/>
    </row>
    <row r="65" spans="9:11" s="305" customFormat="1" ht="19.5">
      <c r="I65" s="306"/>
      <c r="J65" s="307"/>
      <c r="K65" s="307"/>
    </row>
    <row r="66" spans="9:11" s="305" customFormat="1" ht="19.5">
      <c r="I66" s="306"/>
      <c r="J66" s="307"/>
      <c r="K66" s="307"/>
    </row>
    <row r="67" spans="9:11" s="305" customFormat="1" ht="19.5">
      <c r="I67" s="306"/>
      <c r="J67" s="307"/>
      <c r="K67" s="307"/>
    </row>
    <row r="68" spans="9:11" s="305" customFormat="1" ht="19.5">
      <c r="I68" s="306"/>
      <c r="J68" s="307"/>
      <c r="K68" s="307"/>
    </row>
    <row r="69" spans="9:11" s="305" customFormat="1" ht="19.5">
      <c r="I69" s="306"/>
      <c r="J69" s="307"/>
      <c r="K69" s="307"/>
    </row>
    <row r="70" spans="9:11" s="305" customFormat="1" ht="19.5">
      <c r="I70" s="306"/>
      <c r="J70" s="307"/>
      <c r="K70" s="307"/>
    </row>
    <row r="71" spans="9:11" s="305" customFormat="1" ht="19.5">
      <c r="I71" s="306"/>
      <c r="J71" s="307"/>
      <c r="K71" s="307"/>
    </row>
    <row r="72" spans="9:11" s="305" customFormat="1" ht="19.5">
      <c r="I72" s="306"/>
      <c r="J72" s="307"/>
      <c r="K72" s="307"/>
    </row>
    <row r="73" spans="9:11" s="305" customFormat="1" ht="19.5">
      <c r="I73" s="306"/>
      <c r="J73" s="307"/>
      <c r="K73" s="307"/>
    </row>
    <row r="74" spans="9:11" s="305" customFormat="1" ht="19.5">
      <c r="I74" s="306"/>
      <c r="J74" s="307"/>
      <c r="K74" s="307"/>
    </row>
    <row r="75" spans="9:11" s="305" customFormat="1" ht="19.5">
      <c r="I75" s="306"/>
      <c r="J75" s="307"/>
      <c r="K75" s="307"/>
    </row>
    <row r="76" spans="9:11" s="305" customFormat="1" ht="19.5">
      <c r="I76" s="306"/>
      <c r="J76" s="307"/>
      <c r="K76" s="307"/>
    </row>
    <row r="77" spans="9:11" s="305" customFormat="1" ht="19.5">
      <c r="I77" s="306"/>
      <c r="J77" s="307"/>
      <c r="K77" s="307"/>
    </row>
    <row r="78" spans="9:11" s="305" customFormat="1" ht="19.5">
      <c r="I78" s="306"/>
      <c r="J78" s="307"/>
      <c r="K78" s="307"/>
    </row>
    <row r="79" spans="9:11" s="305" customFormat="1" ht="19.5">
      <c r="I79" s="306"/>
      <c r="J79" s="307"/>
      <c r="K79" s="307"/>
    </row>
    <row r="80" spans="9:11" s="305" customFormat="1" ht="19.5">
      <c r="I80" s="306"/>
      <c r="J80" s="307"/>
      <c r="K80" s="307"/>
    </row>
    <row r="81" spans="9:11" s="305" customFormat="1" ht="19.5">
      <c r="I81" s="306"/>
      <c r="J81" s="307"/>
      <c r="K81" s="307"/>
    </row>
    <row r="82" spans="9:11" s="305" customFormat="1" ht="19.5">
      <c r="I82" s="306"/>
      <c r="J82" s="307"/>
      <c r="K82" s="307"/>
    </row>
    <row r="83" spans="9:11" s="305" customFormat="1" ht="19.5">
      <c r="I83" s="306"/>
      <c r="J83" s="307"/>
      <c r="K83" s="307"/>
    </row>
    <row r="84" spans="9:11" s="305" customFormat="1" ht="19.5">
      <c r="I84" s="306"/>
      <c r="J84" s="307"/>
      <c r="K84" s="307"/>
    </row>
    <row r="85" spans="9:11" s="305" customFormat="1" ht="19.5">
      <c r="I85" s="306"/>
      <c r="J85" s="307"/>
      <c r="K85" s="307"/>
    </row>
    <row r="86" spans="9:11" s="305" customFormat="1" ht="19.5">
      <c r="I86" s="306"/>
      <c r="J86" s="307"/>
      <c r="K86" s="307"/>
    </row>
    <row r="87" spans="9:11" s="305" customFormat="1" ht="19.5">
      <c r="I87" s="306"/>
      <c r="J87" s="307"/>
      <c r="K87" s="307"/>
    </row>
    <row r="88" spans="9:11" s="305" customFormat="1" ht="19.5">
      <c r="I88" s="306"/>
      <c r="J88" s="307"/>
      <c r="K88" s="307"/>
    </row>
    <row r="89" spans="9:11" s="305" customFormat="1" ht="19.5">
      <c r="I89" s="306"/>
      <c r="J89" s="307"/>
      <c r="K89" s="307"/>
    </row>
    <row r="90" spans="9:11" s="305" customFormat="1" ht="19.5">
      <c r="I90" s="306"/>
      <c r="J90" s="307"/>
      <c r="K90" s="307"/>
    </row>
    <row r="91" spans="9:11" s="305" customFormat="1" ht="19.5">
      <c r="I91" s="306"/>
      <c r="J91" s="307"/>
      <c r="K91" s="307"/>
    </row>
    <row r="92" spans="9:11" s="305" customFormat="1" ht="19.5">
      <c r="I92" s="306"/>
      <c r="J92" s="307"/>
      <c r="K92" s="307"/>
    </row>
    <row r="93" spans="9:11" s="305" customFormat="1" ht="19.5">
      <c r="I93" s="306"/>
      <c r="J93" s="307"/>
      <c r="K93" s="307"/>
    </row>
    <row r="94" spans="9:11" s="305" customFormat="1" ht="19.5">
      <c r="I94" s="306"/>
      <c r="J94" s="307"/>
      <c r="K94" s="307"/>
    </row>
    <row r="95" spans="9:11" s="305" customFormat="1" ht="19.5">
      <c r="I95" s="306"/>
      <c r="J95" s="307"/>
      <c r="K95" s="307"/>
    </row>
    <row r="96" spans="9:11" s="305" customFormat="1" ht="19.5">
      <c r="I96" s="306"/>
      <c r="J96" s="307"/>
      <c r="K96" s="307"/>
    </row>
    <row r="97" spans="9:11" s="305" customFormat="1" ht="19.5">
      <c r="I97" s="306"/>
      <c r="J97" s="307"/>
      <c r="K97" s="307"/>
    </row>
    <row r="98" spans="9:11" s="305" customFormat="1" ht="19.5">
      <c r="I98" s="306"/>
      <c r="J98" s="307"/>
      <c r="K98" s="307"/>
    </row>
    <row r="99" spans="9:11" s="305" customFormat="1" ht="19.5">
      <c r="I99" s="306"/>
      <c r="J99" s="307"/>
      <c r="K99" s="307"/>
    </row>
    <row r="100" spans="9:11" s="305" customFormat="1" ht="19.5">
      <c r="I100" s="306"/>
      <c r="J100" s="307"/>
      <c r="K100" s="307"/>
    </row>
    <row r="101" spans="9:11" s="305" customFormat="1" ht="19.5">
      <c r="I101" s="306"/>
      <c r="J101" s="307"/>
      <c r="K101" s="307"/>
    </row>
    <row r="102" spans="9:11" s="305" customFormat="1" ht="19.5">
      <c r="I102" s="306"/>
      <c r="J102" s="307"/>
      <c r="K102" s="307"/>
    </row>
    <row r="103" spans="9:11" s="305" customFormat="1" ht="19.5">
      <c r="I103" s="306"/>
      <c r="J103" s="307"/>
      <c r="K103" s="307"/>
    </row>
    <row r="104" spans="9:11" s="305" customFormat="1" ht="19.5">
      <c r="I104" s="306"/>
      <c r="J104" s="307"/>
      <c r="K104" s="307"/>
    </row>
    <row r="105" spans="9:11" s="305" customFormat="1" ht="19.5">
      <c r="I105" s="306"/>
      <c r="J105" s="307"/>
      <c r="K105" s="307"/>
    </row>
    <row r="106" spans="9:11" s="305" customFormat="1" ht="19.5">
      <c r="I106" s="306"/>
      <c r="J106" s="307"/>
      <c r="K106" s="307"/>
    </row>
    <row r="107" spans="9:11" s="305" customFormat="1" ht="19.5">
      <c r="I107" s="306"/>
      <c r="J107" s="307"/>
      <c r="K107" s="307"/>
    </row>
    <row r="108" spans="9:11" s="305" customFormat="1" ht="19.5">
      <c r="I108" s="306"/>
      <c r="J108" s="307"/>
      <c r="K108" s="307"/>
    </row>
    <row r="109" spans="9:11" s="305" customFormat="1" ht="19.5">
      <c r="I109" s="306"/>
      <c r="J109" s="307"/>
      <c r="K109" s="307"/>
    </row>
    <row r="110" spans="9:11" s="305" customFormat="1" ht="19.5">
      <c r="I110" s="306"/>
      <c r="J110" s="307"/>
      <c r="K110" s="307"/>
    </row>
    <row r="111" spans="9:11" s="305" customFormat="1" ht="19.5">
      <c r="I111" s="306"/>
      <c r="J111" s="307"/>
      <c r="K111" s="307"/>
    </row>
    <row r="112" spans="9:11" s="305" customFormat="1" ht="19.5">
      <c r="I112" s="306"/>
      <c r="J112" s="307"/>
      <c r="K112" s="307"/>
    </row>
    <row r="113" spans="9:11" s="305" customFormat="1" ht="19.5">
      <c r="I113" s="306"/>
      <c r="J113" s="307"/>
      <c r="K113" s="307"/>
    </row>
    <row r="114" spans="9:11" s="305" customFormat="1" ht="19.5">
      <c r="I114" s="306"/>
      <c r="J114" s="307"/>
      <c r="K114" s="307"/>
    </row>
    <row r="115" spans="9:11" s="305" customFormat="1" ht="19.5">
      <c r="I115" s="306"/>
      <c r="J115" s="307"/>
      <c r="K115" s="307"/>
    </row>
    <row r="116" spans="9:11" s="305" customFormat="1" ht="19.5">
      <c r="I116" s="306"/>
      <c r="J116" s="307"/>
      <c r="K116" s="307"/>
    </row>
    <row r="117" spans="9:11" s="305" customFormat="1" ht="19.5">
      <c r="I117" s="306"/>
      <c r="J117" s="307"/>
      <c r="K117" s="307"/>
    </row>
    <row r="118" spans="9:11" s="305" customFormat="1" ht="19.5">
      <c r="I118" s="306"/>
      <c r="J118" s="307"/>
      <c r="K118" s="307"/>
    </row>
    <row r="119" spans="9:11" s="305" customFormat="1" ht="19.5">
      <c r="I119" s="306"/>
      <c r="J119" s="307"/>
      <c r="K119" s="307"/>
    </row>
    <row r="120" spans="9:11" s="305" customFormat="1" ht="19.5">
      <c r="I120" s="306"/>
      <c r="J120" s="307"/>
      <c r="K120" s="307"/>
    </row>
    <row r="121" spans="9:11" s="305" customFormat="1" ht="19.5">
      <c r="I121" s="306"/>
      <c r="J121" s="307"/>
      <c r="K121" s="307"/>
    </row>
    <row r="122" spans="9:11" s="305" customFormat="1" ht="19.5">
      <c r="I122" s="306"/>
      <c r="J122" s="307"/>
      <c r="K122" s="307"/>
    </row>
    <row r="123" spans="9:11" s="305" customFormat="1" ht="19.5">
      <c r="I123" s="306"/>
      <c r="J123" s="307"/>
      <c r="K123" s="307"/>
    </row>
    <row r="124" spans="9:11" s="305" customFormat="1" ht="19.5">
      <c r="I124" s="306"/>
      <c r="J124" s="307"/>
      <c r="K124" s="307"/>
    </row>
    <row r="125" spans="9:11" s="305" customFormat="1" ht="19.5">
      <c r="I125" s="306"/>
      <c r="J125" s="307"/>
      <c r="K125" s="307"/>
    </row>
    <row r="126" spans="9:11" s="305" customFormat="1" ht="19.5">
      <c r="I126" s="306"/>
      <c r="J126" s="307"/>
      <c r="K126" s="307"/>
    </row>
    <row r="127" spans="9:11" s="305" customFormat="1" ht="19.5">
      <c r="I127" s="306"/>
      <c r="J127" s="307"/>
      <c r="K127" s="307"/>
    </row>
    <row r="128" spans="9:11" s="305" customFormat="1" ht="19.5">
      <c r="I128" s="306"/>
      <c r="J128" s="307"/>
      <c r="K128" s="307"/>
    </row>
    <row r="129" spans="9:11" s="305" customFormat="1" ht="19.5">
      <c r="I129" s="306"/>
      <c r="J129" s="307"/>
      <c r="K129" s="307"/>
    </row>
    <row r="130" spans="9:11" s="305" customFormat="1" ht="19.5">
      <c r="I130" s="306"/>
      <c r="J130" s="307"/>
      <c r="K130" s="307"/>
    </row>
    <row r="131" spans="9:11" s="305" customFormat="1" ht="19.5">
      <c r="I131" s="306"/>
      <c r="J131" s="307"/>
      <c r="K131" s="307"/>
    </row>
    <row r="132" spans="9:11" s="305" customFormat="1" ht="19.5">
      <c r="I132" s="306"/>
      <c r="J132" s="307"/>
      <c r="K132" s="307"/>
    </row>
    <row r="133" spans="9:11" s="305" customFormat="1" ht="19.5">
      <c r="I133" s="306"/>
      <c r="J133" s="307"/>
      <c r="K133" s="307"/>
    </row>
    <row r="134" spans="9:11" s="305" customFormat="1" ht="19.5">
      <c r="I134" s="306"/>
      <c r="J134" s="307"/>
      <c r="K134" s="307"/>
    </row>
    <row r="135" spans="9:11" s="305" customFormat="1" ht="19.5">
      <c r="I135" s="306"/>
      <c r="J135" s="307"/>
      <c r="K135" s="307"/>
    </row>
    <row r="136" spans="9:11" s="305" customFormat="1" ht="19.5">
      <c r="I136" s="306"/>
      <c r="J136" s="307"/>
      <c r="K136" s="307"/>
    </row>
    <row r="137" spans="9:11" s="305" customFormat="1" ht="19.5">
      <c r="I137" s="306"/>
      <c r="J137" s="307"/>
      <c r="K137" s="307"/>
    </row>
    <row r="138" spans="9:11" s="305" customFormat="1" ht="19.5">
      <c r="I138" s="306"/>
      <c r="J138" s="307"/>
      <c r="K138" s="307"/>
    </row>
    <row r="139" spans="9:11" s="305" customFormat="1" ht="19.5">
      <c r="I139" s="306"/>
      <c r="J139" s="307"/>
      <c r="K139" s="307"/>
    </row>
    <row r="140" spans="9:11" s="305" customFormat="1" ht="19.5">
      <c r="I140" s="306"/>
      <c r="J140" s="307"/>
      <c r="K140" s="307"/>
    </row>
    <row r="141" spans="9:11" s="305" customFormat="1" ht="19.5">
      <c r="I141" s="306"/>
      <c r="J141" s="307"/>
      <c r="K141" s="307"/>
    </row>
    <row r="142" spans="9:11" s="305" customFormat="1" ht="19.5">
      <c r="I142" s="306"/>
      <c r="J142" s="307"/>
      <c r="K142" s="307"/>
    </row>
    <row r="143" spans="9:11" s="305" customFormat="1" ht="19.5">
      <c r="I143" s="306"/>
      <c r="J143" s="307"/>
      <c r="K143" s="307"/>
    </row>
    <row r="144" spans="9:11" s="305" customFormat="1" ht="19.5">
      <c r="I144" s="306"/>
      <c r="J144" s="307"/>
      <c r="K144" s="307"/>
    </row>
    <row r="145" spans="9:11" s="305" customFormat="1" ht="19.5">
      <c r="I145" s="306"/>
      <c r="J145" s="307"/>
      <c r="K145" s="307"/>
    </row>
    <row r="146" spans="9:11" s="305" customFormat="1" ht="19.5">
      <c r="I146" s="306"/>
      <c r="J146" s="307"/>
      <c r="K146" s="307"/>
    </row>
    <row r="147" spans="9:11" s="305" customFormat="1" ht="19.5">
      <c r="I147" s="306"/>
      <c r="J147" s="307"/>
      <c r="K147" s="307"/>
    </row>
    <row r="148" spans="9:11" s="305" customFormat="1" ht="19.5">
      <c r="I148" s="306"/>
      <c r="J148" s="307"/>
      <c r="K148" s="307"/>
    </row>
    <row r="149" spans="9:11" s="305" customFormat="1" ht="19.5">
      <c r="I149" s="306"/>
      <c r="J149" s="307"/>
      <c r="K149" s="307"/>
    </row>
    <row r="150" spans="9:11" s="305" customFormat="1" ht="19.5">
      <c r="I150" s="306"/>
      <c r="J150" s="307"/>
      <c r="K150" s="307"/>
    </row>
    <row r="151" spans="9:11" s="305" customFormat="1" ht="19.5">
      <c r="I151" s="306"/>
      <c r="J151" s="307"/>
      <c r="K151" s="307"/>
    </row>
    <row r="152" spans="9:11" s="305" customFormat="1" ht="19.5">
      <c r="I152" s="306"/>
      <c r="J152" s="307"/>
      <c r="K152" s="307"/>
    </row>
    <row r="153" spans="9:11" s="305" customFormat="1" ht="19.5">
      <c r="I153" s="306"/>
      <c r="J153" s="307"/>
      <c r="K153" s="307"/>
    </row>
    <row r="154" spans="9:11" s="305" customFormat="1" ht="19.5">
      <c r="I154" s="306"/>
      <c r="J154" s="307"/>
      <c r="K154" s="307"/>
    </row>
    <row r="155" spans="9:11" s="305" customFormat="1" ht="19.5">
      <c r="I155" s="306"/>
      <c r="J155" s="307"/>
      <c r="K155" s="307"/>
    </row>
    <row r="156" spans="9:11" s="305" customFormat="1" ht="19.5">
      <c r="I156" s="306"/>
      <c r="J156" s="307"/>
      <c r="K156" s="307"/>
    </row>
    <row r="157" spans="9:11" s="305" customFormat="1" ht="19.5">
      <c r="I157" s="306"/>
      <c r="J157" s="307"/>
      <c r="K157" s="307"/>
    </row>
    <row r="158" spans="9:11" s="305" customFormat="1" ht="19.5">
      <c r="I158" s="306"/>
      <c r="J158" s="307"/>
      <c r="K158" s="307"/>
    </row>
    <row r="159" spans="9:11" s="305" customFormat="1" ht="19.5">
      <c r="I159" s="306"/>
      <c r="J159" s="307"/>
      <c r="K159" s="307"/>
    </row>
    <row r="160" spans="9:11" s="305" customFormat="1" ht="19.5">
      <c r="I160" s="306"/>
      <c r="J160" s="307"/>
      <c r="K160" s="307"/>
    </row>
    <row r="161" spans="9:11" s="305" customFormat="1" ht="19.5">
      <c r="I161" s="306"/>
      <c r="J161" s="307"/>
      <c r="K161" s="307"/>
    </row>
    <row r="162" spans="9:11" s="305" customFormat="1" ht="19.5">
      <c r="I162" s="306"/>
      <c r="J162" s="307"/>
      <c r="K162" s="307"/>
    </row>
    <row r="163" spans="9:11" s="305" customFormat="1" ht="19.5">
      <c r="I163" s="306"/>
      <c r="J163" s="307"/>
      <c r="K163" s="307"/>
    </row>
    <row r="164" spans="9:11" s="305" customFormat="1" ht="19.5">
      <c r="I164" s="306"/>
      <c r="J164" s="307"/>
      <c r="K164" s="307"/>
    </row>
    <row r="165" spans="9:11" s="305" customFormat="1" ht="19.5">
      <c r="I165" s="306"/>
      <c r="J165" s="307"/>
      <c r="K165" s="307"/>
    </row>
    <row r="166" spans="9:11" s="305" customFormat="1" ht="19.5">
      <c r="I166" s="306"/>
      <c r="J166" s="307"/>
      <c r="K166" s="307"/>
    </row>
    <row r="167" spans="9:11" s="305" customFormat="1" ht="19.5">
      <c r="I167" s="306"/>
      <c r="J167" s="307"/>
      <c r="K167" s="307"/>
    </row>
    <row r="168" spans="9:11" s="305" customFormat="1" ht="19.5">
      <c r="I168" s="306"/>
      <c r="J168" s="307"/>
      <c r="K168" s="307"/>
    </row>
    <row r="169" spans="9:11" s="305" customFormat="1" ht="19.5">
      <c r="I169" s="306"/>
      <c r="J169" s="307"/>
      <c r="K169" s="307"/>
    </row>
    <row r="170" spans="9:11" s="305" customFormat="1" ht="19.5">
      <c r="I170" s="306"/>
      <c r="J170" s="307"/>
      <c r="K170" s="307"/>
    </row>
    <row r="171" spans="9:11" s="305" customFormat="1" ht="19.5">
      <c r="I171" s="306"/>
      <c r="J171" s="307"/>
      <c r="K171" s="307"/>
    </row>
    <row r="172" spans="9:11" s="305" customFormat="1" ht="19.5">
      <c r="I172" s="306"/>
      <c r="J172" s="307"/>
      <c r="K172" s="307"/>
    </row>
    <row r="173" spans="9:11" s="305" customFormat="1" ht="19.5">
      <c r="I173" s="306"/>
      <c r="J173" s="307"/>
      <c r="K173" s="307"/>
    </row>
    <row r="174" spans="9:11" s="305" customFormat="1" ht="19.5">
      <c r="I174" s="306"/>
      <c r="J174" s="307"/>
      <c r="K174" s="307"/>
    </row>
    <row r="175" spans="1:256" ht="19.5">
      <c r="A175" s="305"/>
      <c r="B175" s="305"/>
      <c r="C175" s="305"/>
      <c r="D175" s="305"/>
      <c r="E175" s="305"/>
      <c r="F175" s="305"/>
      <c r="G175" s="305"/>
      <c r="H175" s="305"/>
      <c r="I175" s="306"/>
      <c r="U175" s="305"/>
      <c r="V175" s="305"/>
      <c r="W175" s="305"/>
      <c r="X175" s="305"/>
      <c r="Y175" s="305"/>
      <c r="Z175" s="305"/>
      <c r="AA175" s="305"/>
      <c r="AB175" s="305"/>
      <c r="AC175" s="305"/>
      <c r="AD175" s="305"/>
      <c r="AE175" s="305"/>
      <c r="AF175" s="305"/>
      <c r="AG175" s="305"/>
      <c r="AH175" s="305"/>
      <c r="AI175" s="305"/>
      <c r="AJ175" s="305"/>
      <c r="AK175" s="305"/>
      <c r="AL175" s="305"/>
      <c r="AM175" s="305"/>
      <c r="AN175" s="305"/>
      <c r="AO175" s="305"/>
      <c r="AP175" s="305"/>
      <c r="AQ175" s="305"/>
      <c r="AR175" s="305"/>
      <c r="AS175" s="305"/>
      <c r="AT175" s="305"/>
      <c r="AU175" s="305"/>
      <c r="AV175" s="305"/>
      <c r="AW175" s="305"/>
      <c r="AX175" s="305"/>
      <c r="AY175" s="305"/>
      <c r="AZ175" s="305"/>
      <c r="BA175" s="305"/>
      <c r="BB175" s="305"/>
      <c r="BC175" s="305"/>
      <c r="BD175" s="305"/>
      <c r="BE175" s="305"/>
      <c r="BF175" s="305"/>
      <c r="BG175" s="305"/>
      <c r="BH175" s="305"/>
      <c r="BI175" s="305"/>
      <c r="BJ175" s="305"/>
      <c r="BK175" s="305"/>
      <c r="BL175" s="305"/>
      <c r="BM175" s="305"/>
      <c r="BN175" s="305"/>
      <c r="BO175" s="305"/>
      <c r="BP175" s="305"/>
      <c r="BQ175" s="305"/>
      <c r="BR175" s="305"/>
      <c r="BS175" s="305"/>
      <c r="BT175" s="305"/>
      <c r="BU175" s="305"/>
      <c r="BV175" s="305"/>
      <c r="BW175" s="305"/>
      <c r="BX175" s="305"/>
      <c r="BY175" s="305"/>
      <c r="BZ175" s="305"/>
      <c r="CA175" s="305"/>
      <c r="CB175" s="305"/>
      <c r="CC175" s="305"/>
      <c r="CD175" s="305"/>
      <c r="CE175" s="305"/>
      <c r="CF175" s="305"/>
      <c r="CG175" s="305"/>
      <c r="CH175" s="305"/>
      <c r="CI175" s="305"/>
      <c r="CJ175" s="305"/>
      <c r="CK175" s="305"/>
      <c r="CL175" s="305"/>
      <c r="CM175" s="305"/>
      <c r="CN175" s="305"/>
      <c r="CO175" s="305"/>
      <c r="CP175" s="305"/>
      <c r="CQ175" s="305"/>
      <c r="CR175" s="305"/>
      <c r="CS175" s="305"/>
      <c r="CT175" s="305"/>
      <c r="CU175" s="305"/>
      <c r="CV175" s="305"/>
      <c r="CW175" s="305"/>
      <c r="CX175" s="305"/>
      <c r="CY175" s="305"/>
      <c r="CZ175" s="305"/>
      <c r="DA175" s="305"/>
      <c r="DB175" s="305"/>
      <c r="DC175" s="305"/>
      <c r="DD175" s="305"/>
      <c r="DE175" s="305"/>
      <c r="DF175" s="305"/>
      <c r="DG175" s="305"/>
      <c r="DH175" s="305"/>
      <c r="DI175" s="305"/>
      <c r="DJ175" s="305"/>
      <c r="DK175" s="305"/>
      <c r="DL175" s="305"/>
      <c r="DM175" s="305"/>
      <c r="DN175" s="305"/>
      <c r="DO175" s="305"/>
      <c r="DP175" s="305"/>
      <c r="DQ175" s="305"/>
      <c r="DR175" s="305"/>
      <c r="DS175" s="305"/>
      <c r="DT175" s="305"/>
      <c r="DU175" s="305"/>
      <c r="DV175" s="305"/>
      <c r="DW175" s="305"/>
      <c r="DX175" s="305"/>
      <c r="DY175" s="305"/>
      <c r="DZ175" s="305"/>
      <c r="EA175" s="305"/>
      <c r="EB175" s="305"/>
      <c r="EC175" s="305"/>
      <c r="ED175" s="305"/>
      <c r="EE175" s="305"/>
      <c r="EF175" s="305"/>
      <c r="EG175" s="305"/>
      <c r="EH175" s="305"/>
      <c r="EI175" s="305"/>
      <c r="EJ175" s="305"/>
      <c r="EK175" s="305"/>
      <c r="EL175" s="305"/>
      <c r="EM175" s="305"/>
      <c r="EN175" s="305"/>
      <c r="EO175" s="305"/>
      <c r="EP175" s="305"/>
      <c r="EQ175" s="305"/>
      <c r="ER175" s="305"/>
      <c r="ES175" s="305"/>
      <c r="ET175" s="305"/>
      <c r="EU175" s="305"/>
      <c r="EV175" s="305"/>
      <c r="EW175" s="305"/>
      <c r="EX175" s="305"/>
      <c r="EY175" s="305"/>
      <c r="EZ175" s="305"/>
      <c r="FA175" s="305"/>
      <c r="FB175" s="305"/>
      <c r="FC175" s="305"/>
      <c r="FD175" s="305"/>
      <c r="FE175" s="305"/>
      <c r="FF175" s="305"/>
      <c r="FG175" s="305"/>
      <c r="FH175" s="305"/>
      <c r="FI175" s="305"/>
      <c r="FJ175" s="305"/>
      <c r="FK175" s="305"/>
      <c r="FL175" s="305"/>
      <c r="FM175" s="305"/>
      <c r="FN175" s="305"/>
      <c r="FO175" s="305"/>
      <c r="FP175" s="305"/>
      <c r="FQ175" s="305"/>
      <c r="FR175" s="305"/>
      <c r="FS175" s="305"/>
      <c r="FT175" s="305"/>
      <c r="FU175" s="305"/>
      <c r="FV175" s="305"/>
      <c r="FW175" s="305"/>
      <c r="FX175" s="305"/>
      <c r="FY175" s="305"/>
      <c r="FZ175" s="305"/>
      <c r="GA175" s="305"/>
      <c r="GB175" s="305"/>
      <c r="GC175" s="305"/>
      <c r="GD175" s="305"/>
      <c r="GE175" s="305"/>
      <c r="GF175" s="305"/>
      <c r="GG175" s="305"/>
      <c r="GH175" s="305"/>
      <c r="GI175" s="305"/>
      <c r="GJ175" s="305"/>
      <c r="GK175" s="305"/>
      <c r="GL175" s="305"/>
      <c r="GM175" s="305"/>
      <c r="GN175" s="305"/>
      <c r="GO175" s="305"/>
      <c r="GP175" s="305"/>
      <c r="GQ175" s="305"/>
      <c r="GR175" s="305"/>
      <c r="GS175" s="305"/>
      <c r="GT175" s="305"/>
      <c r="GU175" s="305"/>
      <c r="GV175" s="305"/>
      <c r="GW175" s="305"/>
      <c r="GX175" s="305"/>
      <c r="GY175" s="305"/>
      <c r="GZ175" s="305"/>
      <c r="HA175" s="305"/>
      <c r="HB175" s="305"/>
      <c r="HC175" s="305"/>
      <c r="HD175" s="305"/>
      <c r="HE175" s="305"/>
      <c r="HF175" s="305"/>
      <c r="HG175" s="305"/>
      <c r="HH175" s="305"/>
      <c r="HI175" s="305"/>
      <c r="HJ175" s="305"/>
      <c r="HK175" s="305"/>
      <c r="HL175" s="305"/>
      <c r="HM175" s="305"/>
      <c r="HN175" s="305"/>
      <c r="HO175" s="305"/>
      <c r="HP175" s="305"/>
      <c r="HQ175" s="305"/>
      <c r="HR175" s="305"/>
      <c r="HS175" s="305"/>
      <c r="HT175" s="305"/>
      <c r="HU175" s="305"/>
      <c r="HV175" s="305"/>
      <c r="HW175" s="305"/>
      <c r="HX175" s="305"/>
      <c r="HY175" s="305"/>
      <c r="HZ175" s="305"/>
      <c r="IA175" s="305"/>
      <c r="IB175" s="305"/>
      <c r="IC175" s="305"/>
      <c r="ID175" s="305"/>
      <c r="IE175" s="305"/>
      <c r="IF175" s="305"/>
      <c r="IG175" s="305"/>
      <c r="IH175" s="305"/>
      <c r="II175" s="305"/>
      <c r="IJ175" s="305"/>
      <c r="IK175" s="305"/>
      <c r="IL175" s="305"/>
      <c r="IM175" s="305"/>
      <c r="IN175" s="305"/>
      <c r="IO175" s="305"/>
      <c r="IP175" s="305"/>
      <c r="IQ175" s="305"/>
      <c r="IR175" s="305"/>
      <c r="IS175" s="305"/>
      <c r="IT175" s="305"/>
      <c r="IU175" s="305"/>
      <c r="IV175" s="305"/>
    </row>
    <row r="176" spans="1:256" ht="19.5">
      <c r="A176" s="305"/>
      <c r="B176" s="305"/>
      <c r="C176" s="305"/>
      <c r="D176" s="305"/>
      <c r="E176" s="305"/>
      <c r="F176" s="305"/>
      <c r="G176" s="305"/>
      <c r="H176" s="305"/>
      <c r="I176" s="306"/>
      <c r="U176" s="305"/>
      <c r="V176" s="305"/>
      <c r="W176" s="305"/>
      <c r="X176" s="305"/>
      <c r="Y176" s="305"/>
      <c r="Z176" s="305"/>
      <c r="AA176" s="305"/>
      <c r="AB176" s="305"/>
      <c r="AC176" s="305"/>
      <c r="AD176" s="305"/>
      <c r="AE176" s="305"/>
      <c r="AF176" s="305"/>
      <c r="AG176" s="305"/>
      <c r="AH176" s="305"/>
      <c r="AI176" s="305"/>
      <c r="AJ176" s="305"/>
      <c r="AK176" s="305"/>
      <c r="AL176" s="305"/>
      <c r="AM176" s="305"/>
      <c r="AN176" s="305"/>
      <c r="AO176" s="305"/>
      <c r="AP176" s="305"/>
      <c r="AQ176" s="305"/>
      <c r="AR176" s="305"/>
      <c r="AS176" s="305"/>
      <c r="AT176" s="305"/>
      <c r="AU176" s="305"/>
      <c r="AV176" s="305"/>
      <c r="AW176" s="305"/>
      <c r="AX176" s="305"/>
      <c r="AY176" s="305"/>
      <c r="AZ176" s="305"/>
      <c r="BA176" s="305"/>
      <c r="BB176" s="305"/>
      <c r="BC176" s="305"/>
      <c r="BD176" s="305"/>
      <c r="BE176" s="305"/>
      <c r="BF176" s="305"/>
      <c r="BG176" s="305"/>
      <c r="BH176" s="305"/>
      <c r="BI176" s="305"/>
      <c r="BJ176" s="305"/>
      <c r="BK176" s="305"/>
      <c r="BL176" s="305"/>
      <c r="BM176" s="305"/>
      <c r="BN176" s="305"/>
      <c r="BO176" s="305"/>
      <c r="BP176" s="305"/>
      <c r="BQ176" s="305"/>
      <c r="BR176" s="305"/>
      <c r="BS176" s="305"/>
      <c r="BT176" s="305"/>
      <c r="BU176" s="305"/>
      <c r="BV176" s="305"/>
      <c r="BW176" s="305"/>
      <c r="BX176" s="305"/>
      <c r="BY176" s="305"/>
      <c r="BZ176" s="305"/>
      <c r="CA176" s="305"/>
      <c r="CB176" s="305"/>
      <c r="CC176" s="305"/>
      <c r="CD176" s="305"/>
      <c r="CE176" s="305"/>
      <c r="CF176" s="305"/>
      <c r="CG176" s="305"/>
      <c r="CH176" s="305"/>
      <c r="CI176" s="305"/>
      <c r="CJ176" s="305"/>
      <c r="CK176" s="305"/>
      <c r="CL176" s="305"/>
      <c r="CM176" s="305"/>
      <c r="CN176" s="305"/>
      <c r="CO176" s="305"/>
      <c r="CP176" s="305"/>
      <c r="CQ176" s="305"/>
      <c r="CR176" s="305"/>
      <c r="CS176" s="305"/>
      <c r="CT176" s="305"/>
      <c r="CU176" s="305"/>
      <c r="CV176" s="305"/>
      <c r="CW176" s="305"/>
      <c r="CX176" s="305"/>
      <c r="CY176" s="305"/>
      <c r="CZ176" s="305"/>
      <c r="DA176" s="305"/>
      <c r="DB176" s="305"/>
      <c r="DC176" s="305"/>
      <c r="DD176" s="305"/>
      <c r="DE176" s="305"/>
      <c r="DF176" s="305"/>
      <c r="DG176" s="305"/>
      <c r="DH176" s="305"/>
      <c r="DI176" s="305"/>
      <c r="DJ176" s="305"/>
      <c r="DK176" s="305"/>
      <c r="DL176" s="305"/>
      <c r="DM176" s="305"/>
      <c r="DN176" s="305"/>
      <c r="DO176" s="305"/>
      <c r="DP176" s="305"/>
      <c r="DQ176" s="305"/>
      <c r="DR176" s="305"/>
      <c r="DS176" s="305"/>
      <c r="DT176" s="305"/>
      <c r="DU176" s="305"/>
      <c r="DV176" s="305"/>
      <c r="DW176" s="305"/>
      <c r="DX176" s="305"/>
      <c r="DY176" s="305"/>
      <c r="DZ176" s="305"/>
      <c r="EA176" s="305"/>
      <c r="EB176" s="305"/>
      <c r="EC176" s="305"/>
      <c r="ED176" s="305"/>
      <c r="EE176" s="305"/>
      <c r="EF176" s="305"/>
      <c r="EG176" s="305"/>
      <c r="EH176" s="305"/>
      <c r="EI176" s="305"/>
      <c r="EJ176" s="305"/>
      <c r="EK176" s="305"/>
      <c r="EL176" s="305"/>
      <c r="EM176" s="305"/>
      <c r="EN176" s="305"/>
      <c r="EO176" s="305"/>
      <c r="EP176" s="305"/>
      <c r="EQ176" s="305"/>
      <c r="ER176" s="305"/>
      <c r="ES176" s="305"/>
      <c r="ET176" s="305"/>
      <c r="EU176" s="305"/>
      <c r="EV176" s="305"/>
      <c r="EW176" s="305"/>
      <c r="EX176" s="305"/>
      <c r="EY176" s="305"/>
      <c r="EZ176" s="305"/>
      <c r="FA176" s="305"/>
      <c r="FB176" s="305"/>
      <c r="FC176" s="305"/>
      <c r="FD176" s="305"/>
      <c r="FE176" s="305"/>
      <c r="FF176" s="305"/>
      <c r="FG176" s="305"/>
      <c r="FH176" s="305"/>
      <c r="FI176" s="305"/>
      <c r="FJ176" s="305"/>
      <c r="FK176" s="305"/>
      <c r="FL176" s="305"/>
      <c r="FM176" s="305"/>
      <c r="FN176" s="305"/>
      <c r="FO176" s="305"/>
      <c r="FP176" s="305"/>
      <c r="FQ176" s="305"/>
      <c r="FR176" s="305"/>
      <c r="FS176" s="305"/>
      <c r="FT176" s="305"/>
      <c r="FU176" s="305"/>
      <c r="FV176" s="305"/>
      <c r="FW176" s="305"/>
      <c r="FX176" s="305"/>
      <c r="FY176" s="305"/>
      <c r="FZ176" s="305"/>
      <c r="GA176" s="305"/>
      <c r="GB176" s="305"/>
      <c r="GC176" s="305"/>
      <c r="GD176" s="305"/>
      <c r="GE176" s="305"/>
      <c r="GF176" s="305"/>
      <c r="GG176" s="305"/>
      <c r="GH176" s="305"/>
      <c r="GI176" s="305"/>
      <c r="GJ176" s="305"/>
      <c r="GK176" s="305"/>
      <c r="GL176" s="305"/>
      <c r="GM176" s="305"/>
      <c r="GN176" s="305"/>
      <c r="GO176" s="305"/>
      <c r="GP176" s="305"/>
      <c r="GQ176" s="305"/>
      <c r="GR176" s="305"/>
      <c r="GS176" s="305"/>
      <c r="GT176" s="305"/>
      <c r="GU176" s="305"/>
      <c r="GV176" s="305"/>
      <c r="GW176" s="305"/>
      <c r="GX176" s="305"/>
      <c r="GY176" s="305"/>
      <c r="GZ176" s="305"/>
      <c r="HA176" s="305"/>
      <c r="HB176" s="305"/>
      <c r="HC176" s="305"/>
      <c r="HD176" s="305"/>
      <c r="HE176" s="305"/>
      <c r="HF176" s="305"/>
      <c r="HG176" s="305"/>
      <c r="HH176" s="305"/>
      <c r="HI176" s="305"/>
      <c r="HJ176" s="305"/>
      <c r="HK176" s="305"/>
      <c r="HL176" s="305"/>
      <c r="HM176" s="305"/>
      <c r="HN176" s="305"/>
      <c r="HO176" s="305"/>
      <c r="HP176" s="305"/>
      <c r="HQ176" s="305"/>
      <c r="HR176" s="305"/>
      <c r="HS176" s="305"/>
      <c r="HT176" s="305"/>
      <c r="HU176" s="305"/>
      <c r="HV176" s="305"/>
      <c r="HW176" s="305"/>
      <c r="HX176" s="305"/>
      <c r="HY176" s="305"/>
      <c r="HZ176" s="305"/>
      <c r="IA176" s="305"/>
      <c r="IB176" s="305"/>
      <c r="IC176" s="305"/>
      <c r="ID176" s="305"/>
      <c r="IE176" s="305"/>
      <c r="IF176" s="305"/>
      <c r="IG176" s="305"/>
      <c r="IH176" s="305"/>
      <c r="II176" s="305"/>
      <c r="IJ176" s="305"/>
      <c r="IK176" s="305"/>
      <c r="IL176" s="305"/>
      <c r="IM176" s="305"/>
      <c r="IN176" s="305"/>
      <c r="IO176" s="305"/>
      <c r="IP176" s="305"/>
      <c r="IQ176" s="305"/>
      <c r="IR176" s="305"/>
      <c r="IS176" s="305"/>
      <c r="IT176" s="305"/>
      <c r="IU176" s="305"/>
      <c r="IV176" s="305"/>
    </row>
    <row r="177" spans="1:256" ht="19.5">
      <c r="A177" s="305"/>
      <c r="B177" s="305"/>
      <c r="C177" s="305"/>
      <c r="D177" s="305"/>
      <c r="E177" s="305"/>
      <c r="F177" s="305"/>
      <c r="G177" s="305"/>
      <c r="H177" s="305"/>
      <c r="I177" s="306"/>
      <c r="U177" s="305"/>
      <c r="V177" s="305"/>
      <c r="W177" s="305"/>
      <c r="X177" s="305"/>
      <c r="Y177" s="305"/>
      <c r="Z177" s="305"/>
      <c r="AA177" s="305"/>
      <c r="AB177" s="305"/>
      <c r="AC177" s="305"/>
      <c r="AD177" s="305"/>
      <c r="AE177" s="305"/>
      <c r="AF177" s="305"/>
      <c r="AG177" s="305"/>
      <c r="AH177" s="305"/>
      <c r="AI177" s="305"/>
      <c r="AJ177" s="305"/>
      <c r="AK177" s="305"/>
      <c r="AL177" s="305"/>
      <c r="AM177" s="305"/>
      <c r="AN177" s="305"/>
      <c r="AO177" s="305"/>
      <c r="AP177" s="305"/>
      <c r="AQ177" s="305"/>
      <c r="AR177" s="305"/>
      <c r="AS177" s="305"/>
      <c r="AT177" s="305"/>
      <c r="AU177" s="305"/>
      <c r="AV177" s="305"/>
      <c r="AW177" s="305"/>
      <c r="AX177" s="305"/>
      <c r="AY177" s="305"/>
      <c r="AZ177" s="305"/>
      <c r="BA177" s="305"/>
      <c r="BB177" s="305"/>
      <c r="BC177" s="305"/>
      <c r="BD177" s="305"/>
      <c r="BE177" s="305"/>
      <c r="BF177" s="305"/>
      <c r="BG177" s="305"/>
      <c r="BH177" s="305"/>
      <c r="BI177" s="305"/>
      <c r="BJ177" s="305"/>
      <c r="BK177" s="305"/>
      <c r="BL177" s="305"/>
      <c r="BM177" s="305"/>
      <c r="BN177" s="305"/>
      <c r="BO177" s="305"/>
      <c r="BP177" s="305"/>
      <c r="BQ177" s="305"/>
      <c r="BR177" s="305"/>
      <c r="BS177" s="305"/>
      <c r="BT177" s="305"/>
      <c r="BU177" s="305"/>
      <c r="BV177" s="305"/>
      <c r="BW177" s="305"/>
      <c r="BX177" s="305"/>
      <c r="BY177" s="305"/>
      <c r="BZ177" s="305"/>
      <c r="CA177" s="305"/>
      <c r="CB177" s="305"/>
      <c r="CC177" s="305"/>
      <c r="CD177" s="305"/>
      <c r="CE177" s="305"/>
      <c r="CF177" s="305"/>
      <c r="CG177" s="305"/>
      <c r="CH177" s="305"/>
      <c r="CI177" s="305"/>
      <c r="CJ177" s="305"/>
      <c r="CK177" s="305"/>
      <c r="CL177" s="305"/>
      <c r="CM177" s="305"/>
      <c r="CN177" s="305"/>
      <c r="CO177" s="305"/>
      <c r="CP177" s="305"/>
      <c r="CQ177" s="305"/>
      <c r="CR177" s="305"/>
      <c r="CS177" s="305"/>
      <c r="CT177" s="305"/>
      <c r="CU177" s="305"/>
      <c r="CV177" s="305"/>
      <c r="CW177" s="305"/>
      <c r="CX177" s="305"/>
      <c r="CY177" s="305"/>
      <c r="CZ177" s="305"/>
      <c r="DA177" s="305"/>
      <c r="DB177" s="305"/>
      <c r="DC177" s="305"/>
      <c r="DD177" s="305"/>
      <c r="DE177" s="305"/>
      <c r="DF177" s="305"/>
      <c r="DG177" s="305"/>
      <c r="DH177" s="305"/>
      <c r="DI177" s="305"/>
      <c r="DJ177" s="305"/>
      <c r="DK177" s="305"/>
      <c r="DL177" s="305"/>
      <c r="DM177" s="305"/>
      <c r="DN177" s="305"/>
      <c r="DO177" s="305"/>
      <c r="DP177" s="305"/>
      <c r="DQ177" s="305"/>
      <c r="DR177" s="305"/>
      <c r="DS177" s="305"/>
      <c r="DT177" s="305"/>
      <c r="DU177" s="305"/>
      <c r="DV177" s="305"/>
      <c r="DW177" s="305"/>
      <c r="DX177" s="305"/>
      <c r="DY177" s="305"/>
      <c r="DZ177" s="305"/>
      <c r="EA177" s="305"/>
      <c r="EB177" s="305"/>
      <c r="EC177" s="305"/>
      <c r="ED177" s="305"/>
      <c r="EE177" s="305"/>
      <c r="EF177" s="305"/>
      <c r="EG177" s="305"/>
      <c r="EH177" s="305"/>
      <c r="EI177" s="305"/>
      <c r="EJ177" s="305"/>
      <c r="EK177" s="305"/>
      <c r="EL177" s="305"/>
      <c r="EM177" s="305"/>
      <c r="EN177" s="305"/>
      <c r="EO177" s="305"/>
      <c r="EP177" s="305"/>
      <c r="EQ177" s="305"/>
      <c r="ER177" s="305"/>
      <c r="ES177" s="305"/>
      <c r="ET177" s="305"/>
      <c r="EU177" s="305"/>
      <c r="EV177" s="305"/>
      <c r="EW177" s="305"/>
      <c r="EX177" s="305"/>
      <c r="EY177" s="305"/>
      <c r="EZ177" s="305"/>
      <c r="FA177" s="305"/>
      <c r="FB177" s="305"/>
      <c r="FC177" s="305"/>
      <c r="FD177" s="305"/>
      <c r="FE177" s="305"/>
      <c r="FF177" s="305"/>
      <c r="FG177" s="305"/>
      <c r="FH177" s="305"/>
      <c r="FI177" s="305"/>
      <c r="FJ177" s="305"/>
      <c r="FK177" s="305"/>
      <c r="FL177" s="305"/>
      <c r="FM177" s="305"/>
      <c r="FN177" s="305"/>
      <c r="FO177" s="305"/>
      <c r="FP177" s="305"/>
      <c r="FQ177" s="305"/>
      <c r="FR177" s="305"/>
      <c r="FS177" s="305"/>
      <c r="FT177" s="305"/>
      <c r="FU177" s="305"/>
      <c r="FV177" s="305"/>
      <c r="FW177" s="305"/>
      <c r="FX177" s="305"/>
      <c r="FY177" s="305"/>
      <c r="FZ177" s="305"/>
      <c r="GA177" s="305"/>
      <c r="GB177" s="305"/>
      <c r="GC177" s="305"/>
      <c r="GD177" s="305"/>
      <c r="GE177" s="305"/>
      <c r="GF177" s="305"/>
      <c r="GG177" s="305"/>
      <c r="GH177" s="305"/>
      <c r="GI177" s="305"/>
      <c r="GJ177" s="305"/>
      <c r="GK177" s="305"/>
      <c r="GL177" s="305"/>
      <c r="GM177" s="305"/>
      <c r="GN177" s="305"/>
      <c r="GO177" s="305"/>
      <c r="GP177" s="305"/>
      <c r="GQ177" s="305"/>
      <c r="GR177" s="305"/>
      <c r="GS177" s="305"/>
      <c r="GT177" s="305"/>
      <c r="GU177" s="305"/>
      <c r="GV177" s="305"/>
      <c r="GW177" s="305"/>
      <c r="GX177" s="305"/>
      <c r="GY177" s="305"/>
      <c r="GZ177" s="305"/>
      <c r="HA177" s="305"/>
      <c r="HB177" s="305"/>
      <c r="HC177" s="305"/>
      <c r="HD177" s="305"/>
      <c r="HE177" s="305"/>
      <c r="HF177" s="305"/>
      <c r="HG177" s="305"/>
      <c r="HH177" s="305"/>
      <c r="HI177" s="305"/>
      <c r="HJ177" s="305"/>
      <c r="HK177" s="305"/>
      <c r="HL177" s="305"/>
      <c r="HM177" s="305"/>
      <c r="HN177" s="305"/>
      <c r="HO177" s="305"/>
      <c r="HP177" s="305"/>
      <c r="HQ177" s="305"/>
      <c r="HR177" s="305"/>
      <c r="HS177" s="305"/>
      <c r="HT177" s="305"/>
      <c r="HU177" s="305"/>
      <c r="HV177" s="305"/>
      <c r="HW177" s="305"/>
      <c r="HX177" s="305"/>
      <c r="HY177" s="305"/>
      <c r="HZ177" s="305"/>
      <c r="IA177" s="305"/>
      <c r="IB177" s="305"/>
      <c r="IC177" s="305"/>
      <c r="ID177" s="305"/>
      <c r="IE177" s="305"/>
      <c r="IF177" s="305"/>
      <c r="IG177" s="305"/>
      <c r="IH177" s="305"/>
      <c r="II177" s="305"/>
      <c r="IJ177" s="305"/>
      <c r="IK177" s="305"/>
      <c r="IL177" s="305"/>
      <c r="IM177" s="305"/>
      <c r="IN177" s="305"/>
      <c r="IO177" s="305"/>
      <c r="IP177" s="305"/>
      <c r="IQ177" s="305"/>
      <c r="IR177" s="305"/>
      <c r="IS177" s="305"/>
      <c r="IT177" s="305"/>
      <c r="IU177" s="305"/>
      <c r="IV177" s="305"/>
    </row>
    <row r="178" spans="1:256" ht="19.5">
      <c r="A178" s="305"/>
      <c r="B178" s="305"/>
      <c r="C178" s="305"/>
      <c r="D178" s="305"/>
      <c r="E178" s="305"/>
      <c r="F178" s="305"/>
      <c r="G178" s="305"/>
      <c r="H178" s="305"/>
      <c r="I178" s="306"/>
      <c r="U178" s="305"/>
      <c r="V178" s="305"/>
      <c r="W178" s="305"/>
      <c r="X178" s="305"/>
      <c r="Y178" s="305"/>
      <c r="Z178" s="305"/>
      <c r="AA178" s="305"/>
      <c r="AB178" s="305"/>
      <c r="AC178" s="305"/>
      <c r="AD178" s="305"/>
      <c r="AE178" s="305"/>
      <c r="AF178" s="305"/>
      <c r="AG178" s="305"/>
      <c r="AH178" s="305"/>
      <c r="AI178" s="305"/>
      <c r="AJ178" s="305"/>
      <c r="AK178" s="305"/>
      <c r="AL178" s="305"/>
      <c r="AM178" s="305"/>
      <c r="AN178" s="305"/>
      <c r="AO178" s="305"/>
      <c r="AP178" s="305"/>
      <c r="AQ178" s="305"/>
      <c r="AR178" s="305"/>
      <c r="AS178" s="305"/>
      <c r="AT178" s="305"/>
      <c r="AU178" s="305"/>
      <c r="AV178" s="305"/>
      <c r="AW178" s="305"/>
      <c r="AX178" s="305"/>
      <c r="AY178" s="305"/>
      <c r="AZ178" s="305"/>
      <c r="BA178" s="305"/>
      <c r="BB178" s="305"/>
      <c r="BC178" s="305"/>
      <c r="BD178" s="305"/>
      <c r="BE178" s="305"/>
      <c r="BF178" s="305"/>
      <c r="BG178" s="305"/>
      <c r="BH178" s="305"/>
      <c r="BI178" s="305"/>
      <c r="BJ178" s="305"/>
      <c r="BK178" s="305"/>
      <c r="BL178" s="305"/>
      <c r="BM178" s="305"/>
      <c r="BN178" s="305"/>
      <c r="BO178" s="305"/>
      <c r="BP178" s="305"/>
      <c r="BQ178" s="305"/>
      <c r="BR178" s="305"/>
      <c r="BS178" s="305"/>
      <c r="BT178" s="305"/>
      <c r="BU178" s="305"/>
      <c r="BV178" s="305"/>
      <c r="BW178" s="305"/>
      <c r="BX178" s="305"/>
      <c r="BY178" s="305"/>
      <c r="BZ178" s="305"/>
      <c r="CA178" s="305"/>
      <c r="CB178" s="305"/>
      <c r="CC178" s="305"/>
      <c r="CD178" s="305"/>
      <c r="CE178" s="305"/>
      <c r="CF178" s="305"/>
      <c r="CG178" s="305"/>
      <c r="CH178" s="305"/>
      <c r="CI178" s="305"/>
      <c r="CJ178" s="305"/>
      <c r="CK178" s="305"/>
      <c r="CL178" s="305"/>
      <c r="CM178" s="305"/>
      <c r="CN178" s="305"/>
      <c r="CO178" s="305"/>
      <c r="CP178" s="305"/>
      <c r="CQ178" s="305"/>
      <c r="CR178" s="305"/>
      <c r="CS178" s="305"/>
      <c r="CT178" s="305"/>
      <c r="CU178" s="305"/>
      <c r="CV178" s="305"/>
      <c r="CW178" s="305"/>
      <c r="CX178" s="305"/>
      <c r="CY178" s="305"/>
      <c r="CZ178" s="305"/>
      <c r="DA178" s="305"/>
      <c r="DB178" s="305"/>
      <c r="DC178" s="305"/>
      <c r="DD178" s="305"/>
      <c r="DE178" s="305"/>
      <c r="DF178" s="305"/>
      <c r="DG178" s="305"/>
      <c r="DH178" s="305"/>
      <c r="DI178" s="305"/>
      <c r="DJ178" s="305"/>
      <c r="DK178" s="305"/>
      <c r="DL178" s="305"/>
      <c r="DM178" s="305"/>
      <c r="DN178" s="305"/>
      <c r="DO178" s="305"/>
      <c r="DP178" s="305"/>
      <c r="DQ178" s="305"/>
      <c r="DR178" s="305"/>
      <c r="DS178" s="305"/>
      <c r="DT178" s="305"/>
      <c r="DU178" s="305"/>
      <c r="DV178" s="305"/>
      <c r="DW178" s="305"/>
      <c r="DX178" s="305"/>
      <c r="DY178" s="305"/>
      <c r="DZ178" s="305"/>
      <c r="EA178" s="305"/>
      <c r="EB178" s="305"/>
      <c r="EC178" s="305"/>
      <c r="ED178" s="305"/>
      <c r="EE178" s="305"/>
      <c r="EF178" s="305"/>
      <c r="EG178" s="305"/>
      <c r="EH178" s="305"/>
      <c r="EI178" s="305"/>
      <c r="EJ178" s="305"/>
      <c r="EK178" s="305"/>
      <c r="EL178" s="305"/>
      <c r="EM178" s="305"/>
      <c r="EN178" s="305"/>
      <c r="EO178" s="305"/>
      <c r="EP178" s="305"/>
      <c r="EQ178" s="305"/>
      <c r="ER178" s="305"/>
      <c r="ES178" s="305"/>
      <c r="ET178" s="305"/>
      <c r="EU178" s="305"/>
      <c r="EV178" s="305"/>
      <c r="EW178" s="305"/>
      <c r="EX178" s="305"/>
      <c r="EY178" s="305"/>
      <c r="EZ178" s="305"/>
      <c r="FA178" s="305"/>
      <c r="FB178" s="305"/>
      <c r="FC178" s="305"/>
      <c r="FD178" s="305"/>
      <c r="FE178" s="305"/>
      <c r="FF178" s="305"/>
      <c r="FG178" s="305"/>
      <c r="FH178" s="305"/>
      <c r="FI178" s="305"/>
      <c r="FJ178" s="305"/>
      <c r="FK178" s="305"/>
      <c r="FL178" s="305"/>
      <c r="FM178" s="305"/>
      <c r="FN178" s="305"/>
      <c r="FO178" s="305"/>
      <c r="FP178" s="305"/>
      <c r="FQ178" s="305"/>
      <c r="FR178" s="305"/>
      <c r="FS178" s="305"/>
      <c r="FT178" s="305"/>
      <c r="FU178" s="305"/>
      <c r="FV178" s="305"/>
      <c r="FW178" s="305"/>
      <c r="FX178" s="305"/>
      <c r="FY178" s="305"/>
      <c r="FZ178" s="305"/>
      <c r="GA178" s="305"/>
      <c r="GB178" s="305"/>
      <c r="GC178" s="305"/>
      <c r="GD178" s="305"/>
      <c r="GE178" s="305"/>
      <c r="GF178" s="305"/>
      <c r="GG178" s="305"/>
      <c r="GH178" s="305"/>
      <c r="GI178" s="305"/>
      <c r="GJ178" s="305"/>
      <c r="GK178" s="305"/>
      <c r="GL178" s="305"/>
      <c r="GM178" s="305"/>
      <c r="GN178" s="305"/>
      <c r="GO178" s="305"/>
      <c r="GP178" s="305"/>
      <c r="GQ178" s="305"/>
      <c r="GR178" s="305"/>
      <c r="GS178" s="305"/>
      <c r="GT178" s="305"/>
      <c r="GU178" s="305"/>
      <c r="GV178" s="305"/>
      <c r="GW178" s="305"/>
      <c r="GX178" s="305"/>
      <c r="GY178" s="305"/>
      <c r="GZ178" s="305"/>
      <c r="HA178" s="305"/>
      <c r="HB178" s="305"/>
      <c r="HC178" s="305"/>
      <c r="HD178" s="305"/>
      <c r="HE178" s="305"/>
      <c r="HF178" s="305"/>
      <c r="HG178" s="305"/>
      <c r="HH178" s="305"/>
      <c r="HI178" s="305"/>
      <c r="HJ178" s="305"/>
      <c r="HK178" s="305"/>
      <c r="HL178" s="305"/>
      <c r="HM178" s="305"/>
      <c r="HN178" s="305"/>
      <c r="HO178" s="305"/>
      <c r="HP178" s="305"/>
      <c r="HQ178" s="305"/>
      <c r="HR178" s="305"/>
      <c r="HS178" s="305"/>
      <c r="HT178" s="305"/>
      <c r="HU178" s="305"/>
      <c r="HV178" s="305"/>
      <c r="HW178" s="305"/>
      <c r="HX178" s="305"/>
      <c r="HY178" s="305"/>
      <c r="HZ178" s="305"/>
      <c r="IA178" s="305"/>
      <c r="IB178" s="305"/>
      <c r="IC178" s="305"/>
      <c r="ID178" s="305"/>
      <c r="IE178" s="305"/>
      <c r="IF178" s="305"/>
      <c r="IG178" s="305"/>
      <c r="IH178" s="305"/>
      <c r="II178" s="305"/>
      <c r="IJ178" s="305"/>
      <c r="IK178" s="305"/>
      <c r="IL178" s="305"/>
      <c r="IM178" s="305"/>
      <c r="IN178" s="305"/>
      <c r="IO178" s="305"/>
      <c r="IP178" s="305"/>
      <c r="IQ178" s="305"/>
      <c r="IR178" s="305"/>
      <c r="IS178" s="305"/>
      <c r="IT178" s="305"/>
      <c r="IU178" s="305"/>
      <c r="IV178" s="305"/>
    </row>
  </sheetData>
  <sheetProtection/>
  <mergeCells count="50">
    <mergeCell ref="A3:L3"/>
    <mergeCell ref="C24:D24"/>
    <mergeCell ref="E24:F24"/>
    <mergeCell ref="G24:H24"/>
    <mergeCell ref="I24:I27"/>
    <mergeCell ref="C25:D25"/>
    <mergeCell ref="E25:F25"/>
    <mergeCell ref="G25:H25"/>
    <mergeCell ref="C26:D26"/>
    <mergeCell ref="E26:F26"/>
    <mergeCell ref="E27:F27"/>
    <mergeCell ref="E19:H19"/>
    <mergeCell ref="I19:J19"/>
    <mergeCell ref="I21:I23"/>
    <mergeCell ref="J21:J23"/>
    <mergeCell ref="G22:H22"/>
    <mergeCell ref="E22:F22"/>
    <mergeCell ref="L12:L13"/>
    <mergeCell ref="A13:C16"/>
    <mergeCell ref="F13:G13"/>
    <mergeCell ref="H13:I13"/>
    <mergeCell ref="J13:K13"/>
    <mergeCell ref="D14:L16"/>
    <mergeCell ref="F12:G12"/>
    <mergeCell ref="F11:G11"/>
    <mergeCell ref="H11:I11"/>
    <mergeCell ref="J11:K11"/>
    <mergeCell ref="C23:D23"/>
    <mergeCell ref="G23:H23"/>
    <mergeCell ref="J12:K12"/>
    <mergeCell ref="A2:L2"/>
    <mergeCell ref="A4:C4"/>
    <mergeCell ref="D4:D5"/>
    <mergeCell ref="E4:E5"/>
    <mergeCell ref="F4:L4"/>
    <mergeCell ref="E10:E11"/>
    <mergeCell ref="D9:L9"/>
    <mergeCell ref="D10:D11"/>
    <mergeCell ref="F10:K10"/>
    <mergeCell ref="L10:L11"/>
    <mergeCell ref="H12:I12"/>
    <mergeCell ref="E23:F23"/>
    <mergeCell ref="A19:D19"/>
    <mergeCell ref="C20:D20"/>
    <mergeCell ref="E20:F20"/>
    <mergeCell ref="G20:H20"/>
    <mergeCell ref="C21:D21"/>
    <mergeCell ref="E21:F21"/>
    <mergeCell ref="G21:H21"/>
    <mergeCell ref="C22:D22"/>
  </mergeCells>
  <conditionalFormatting sqref="H10 H12">
    <cfRule type="containsText" priority="80" dxfId="1" operator="containsText" stopIfTrue="1" text="Riesgo Alto">
      <formula>NOT(ISERROR(SEARCH("Riesgo Alto",H10)))</formula>
    </cfRule>
    <cfRule type="containsText" priority="81" dxfId="0" operator="containsText" stopIfTrue="1" text="Riesgo Moderado">
      <formula>NOT(ISERROR(SEARCH("Riesgo Moderado",H10)))</formula>
    </cfRule>
    <cfRule type="containsText" priority="82" dxfId="7" operator="containsText" stopIfTrue="1" text="Riesgo Bajo">
      <formula>NOT(ISERROR(SEARCH("Riesgo Bajo",H10)))</formula>
    </cfRule>
    <cfRule type="containsText" priority="83" dxfId="1" operator="containsText" stopIfTrue="1" text="Riesgo Alto">
      <formula>NOT(ISERROR(SEARCH("Riesgo Alto",H10)))</formula>
    </cfRule>
    <cfRule type="containsText" priority="84" dxfId="90" operator="containsText" stopIfTrue="1" text="Riesgo Extremo">
      <formula>NOT(ISERROR(SEARCH("Riesgo Extremo",H10)))</formula>
    </cfRule>
  </conditionalFormatting>
  <conditionalFormatting sqref="H10 H12">
    <cfRule type="containsText" priority="79" dxfId="6" operator="containsText" stopIfTrue="1" text="Riesgo Extremo">
      <formula>NOT(ISERROR(SEARCH("Riesgo Extremo",H10)))</formula>
    </cfRule>
  </conditionalFormatting>
  <conditionalFormatting sqref="K10">
    <cfRule type="containsText" priority="74" dxfId="1" operator="containsText" stopIfTrue="1" text="Riesgo Alto">
      <formula>NOT(ISERROR(SEARCH("Riesgo Alto",K10)))</formula>
    </cfRule>
    <cfRule type="containsText" priority="75" dxfId="0" operator="containsText" stopIfTrue="1" text="Riesgo Moderado">
      <formula>NOT(ISERROR(SEARCH("Riesgo Moderado",K10)))</formula>
    </cfRule>
    <cfRule type="containsText" priority="76" dxfId="7" operator="containsText" stopIfTrue="1" text="Riesgo Bajo">
      <formula>NOT(ISERROR(SEARCH("Riesgo Bajo",K10)))</formula>
    </cfRule>
    <cfRule type="containsText" priority="77" dxfId="1" operator="containsText" stopIfTrue="1" text="Riesgo Alto">
      <formula>NOT(ISERROR(SEARCH("Riesgo Alto",K10)))</formula>
    </cfRule>
    <cfRule type="containsText" priority="78" dxfId="90" operator="containsText" stopIfTrue="1" text="Riesgo Extremo">
      <formula>NOT(ISERROR(SEARCH("Riesgo Extremo",K10)))</formula>
    </cfRule>
  </conditionalFormatting>
  <conditionalFormatting sqref="K10">
    <cfRule type="containsText" priority="73" dxfId="6" operator="containsText" stopIfTrue="1" text="Riesgo Extremo">
      <formula>NOT(ISERROR(SEARCH("Riesgo Extremo",K10)))</formula>
    </cfRule>
  </conditionalFormatting>
  <conditionalFormatting sqref="K6">
    <cfRule type="containsText" priority="62" dxfId="1" operator="containsText" stopIfTrue="1" text="Riesgo Alto">
      <formula>NOT(ISERROR(SEARCH("Riesgo Alto",K6)))</formula>
    </cfRule>
    <cfRule type="containsText" priority="63" dxfId="0" operator="containsText" stopIfTrue="1" text="Riesgo Moderado">
      <formula>NOT(ISERROR(SEARCH("Riesgo Moderado",K6)))</formula>
    </cfRule>
    <cfRule type="containsText" priority="64" dxfId="7" operator="containsText" stopIfTrue="1" text="Riesgo Bajo">
      <formula>NOT(ISERROR(SEARCH("Riesgo Bajo",K6)))</formula>
    </cfRule>
    <cfRule type="containsText" priority="65" dxfId="1" operator="containsText" stopIfTrue="1" text="Riesgo Alto">
      <formula>NOT(ISERROR(SEARCH("Riesgo Alto",K6)))</formula>
    </cfRule>
    <cfRule type="containsText" priority="66" dxfId="90" operator="containsText" stopIfTrue="1" text="Riesgo Extremo">
      <formula>NOT(ISERROR(SEARCH("Riesgo Extremo",K6)))</formula>
    </cfRule>
  </conditionalFormatting>
  <conditionalFormatting sqref="K6">
    <cfRule type="containsText" priority="61" dxfId="6" operator="containsText" stopIfTrue="1" text="Riesgo Extremo">
      <formula>NOT(ISERROR(SEARCH("Riesgo Extremo",K6)))</formula>
    </cfRule>
  </conditionalFormatting>
  <conditionalFormatting sqref="K7">
    <cfRule type="containsText" priority="50" dxfId="1" operator="containsText" stopIfTrue="1" text="Riesgo Alto">
      <formula>NOT(ISERROR(SEARCH("Riesgo Alto",K7)))</formula>
    </cfRule>
    <cfRule type="containsText" priority="51" dxfId="0" operator="containsText" stopIfTrue="1" text="Riesgo Moderado">
      <formula>NOT(ISERROR(SEARCH("Riesgo Moderado",K7)))</formula>
    </cfRule>
    <cfRule type="containsText" priority="52" dxfId="7" operator="containsText" stopIfTrue="1" text="Riesgo Bajo">
      <formula>NOT(ISERROR(SEARCH("Riesgo Bajo",K7)))</formula>
    </cfRule>
    <cfRule type="containsText" priority="53" dxfId="1" operator="containsText" stopIfTrue="1" text="Riesgo Alto">
      <formula>NOT(ISERROR(SEARCH("Riesgo Alto",K7)))</formula>
    </cfRule>
    <cfRule type="containsText" priority="54" dxfId="90" operator="containsText" stopIfTrue="1" text="Riesgo Extremo">
      <formula>NOT(ISERROR(SEARCH("Riesgo Extremo",K7)))</formula>
    </cfRule>
  </conditionalFormatting>
  <conditionalFormatting sqref="K7">
    <cfRule type="containsText" priority="49" dxfId="6" operator="containsText" stopIfTrue="1" text="Riesgo Extremo">
      <formula>NOT(ISERROR(SEARCH("Riesgo Extremo",K7)))</formula>
    </cfRule>
  </conditionalFormatting>
  <conditionalFormatting sqref="K7">
    <cfRule type="containsText" priority="38" dxfId="1" operator="containsText" stopIfTrue="1" text="Riesgo Alto">
      <formula>NOT(ISERROR(SEARCH("Riesgo Alto",K7)))</formula>
    </cfRule>
    <cfRule type="containsText" priority="39" dxfId="0" operator="containsText" stopIfTrue="1" text="Riesgo Moderado">
      <formula>NOT(ISERROR(SEARCH("Riesgo Moderado",K7)))</formula>
    </cfRule>
    <cfRule type="containsText" priority="40" dxfId="7" operator="containsText" stopIfTrue="1" text="Riesgo Bajo">
      <formula>NOT(ISERROR(SEARCH("Riesgo Bajo",K7)))</formula>
    </cfRule>
    <cfRule type="containsText" priority="41" dxfId="1" operator="containsText" stopIfTrue="1" text="Riesgo Alto">
      <formula>NOT(ISERROR(SEARCH("Riesgo Alto",K7)))</formula>
    </cfRule>
    <cfRule type="containsText" priority="42" dxfId="90" operator="containsText" stopIfTrue="1" text="Riesgo Extremo">
      <formula>NOT(ISERROR(SEARCH("Riesgo Extremo",K7)))</formula>
    </cfRule>
  </conditionalFormatting>
  <conditionalFormatting sqref="K7">
    <cfRule type="containsText" priority="37" dxfId="6" operator="containsText" stopIfTrue="1" text="Riesgo Extremo">
      <formula>NOT(ISERROR(SEARCH("Riesgo Extremo",K7)))</formula>
    </cfRule>
  </conditionalFormatting>
  <conditionalFormatting sqref="K8">
    <cfRule type="containsText" priority="26" dxfId="1" operator="containsText" stopIfTrue="1" text="Riesgo Alto">
      <formula>NOT(ISERROR(SEARCH("Riesgo Alto",K8)))</formula>
    </cfRule>
    <cfRule type="containsText" priority="27" dxfId="0" operator="containsText" stopIfTrue="1" text="Riesgo Moderado">
      <formula>NOT(ISERROR(SEARCH("Riesgo Moderado",K8)))</formula>
    </cfRule>
    <cfRule type="containsText" priority="28" dxfId="7" operator="containsText" stopIfTrue="1" text="Riesgo Bajo">
      <formula>NOT(ISERROR(SEARCH("Riesgo Bajo",K8)))</formula>
    </cfRule>
    <cfRule type="containsText" priority="29" dxfId="1" operator="containsText" stopIfTrue="1" text="Riesgo Alto">
      <formula>NOT(ISERROR(SEARCH("Riesgo Alto",K8)))</formula>
    </cfRule>
    <cfRule type="containsText" priority="30" dxfId="90" operator="containsText" stopIfTrue="1" text="Riesgo Extremo">
      <formula>NOT(ISERROR(SEARCH("Riesgo Extremo",K8)))</formula>
    </cfRule>
  </conditionalFormatting>
  <conditionalFormatting sqref="K8">
    <cfRule type="containsText" priority="25" dxfId="6" operator="containsText" stopIfTrue="1" text="Riesgo Extremo">
      <formula>NOT(ISERROR(SEARCH("Riesgo Extremo",K8)))</formula>
    </cfRule>
  </conditionalFormatting>
  <conditionalFormatting sqref="H7:H8">
    <cfRule type="containsText" priority="8" dxfId="1" operator="containsText" stopIfTrue="1" text="Riesgo Alto">
      <formula>NOT(ISERROR(SEARCH("Riesgo Alto",H7)))</formula>
    </cfRule>
    <cfRule type="containsText" priority="9" dxfId="0" operator="containsText" stopIfTrue="1" text="Riesgo Moderado">
      <formula>NOT(ISERROR(SEARCH("Riesgo Moderado",H7)))</formula>
    </cfRule>
    <cfRule type="containsText" priority="10" dxfId="7" operator="containsText" stopIfTrue="1" text="Riesgo Bajo">
      <formula>NOT(ISERROR(SEARCH("Riesgo Bajo",H7)))</formula>
    </cfRule>
    <cfRule type="containsText" priority="11" dxfId="1" operator="containsText" stopIfTrue="1" text="Riesgo Alto">
      <formula>NOT(ISERROR(SEARCH("Riesgo Alto",H7)))</formula>
    </cfRule>
    <cfRule type="containsText" priority="12" dxfId="90" operator="containsText" stopIfTrue="1" text="Riesgo Extremo">
      <formula>NOT(ISERROR(SEARCH("Riesgo Extremo",H7)))</formula>
    </cfRule>
  </conditionalFormatting>
  <conditionalFormatting sqref="H7:H8">
    <cfRule type="containsText" priority="7" dxfId="6" operator="containsText" stopIfTrue="1" text="Riesgo Extremo">
      <formula>NOT(ISERROR(SEARCH("Riesgo Extremo",H7)))</formula>
    </cfRule>
  </conditionalFormatting>
  <conditionalFormatting sqref="K8">
    <cfRule type="containsText" priority="14" dxfId="1" operator="containsText" stopIfTrue="1" text="Riesgo Alto">
      <formula>NOT(ISERROR(SEARCH("Riesgo Alto",K8)))</formula>
    </cfRule>
    <cfRule type="containsText" priority="15" dxfId="0" operator="containsText" stopIfTrue="1" text="Riesgo Moderado">
      <formula>NOT(ISERROR(SEARCH("Riesgo Moderado",K8)))</formula>
    </cfRule>
    <cfRule type="containsText" priority="16" dxfId="7" operator="containsText" stopIfTrue="1" text="Riesgo Bajo">
      <formula>NOT(ISERROR(SEARCH("Riesgo Bajo",K8)))</formula>
    </cfRule>
    <cfRule type="containsText" priority="17" dxfId="1" operator="containsText" stopIfTrue="1" text="Riesgo Alto">
      <formula>NOT(ISERROR(SEARCH("Riesgo Alto",K8)))</formula>
    </cfRule>
    <cfRule type="containsText" priority="18" dxfId="90" operator="containsText" stopIfTrue="1" text="Riesgo Extremo">
      <formula>NOT(ISERROR(SEARCH("Riesgo Extremo",K8)))</formula>
    </cfRule>
  </conditionalFormatting>
  <conditionalFormatting sqref="K8">
    <cfRule type="containsText" priority="13" dxfId="6" operator="containsText" stopIfTrue="1" text="Riesgo Extremo">
      <formula>NOT(ISERROR(SEARCH("Riesgo Extremo",K8)))</formula>
    </cfRule>
  </conditionalFormatting>
  <conditionalFormatting sqref="H6">
    <cfRule type="containsText" priority="2" dxfId="1" operator="containsText" stopIfTrue="1" text="Riesgo Alto">
      <formula>NOT(ISERROR(SEARCH("Riesgo Alto",H6)))</formula>
    </cfRule>
    <cfRule type="containsText" priority="3" dxfId="0" operator="containsText" stopIfTrue="1" text="Riesgo Moderado">
      <formula>NOT(ISERROR(SEARCH("Riesgo Moderado",H6)))</formula>
    </cfRule>
    <cfRule type="containsText" priority="4" dxfId="7" operator="containsText" stopIfTrue="1" text="Riesgo Bajo">
      <formula>NOT(ISERROR(SEARCH("Riesgo Bajo",H6)))</formula>
    </cfRule>
    <cfRule type="containsText" priority="5" dxfId="1" operator="containsText" stopIfTrue="1" text="Riesgo Alto">
      <formula>NOT(ISERROR(SEARCH("Riesgo Alto",H6)))</formula>
    </cfRule>
    <cfRule type="containsText" priority="6" dxfId="90" operator="containsText" stopIfTrue="1" text="Riesgo Extremo">
      <formula>NOT(ISERROR(SEARCH("Riesgo Extremo",H6)))</formula>
    </cfRule>
  </conditionalFormatting>
  <conditionalFormatting sqref="H6">
    <cfRule type="containsText" priority="1" dxfId="6" operator="containsText" stopIfTrue="1" text="Riesgo Extremo">
      <formula>NOT(ISERROR(SEARCH("Riesgo Extremo",H6)))</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5:G49"/>
  <sheetViews>
    <sheetView zoomScalePageLayoutView="0" workbookViewId="0" topLeftCell="A1">
      <selection activeCell="B49" sqref="B49"/>
    </sheetView>
  </sheetViews>
  <sheetFormatPr defaultColWidth="11.28125" defaultRowHeight="12.75"/>
  <cols>
    <col min="1" max="1" width="11.28125" style="148" customWidth="1"/>
    <col min="2" max="2" width="19.28125" style="148" customWidth="1"/>
    <col min="3" max="3" width="16.28125" style="148" customWidth="1"/>
    <col min="4" max="4" width="16.140625" style="148" customWidth="1"/>
    <col min="5" max="5" width="19.28125" style="148" customWidth="1"/>
    <col min="6" max="6" width="21.8515625" style="148" customWidth="1"/>
    <col min="7" max="16384" width="11.28125" style="148" customWidth="1"/>
  </cols>
  <sheetData>
    <row r="1" ht="12.75"/>
    <row r="2" ht="12.75"/>
    <row r="3" ht="12.75"/>
    <row r="4" ht="12.75"/>
    <row r="5" ht="12.75">
      <c r="B5" s="165" t="s">
        <v>279</v>
      </c>
    </row>
    <row r="6" ht="12.75"/>
    <row r="7" spans="2:4" ht="25.5">
      <c r="B7" s="168" t="s">
        <v>271</v>
      </c>
      <c r="C7" s="168" t="s">
        <v>275</v>
      </c>
      <c r="D7" s="168" t="s">
        <v>276</v>
      </c>
    </row>
    <row r="8" spans="2:4" ht="12.75">
      <c r="B8" s="166" t="s">
        <v>272</v>
      </c>
      <c r="C8" s="167"/>
      <c r="D8" s="167"/>
    </row>
    <row r="9" spans="2:6" ht="12.75">
      <c r="B9" s="166" t="s">
        <v>273</v>
      </c>
      <c r="C9" s="167"/>
      <c r="D9" s="167"/>
      <c r="F9"/>
    </row>
    <row r="10" spans="2:4" ht="12.75">
      <c r="B10" s="166" t="s">
        <v>34</v>
      </c>
      <c r="C10" s="167"/>
      <c r="D10" s="167"/>
    </row>
    <row r="11" spans="2:4" ht="12.75">
      <c r="B11" s="166" t="s">
        <v>274</v>
      </c>
      <c r="C11" s="167"/>
      <c r="D11" s="167"/>
    </row>
    <row r="12" ht="12.75"/>
    <row r="13" ht="12.75"/>
    <row r="14" ht="16.5" customHeight="1"/>
    <row r="15" ht="16.5" customHeight="1">
      <c r="B15" s="165" t="s">
        <v>280</v>
      </c>
    </row>
    <row r="16" ht="16.5" customHeight="1"/>
    <row r="17" ht="16.5" customHeight="1"/>
    <row r="18" spans="2:4" ht="30.75" customHeight="1">
      <c r="B18" s="168" t="s">
        <v>271</v>
      </c>
      <c r="C18" s="168" t="s">
        <v>275</v>
      </c>
      <c r="D18" s="168" t="s">
        <v>276</v>
      </c>
    </row>
    <row r="19" spans="2:4" ht="16.5" customHeight="1">
      <c r="B19" s="166" t="s">
        <v>272</v>
      </c>
      <c r="C19" s="167"/>
      <c r="D19" s="167"/>
    </row>
    <row r="20" spans="2:4" ht="16.5" customHeight="1">
      <c r="B20" s="166" t="s">
        <v>273</v>
      </c>
      <c r="C20" s="167"/>
      <c r="D20" s="167"/>
    </row>
    <row r="21" spans="2:4" ht="16.5" customHeight="1">
      <c r="B21" s="166" t="s">
        <v>34</v>
      </c>
      <c r="C21" s="167"/>
      <c r="D21" s="167"/>
    </row>
    <row r="22" spans="2:4" ht="16.5" customHeight="1">
      <c r="B22" s="166" t="s">
        <v>274</v>
      </c>
      <c r="C22" s="167"/>
      <c r="D22" s="167"/>
    </row>
    <row r="23" ht="16.5" customHeight="1"/>
    <row r="24" ht="12.75"/>
    <row r="25" ht="12.75">
      <c r="B25" s="165" t="s">
        <v>281</v>
      </c>
    </row>
    <row r="26" ht="12.75"/>
    <row r="27" ht="12.75"/>
    <row r="28" spans="2:4" ht="25.5">
      <c r="B28" s="168" t="s">
        <v>271</v>
      </c>
      <c r="C28" s="168" t="s">
        <v>277</v>
      </c>
      <c r="D28" s="168" t="s">
        <v>276</v>
      </c>
    </row>
    <row r="29" spans="2:7" ht="12.75">
      <c r="B29" s="166" t="s">
        <v>272</v>
      </c>
      <c r="C29" s="167"/>
      <c r="D29" s="167"/>
      <c r="G29"/>
    </row>
    <row r="30" spans="2:4" ht="12.75">
      <c r="B30" s="166" t="s">
        <v>273</v>
      </c>
      <c r="C30" s="167"/>
      <c r="D30" s="167"/>
    </row>
    <row r="31" spans="2:4" ht="12.75">
      <c r="B31" s="166" t="s">
        <v>34</v>
      </c>
      <c r="C31" s="167"/>
      <c r="D31" s="167"/>
    </row>
    <row r="32" spans="2:4" ht="12.75">
      <c r="B32" s="166" t="s">
        <v>274</v>
      </c>
      <c r="C32" s="167"/>
      <c r="D32" s="167"/>
    </row>
    <row r="33" ht="12.75"/>
    <row r="34" ht="12.75"/>
    <row r="35" ht="36.75" customHeight="1">
      <c r="B35" s="165" t="s">
        <v>269</v>
      </c>
    </row>
    <row r="36" ht="12.75"/>
    <row r="37" spans="2:5" ht="51">
      <c r="B37" s="168" t="s">
        <v>286</v>
      </c>
      <c r="C37" s="168" t="s">
        <v>278</v>
      </c>
      <c r="D37" s="168" t="s">
        <v>283</v>
      </c>
      <c r="E37" s="168" t="s">
        <v>284</v>
      </c>
    </row>
    <row r="38" spans="2:5" ht="12.75">
      <c r="B38" s="166"/>
      <c r="C38" s="166" t="s">
        <v>272</v>
      </c>
      <c r="D38" s="167">
        <v>10</v>
      </c>
      <c r="E38" s="167">
        <v>8</v>
      </c>
    </row>
    <row r="39" spans="2:5" ht="12.75">
      <c r="B39" s="166"/>
      <c r="C39" s="166" t="s">
        <v>273</v>
      </c>
      <c r="D39" s="167"/>
      <c r="E39" s="167"/>
    </row>
    <row r="40" ht="12.75"/>
    <row r="41" spans="2:4" ht="38.25">
      <c r="B41" s="168" t="s">
        <v>286</v>
      </c>
      <c r="C41" s="168" t="s">
        <v>285</v>
      </c>
      <c r="D41" s="168" t="s">
        <v>287</v>
      </c>
    </row>
    <row r="42" spans="2:4" ht="12.75">
      <c r="B42" s="167"/>
      <c r="C42" s="167"/>
      <c r="D42" s="167"/>
    </row>
    <row r="43" spans="2:4" ht="12.75">
      <c r="B43" s="167"/>
      <c r="C43" s="167"/>
      <c r="D43" s="167"/>
    </row>
    <row r="44" spans="2:4" ht="12.75">
      <c r="B44" s="167"/>
      <c r="C44" s="167"/>
      <c r="D44" s="167"/>
    </row>
    <row r="45" spans="2:4" ht="12.75">
      <c r="B45" s="167"/>
      <c r="C45" s="167"/>
      <c r="D45" s="167"/>
    </row>
    <row r="46" ht="12.75"/>
    <row r="47" ht="12.75">
      <c r="B47" s="165" t="s">
        <v>282</v>
      </c>
    </row>
    <row r="49" ht="12.75">
      <c r="B49" s="169" t="s">
        <v>288</v>
      </c>
    </row>
  </sheetData>
  <sheetProtection/>
  <printOptions/>
  <pageMargins left="0.75" right="0.75" top="1" bottom="1"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codeName="Hoja7">
    <tabColor theme="0"/>
    <pageSetUpPr fitToPage="1"/>
  </sheetPr>
  <dimension ref="B2:U28"/>
  <sheetViews>
    <sheetView zoomScalePageLayoutView="0" workbookViewId="0" topLeftCell="A4">
      <selection activeCell="H14" sqref="H14"/>
    </sheetView>
  </sheetViews>
  <sheetFormatPr defaultColWidth="11.28125" defaultRowHeight="12.75"/>
  <cols>
    <col min="1" max="1" width="7.00390625" style="0" customWidth="1"/>
    <col min="2" max="3" width="9.28125" style="0" customWidth="1"/>
    <col min="4" max="4" width="27.28125" style="0" customWidth="1"/>
    <col min="5" max="5" width="13.7109375" style="0" customWidth="1"/>
    <col min="6" max="6" width="26.140625" style="0" customWidth="1"/>
    <col min="7" max="7" width="16.28125" style="0" customWidth="1"/>
    <col min="8" max="8" width="21.28125" style="0" bestFit="1" customWidth="1"/>
    <col min="9" max="9" width="21.28125" style="0" customWidth="1"/>
    <col min="10" max="10" width="22.8515625" style="0" customWidth="1"/>
    <col min="11" max="12" width="19.28125" style="0" customWidth="1"/>
    <col min="13" max="13" width="24.00390625" style="0" customWidth="1"/>
    <col min="14" max="14" width="51.28125" style="0" customWidth="1"/>
    <col min="15" max="16" width="22.00390625" style="0" customWidth="1"/>
    <col min="17" max="20" width="26.28125" style="0" customWidth="1"/>
    <col min="21" max="21" width="22.00390625" style="0" customWidth="1"/>
  </cols>
  <sheetData>
    <row r="2" spans="2:21" ht="22.5" customHeight="1">
      <c r="B2" s="969"/>
      <c r="C2" s="969"/>
      <c r="D2" s="969"/>
      <c r="E2" s="969"/>
      <c r="F2" s="969"/>
      <c r="G2" s="957" t="s">
        <v>0</v>
      </c>
      <c r="H2" s="958"/>
      <c r="I2" s="958"/>
      <c r="J2" s="958"/>
      <c r="K2" s="958"/>
      <c r="L2" s="958"/>
      <c r="M2" s="958"/>
      <c r="N2" s="958"/>
      <c r="O2" s="958"/>
      <c r="P2" s="959"/>
      <c r="Q2" s="964" t="s">
        <v>155</v>
      </c>
      <c r="R2" s="964"/>
      <c r="S2" s="964"/>
      <c r="T2" s="964"/>
      <c r="U2" s="964"/>
    </row>
    <row r="3" spans="2:21" ht="22.5" customHeight="1">
      <c r="B3" s="969"/>
      <c r="C3" s="969"/>
      <c r="D3" s="969"/>
      <c r="E3" s="969"/>
      <c r="F3" s="969"/>
      <c r="G3" s="957" t="s">
        <v>1</v>
      </c>
      <c r="H3" s="958"/>
      <c r="I3" s="958"/>
      <c r="J3" s="958"/>
      <c r="K3" s="958"/>
      <c r="L3" s="958"/>
      <c r="M3" s="958"/>
      <c r="N3" s="958"/>
      <c r="O3" s="958"/>
      <c r="P3" s="959"/>
      <c r="Q3" s="965" t="s">
        <v>156</v>
      </c>
      <c r="R3" s="965"/>
      <c r="S3" s="965"/>
      <c r="T3" s="965"/>
      <c r="U3" s="965"/>
    </row>
    <row r="4" spans="2:21" ht="22.5" customHeight="1">
      <c r="B4" s="969"/>
      <c r="C4" s="969"/>
      <c r="D4" s="969"/>
      <c r="E4" s="969"/>
      <c r="F4" s="969"/>
      <c r="G4" s="957" t="s">
        <v>2</v>
      </c>
      <c r="H4" s="958"/>
      <c r="I4" s="958"/>
      <c r="J4" s="958"/>
      <c r="K4" s="958"/>
      <c r="L4" s="958"/>
      <c r="M4" s="958"/>
      <c r="N4" s="958"/>
      <c r="O4" s="958"/>
      <c r="P4" s="959"/>
      <c r="Q4" s="966" t="s">
        <v>157</v>
      </c>
      <c r="R4" s="966"/>
      <c r="S4" s="966"/>
      <c r="T4" s="966"/>
      <c r="U4" s="966"/>
    </row>
    <row r="5" spans="2:21" ht="22.5" customHeight="1">
      <c r="B5" s="969"/>
      <c r="C5" s="969"/>
      <c r="D5" s="969"/>
      <c r="E5" s="969"/>
      <c r="F5" s="969"/>
      <c r="G5" s="957" t="s">
        <v>158</v>
      </c>
      <c r="H5" s="958"/>
      <c r="I5" s="958"/>
      <c r="J5" s="958"/>
      <c r="K5" s="958"/>
      <c r="L5" s="958"/>
      <c r="M5" s="958"/>
      <c r="N5" s="958"/>
      <c r="O5" s="958"/>
      <c r="P5" s="959"/>
      <c r="Q5" s="967" t="s">
        <v>20</v>
      </c>
      <c r="R5" s="967"/>
      <c r="S5" s="967"/>
      <c r="T5" s="967"/>
      <c r="U5" s="967"/>
    </row>
    <row r="7" spans="2:14" ht="16.5" customHeight="1">
      <c r="B7" s="44"/>
      <c r="C7" s="44"/>
      <c r="D7" s="44"/>
      <c r="E7" s="44"/>
      <c r="F7" s="45"/>
      <c r="G7" s="45"/>
      <c r="H7" s="21"/>
      <c r="I7" s="21"/>
      <c r="J7" s="21"/>
      <c r="K7" s="21"/>
      <c r="L7" s="21"/>
      <c r="M7" s="21"/>
      <c r="N7" s="21"/>
    </row>
    <row r="8" spans="2:20" ht="25.5" customHeight="1">
      <c r="B8" s="101" t="s">
        <v>159</v>
      </c>
      <c r="C8" s="102"/>
      <c r="D8" s="102"/>
      <c r="E8" s="52"/>
      <c r="F8" s="52"/>
      <c r="G8" s="52"/>
      <c r="H8" s="52"/>
      <c r="I8" s="52"/>
      <c r="J8" s="52"/>
      <c r="K8" s="52"/>
      <c r="L8" s="53"/>
      <c r="M8" s="960" t="s">
        <v>136</v>
      </c>
      <c r="N8" s="961"/>
      <c r="O8" s="961"/>
      <c r="P8" s="961"/>
      <c r="Q8" s="961"/>
      <c r="R8" s="961"/>
      <c r="S8" s="961"/>
      <c r="T8" s="961"/>
    </row>
    <row r="9" spans="2:20" s="2" customFormat="1" ht="24.75" customHeight="1">
      <c r="B9" s="54"/>
      <c r="C9" s="55"/>
      <c r="D9" s="55"/>
      <c r="E9" s="55"/>
      <c r="F9" s="55"/>
      <c r="G9" s="55"/>
      <c r="H9" s="55"/>
      <c r="I9" s="55"/>
      <c r="J9" s="55"/>
      <c r="K9" s="55"/>
      <c r="L9" s="56"/>
      <c r="M9" s="962" t="s">
        <v>160</v>
      </c>
      <c r="N9" s="970" t="s">
        <v>138</v>
      </c>
      <c r="O9" s="970"/>
      <c r="P9" s="970"/>
      <c r="Q9" s="970" t="s">
        <v>139</v>
      </c>
      <c r="R9" s="970"/>
      <c r="S9" s="971" t="s">
        <v>140</v>
      </c>
      <c r="T9" s="971" t="s">
        <v>161</v>
      </c>
    </row>
    <row r="10" spans="2:20" s="4" customFormat="1" ht="39.75" customHeight="1">
      <c r="B10" s="3" t="s">
        <v>9</v>
      </c>
      <c r="C10" s="3" t="s">
        <v>162</v>
      </c>
      <c r="D10" s="3" t="s">
        <v>141</v>
      </c>
      <c r="E10" s="10" t="s">
        <v>10</v>
      </c>
      <c r="F10" s="7" t="s">
        <v>48</v>
      </c>
      <c r="G10" s="7" t="s">
        <v>47</v>
      </c>
      <c r="H10" s="7" t="s">
        <v>163</v>
      </c>
      <c r="I10" s="7" t="s">
        <v>164</v>
      </c>
      <c r="J10" s="7" t="s">
        <v>165</v>
      </c>
      <c r="K10" s="7" t="s">
        <v>13</v>
      </c>
      <c r="L10" s="7" t="s">
        <v>143</v>
      </c>
      <c r="M10" s="963"/>
      <c r="N10" s="94" t="s">
        <v>42</v>
      </c>
      <c r="O10" s="94" t="s">
        <v>144</v>
      </c>
      <c r="P10" s="94" t="s">
        <v>145</v>
      </c>
      <c r="Q10" s="94" t="s">
        <v>146</v>
      </c>
      <c r="R10" s="94" t="s">
        <v>147</v>
      </c>
      <c r="S10" s="963"/>
      <c r="T10" s="963"/>
    </row>
    <row r="11" spans="2:20" ht="24" customHeight="1">
      <c r="B11" s="951" t="e">
        <f>#REF!</f>
        <v>#REF!</v>
      </c>
      <c r="C11" s="951"/>
      <c r="D11" s="990" t="e">
        <f>#REF!</f>
        <v>#REF!</v>
      </c>
      <c r="E11" s="954" t="e">
        <f>#REF!</f>
        <v>#REF!</v>
      </c>
      <c r="F11" s="92" t="e">
        <f>#REF!</f>
        <v>#REF!</v>
      </c>
      <c r="G11" s="92" t="e">
        <f>#REF!</f>
        <v>#REF!</v>
      </c>
      <c r="H11" s="93" t="e">
        <f>#REF!</f>
        <v>#REF!</v>
      </c>
      <c r="I11" s="103" t="str">
        <f>'SEPG-F-014'!H22</f>
        <v>X</v>
      </c>
      <c r="J11" s="93">
        <f>'SEPG-F-014'!R22</f>
        <v>-2</v>
      </c>
      <c r="K11" s="986" t="e">
        <f>#REF!</f>
        <v>#REF!</v>
      </c>
      <c r="L11" s="987" t="s">
        <v>148</v>
      </c>
      <c r="M11" s="972" t="e">
        <f>#REF!</f>
        <v>#REF!</v>
      </c>
      <c r="N11" s="972" t="e">
        <f>#REF!</f>
        <v>#REF!</v>
      </c>
      <c r="O11" s="972" t="e">
        <f>#REF!</f>
        <v>#REF!</v>
      </c>
      <c r="P11" s="972" t="e">
        <f>#REF!</f>
        <v>#REF!</v>
      </c>
      <c r="Q11" s="972" t="e">
        <f>#REF!</f>
        <v>#REF!</v>
      </c>
      <c r="R11" s="972" t="e">
        <f>#REF!</f>
        <v>#REF!</v>
      </c>
      <c r="S11" s="972" t="e">
        <f>#REF!</f>
        <v>#REF!</v>
      </c>
      <c r="T11" s="972"/>
    </row>
    <row r="12" spans="2:20" ht="24" customHeight="1">
      <c r="B12" s="952"/>
      <c r="C12" s="952"/>
      <c r="D12" s="991"/>
      <c r="E12" s="955"/>
      <c r="F12" s="975" t="e">
        <f>#REF!</f>
        <v>#REF!</v>
      </c>
      <c r="G12" s="975" t="e">
        <f>#REF!</f>
        <v>#REF!</v>
      </c>
      <c r="H12" s="975" t="e">
        <f>#REF!</f>
        <v>#REF!</v>
      </c>
      <c r="I12" s="104" t="str">
        <f>'SEPG-F-014'!G23</f>
        <v>Estandarización del contrato APP y de los documentos de invitación a precalificar</v>
      </c>
      <c r="J12" s="975">
        <f>'SEPG-F-014'!R23</f>
        <v>-2</v>
      </c>
      <c r="K12" s="975"/>
      <c r="L12" s="988"/>
      <c r="M12" s="973"/>
      <c r="N12" s="973"/>
      <c r="O12" s="973"/>
      <c r="P12" s="973"/>
      <c r="Q12" s="973"/>
      <c r="R12" s="973"/>
      <c r="S12" s="973"/>
      <c r="T12" s="973"/>
    </row>
    <row r="13" spans="2:20" ht="24" customHeight="1">
      <c r="B13" s="953"/>
      <c r="C13" s="952"/>
      <c r="D13" s="991"/>
      <c r="E13" s="956"/>
      <c r="F13" s="976"/>
      <c r="G13" s="976"/>
      <c r="H13" s="976"/>
      <c r="I13" s="105" t="str">
        <f>'SEPG-F-014'!G24</f>
        <v>Aprobaciones de riesgos y de condiciones financieras del Ministerio de Hacienda y Crédito Público, y aplicación de comparendos público-privado por parte del Departamento Nacional de Planeación</v>
      </c>
      <c r="J13" s="976"/>
      <c r="K13" s="976"/>
      <c r="L13" s="989"/>
      <c r="M13" s="974"/>
      <c r="N13" s="974"/>
      <c r="O13" s="974"/>
      <c r="P13" s="974"/>
      <c r="Q13" s="974"/>
      <c r="R13" s="974"/>
      <c r="S13" s="974"/>
      <c r="T13" s="974"/>
    </row>
    <row r="14" spans="2:20" ht="24" customHeight="1">
      <c r="B14" s="951" t="e">
        <f>#REF!</f>
        <v>#REF!</v>
      </c>
      <c r="C14" s="952"/>
      <c r="D14" s="991"/>
      <c r="E14" s="954" t="e">
        <f>#REF!</f>
        <v>#REF!</v>
      </c>
      <c r="F14" s="92" t="e">
        <f>#REF!</f>
        <v>#REF!</v>
      </c>
      <c r="G14" s="92" t="e">
        <f>#REF!</f>
        <v>#REF!</v>
      </c>
      <c r="H14" s="93" t="e">
        <f>#REF!</f>
        <v>#REF!</v>
      </c>
      <c r="I14" s="103" t="e">
        <f>'SEPG-F-014'!#REF!</f>
        <v>#REF!</v>
      </c>
      <c r="J14" s="93" t="e">
        <f>'SEPG-F-014'!#REF!</f>
        <v>#REF!</v>
      </c>
      <c r="K14" s="986" t="e">
        <f>#REF!</f>
        <v>#REF!</v>
      </c>
      <c r="L14" s="987" t="s">
        <v>148</v>
      </c>
      <c r="M14" s="972" t="e">
        <f>#REF!</f>
        <v>#REF!</v>
      </c>
      <c r="N14" s="972" t="e">
        <f>#REF!</f>
        <v>#REF!</v>
      </c>
      <c r="O14" s="972" t="e">
        <f>#REF!</f>
        <v>#REF!</v>
      </c>
      <c r="P14" s="972" t="e">
        <f>#REF!</f>
        <v>#REF!</v>
      </c>
      <c r="Q14" s="972" t="e">
        <f>#REF!</f>
        <v>#REF!</v>
      </c>
      <c r="R14" s="972" t="e">
        <f>#REF!</f>
        <v>#REF!</v>
      </c>
      <c r="S14" s="972" t="e">
        <f>#REF!</f>
        <v>#REF!</v>
      </c>
      <c r="T14" s="972"/>
    </row>
    <row r="15" spans="2:20" ht="24" customHeight="1">
      <c r="B15" s="952"/>
      <c r="C15" s="952"/>
      <c r="D15" s="991"/>
      <c r="E15" s="955"/>
      <c r="F15" s="975" t="e">
        <f>#REF!</f>
        <v>#REF!</v>
      </c>
      <c r="G15" s="975" t="e">
        <f>#REF!</f>
        <v>#REF!</v>
      </c>
      <c r="H15" s="975" t="e">
        <f>#REF!</f>
        <v>#REF!</v>
      </c>
      <c r="I15" s="104" t="e">
        <f>'SEPG-F-014'!#REF!</f>
        <v>#REF!</v>
      </c>
      <c r="J15" s="975" t="e">
        <f>'SEPG-F-014'!#REF!</f>
        <v>#REF!</v>
      </c>
      <c r="K15" s="975"/>
      <c r="L15" s="988"/>
      <c r="M15" s="973"/>
      <c r="N15" s="973"/>
      <c r="O15" s="973"/>
      <c r="P15" s="973"/>
      <c r="Q15" s="973"/>
      <c r="R15" s="973"/>
      <c r="S15" s="973"/>
      <c r="T15" s="973"/>
    </row>
    <row r="16" spans="2:20" ht="24" customHeight="1">
      <c r="B16" s="953"/>
      <c r="C16" s="952"/>
      <c r="D16" s="991"/>
      <c r="E16" s="956"/>
      <c r="F16" s="976"/>
      <c r="G16" s="976"/>
      <c r="H16" s="976"/>
      <c r="I16" s="105" t="e">
        <f>'SEPG-F-014'!#REF!</f>
        <v>#REF!</v>
      </c>
      <c r="J16" s="976"/>
      <c r="K16" s="976"/>
      <c r="L16" s="989"/>
      <c r="M16" s="974"/>
      <c r="N16" s="974"/>
      <c r="O16" s="974"/>
      <c r="P16" s="974"/>
      <c r="Q16" s="974"/>
      <c r="R16" s="974"/>
      <c r="S16" s="974"/>
      <c r="T16" s="974"/>
    </row>
    <row r="17" spans="2:20" ht="24" customHeight="1">
      <c r="B17" s="951" t="e">
        <f>#REF!</f>
        <v>#REF!</v>
      </c>
      <c r="C17" s="952"/>
      <c r="D17" s="991"/>
      <c r="E17" s="954" t="e">
        <f>#REF!</f>
        <v>#REF!</v>
      </c>
      <c r="F17" s="92" t="e">
        <f>#REF!</f>
        <v>#REF!</v>
      </c>
      <c r="G17" s="92" t="e">
        <f>#REF!</f>
        <v>#REF!</v>
      </c>
      <c r="H17" s="93" t="e">
        <f>#REF!</f>
        <v>#REF!</v>
      </c>
      <c r="I17" s="103" t="str">
        <f>'SEPG-F-014'!G25</f>
        <v>Panel de expertos</v>
      </c>
      <c r="J17" s="93">
        <f>'SEPG-F-014'!R25</f>
        <v>-2</v>
      </c>
      <c r="K17" s="986" t="e">
        <f>#REF!</f>
        <v>#REF!</v>
      </c>
      <c r="L17" s="987" t="s">
        <v>166</v>
      </c>
      <c r="M17" s="972" t="e">
        <f>#REF!</f>
        <v>#REF!</v>
      </c>
      <c r="N17" s="972" t="e">
        <f>#REF!</f>
        <v>#REF!</v>
      </c>
      <c r="O17" s="972" t="e">
        <f>#REF!</f>
        <v>#REF!</v>
      </c>
      <c r="P17" s="972" t="e">
        <f>#REF!</f>
        <v>#REF!</v>
      </c>
      <c r="Q17" s="972" t="e">
        <f>#REF!</f>
        <v>#REF!</v>
      </c>
      <c r="R17" s="972" t="e">
        <f>#REF!</f>
        <v>#REF!</v>
      </c>
      <c r="S17" s="972" t="e">
        <f>#REF!</f>
        <v>#REF!</v>
      </c>
      <c r="T17" s="972"/>
    </row>
    <row r="18" spans="2:20" ht="24" customHeight="1">
      <c r="B18" s="952"/>
      <c r="C18" s="952"/>
      <c r="D18" s="991"/>
      <c r="E18" s="955"/>
      <c r="F18" s="975" t="e">
        <f>#REF!</f>
        <v>#REF!</v>
      </c>
      <c r="G18" s="975" t="e">
        <f>#REF!</f>
        <v>#REF!</v>
      </c>
      <c r="H18" s="975" t="e">
        <f>#REF!</f>
        <v>#REF!</v>
      </c>
      <c r="I18" s="104" t="e">
        <f>'SEPG-F-014'!#REF!</f>
        <v>#REF!</v>
      </c>
      <c r="J18" s="968" t="e">
        <f>'SEPG-F-014'!#REF!</f>
        <v>#REF!</v>
      </c>
      <c r="K18" s="975"/>
      <c r="L18" s="988"/>
      <c r="M18" s="973"/>
      <c r="N18" s="973"/>
      <c r="O18" s="973"/>
      <c r="P18" s="973"/>
      <c r="Q18" s="973"/>
      <c r="R18" s="973"/>
      <c r="S18" s="973"/>
      <c r="T18" s="973"/>
    </row>
    <row r="19" spans="2:20" ht="24" customHeight="1">
      <c r="B19" s="953"/>
      <c r="C19" s="952"/>
      <c r="D19" s="991"/>
      <c r="E19" s="956"/>
      <c r="F19" s="976"/>
      <c r="G19" s="976"/>
      <c r="H19" s="976"/>
      <c r="I19" s="105" t="e">
        <f>'SEPG-F-014'!#REF!</f>
        <v>#REF!</v>
      </c>
      <c r="J19" s="968"/>
      <c r="K19" s="976"/>
      <c r="L19" s="989"/>
      <c r="M19" s="974"/>
      <c r="N19" s="974"/>
      <c r="O19" s="974"/>
      <c r="P19" s="974"/>
      <c r="Q19" s="974"/>
      <c r="R19" s="974"/>
      <c r="S19" s="974"/>
      <c r="T19" s="974"/>
    </row>
    <row r="20" spans="2:20" ht="24" customHeight="1">
      <c r="B20" s="951" t="e">
        <f>#REF!</f>
        <v>#REF!</v>
      </c>
      <c r="C20" s="952"/>
      <c r="D20" s="991"/>
      <c r="E20" s="954" t="e">
        <f>#REF!</f>
        <v>#REF!</v>
      </c>
      <c r="F20" s="92" t="e">
        <f>#REF!</f>
        <v>#REF!</v>
      </c>
      <c r="G20" s="92" t="e">
        <f>#REF!</f>
        <v>#REF!</v>
      </c>
      <c r="H20" s="93" t="e">
        <f>#REF!</f>
        <v>#REF!</v>
      </c>
      <c r="I20" s="103" t="e">
        <f>'SEPG-F-014'!#REF!</f>
        <v>#REF!</v>
      </c>
      <c r="J20" s="93" t="e">
        <f>'SEPG-F-014'!#REF!</f>
        <v>#REF!</v>
      </c>
      <c r="K20" s="986" t="e">
        <f>#REF!</f>
        <v>#REF!</v>
      </c>
      <c r="L20" s="987" t="s">
        <v>167</v>
      </c>
      <c r="M20" s="972" t="e">
        <f>#REF!</f>
        <v>#REF!</v>
      </c>
      <c r="N20" s="972" t="e">
        <f>#REF!</f>
        <v>#REF!</v>
      </c>
      <c r="O20" s="972" t="e">
        <f>#REF!</f>
        <v>#REF!</v>
      </c>
      <c r="P20" s="972" t="e">
        <f>#REF!</f>
        <v>#REF!</v>
      </c>
      <c r="Q20" s="972" t="e">
        <f>#REF!</f>
        <v>#REF!</v>
      </c>
      <c r="R20" s="972" t="e">
        <f>#REF!</f>
        <v>#REF!</v>
      </c>
      <c r="S20" s="972" t="e">
        <f>#REF!</f>
        <v>#REF!</v>
      </c>
      <c r="T20" s="972"/>
    </row>
    <row r="21" spans="2:20" ht="24" customHeight="1">
      <c r="B21" s="952"/>
      <c r="C21" s="952"/>
      <c r="D21" s="991"/>
      <c r="E21" s="955"/>
      <c r="F21" s="975" t="e">
        <f>#REF!</f>
        <v>#REF!</v>
      </c>
      <c r="G21" s="975" t="e">
        <f>#REF!</f>
        <v>#REF!</v>
      </c>
      <c r="H21" s="975" t="e">
        <f>#REF!</f>
        <v>#REF!</v>
      </c>
      <c r="I21" s="104" t="e">
        <f>'SEPG-F-014'!#REF!</f>
        <v>#REF!</v>
      </c>
      <c r="J21" s="975" t="e">
        <f>'SEPG-F-014'!#REF!</f>
        <v>#REF!</v>
      </c>
      <c r="K21" s="975"/>
      <c r="L21" s="988"/>
      <c r="M21" s="973"/>
      <c r="N21" s="973"/>
      <c r="O21" s="973"/>
      <c r="P21" s="973"/>
      <c r="Q21" s="973"/>
      <c r="R21" s="973"/>
      <c r="S21" s="973"/>
      <c r="T21" s="973"/>
    </row>
    <row r="22" spans="2:20" ht="24" customHeight="1">
      <c r="B22" s="953"/>
      <c r="C22" s="952"/>
      <c r="D22" s="991"/>
      <c r="E22" s="956"/>
      <c r="F22" s="976"/>
      <c r="G22" s="976"/>
      <c r="H22" s="976"/>
      <c r="I22" s="105" t="e">
        <f>'SEPG-F-014'!#REF!</f>
        <v>#REF!</v>
      </c>
      <c r="J22" s="976"/>
      <c r="K22" s="976"/>
      <c r="L22" s="989"/>
      <c r="M22" s="974"/>
      <c r="N22" s="974"/>
      <c r="O22" s="974"/>
      <c r="P22" s="974"/>
      <c r="Q22" s="974"/>
      <c r="R22" s="974"/>
      <c r="S22" s="974"/>
      <c r="T22" s="974"/>
    </row>
    <row r="23" spans="2:20" ht="24" customHeight="1">
      <c r="B23" s="951" t="e">
        <f>#REF!</f>
        <v>#REF!</v>
      </c>
      <c r="C23" s="952"/>
      <c r="D23" s="991"/>
      <c r="E23" s="954" t="e">
        <f>#REF!</f>
        <v>#REF!</v>
      </c>
      <c r="F23" s="92" t="e">
        <f>#REF!</f>
        <v>#REF!</v>
      </c>
      <c r="G23" s="92" t="e">
        <f>#REF!</f>
        <v>#REF!</v>
      </c>
      <c r="H23" s="93" t="e">
        <f>#REF!</f>
        <v>#REF!</v>
      </c>
      <c r="I23" s="103" t="e">
        <f>'SEPG-F-014'!#REF!</f>
        <v>#REF!</v>
      </c>
      <c r="J23" s="93" t="e">
        <f>'SEPG-F-014'!#REF!</f>
        <v>#REF!</v>
      </c>
      <c r="K23" s="986" t="e">
        <f>#REF!</f>
        <v>#REF!</v>
      </c>
      <c r="L23" s="987" t="s">
        <v>149</v>
      </c>
      <c r="M23" s="972" t="e">
        <f>#REF!</f>
        <v>#REF!</v>
      </c>
      <c r="N23" s="972" t="e">
        <f>#REF!</f>
        <v>#REF!</v>
      </c>
      <c r="O23" s="972" t="e">
        <f>#REF!</f>
        <v>#REF!</v>
      </c>
      <c r="P23" s="972" t="e">
        <f>#REF!</f>
        <v>#REF!</v>
      </c>
      <c r="Q23" s="972" t="e">
        <f>#REF!</f>
        <v>#REF!</v>
      </c>
      <c r="R23" s="972" t="e">
        <f>#REF!</f>
        <v>#REF!</v>
      </c>
      <c r="S23" s="972" t="e">
        <f>#REF!</f>
        <v>#REF!</v>
      </c>
      <c r="T23" s="972"/>
    </row>
    <row r="24" spans="2:20" ht="24" customHeight="1">
      <c r="B24" s="952"/>
      <c r="C24" s="952"/>
      <c r="D24" s="991"/>
      <c r="E24" s="955"/>
      <c r="F24" s="975" t="e">
        <f>#REF!</f>
        <v>#REF!</v>
      </c>
      <c r="G24" s="975" t="e">
        <f>#REF!</f>
        <v>#REF!</v>
      </c>
      <c r="H24" s="975" t="e">
        <f>#REF!</f>
        <v>#REF!</v>
      </c>
      <c r="I24" s="104" t="e">
        <f>'SEPG-F-014'!#REF!</f>
        <v>#REF!</v>
      </c>
      <c r="J24" s="975" t="e">
        <f>'SEPG-F-014'!#REF!</f>
        <v>#REF!</v>
      </c>
      <c r="K24" s="975"/>
      <c r="L24" s="988"/>
      <c r="M24" s="973"/>
      <c r="N24" s="973"/>
      <c r="O24" s="973"/>
      <c r="P24" s="973"/>
      <c r="Q24" s="973"/>
      <c r="R24" s="973"/>
      <c r="S24" s="973"/>
      <c r="T24" s="973"/>
    </row>
    <row r="25" spans="2:20" ht="24" customHeight="1">
      <c r="B25" s="953"/>
      <c r="C25" s="953"/>
      <c r="D25" s="992"/>
      <c r="E25" s="956"/>
      <c r="F25" s="976"/>
      <c r="G25" s="976"/>
      <c r="H25" s="976"/>
      <c r="I25" s="105" t="e">
        <f>'SEPG-F-014'!#REF!</f>
        <v>#REF!</v>
      </c>
      <c r="J25" s="976"/>
      <c r="K25" s="976"/>
      <c r="L25" s="989"/>
      <c r="M25" s="974"/>
      <c r="N25" s="974"/>
      <c r="O25" s="974"/>
      <c r="P25" s="974"/>
      <c r="Q25" s="974"/>
      <c r="R25" s="974"/>
      <c r="S25" s="974"/>
      <c r="T25" s="974"/>
    </row>
    <row r="26" spans="2:14" ht="6.75" customHeight="1" thickBot="1">
      <c r="B26" s="9"/>
      <c r="C26" s="9"/>
      <c r="D26" s="9"/>
      <c r="E26" s="9"/>
      <c r="F26" s="106"/>
      <c r="G26" s="11"/>
      <c r="H26" s="11"/>
      <c r="I26" s="11"/>
      <c r="J26" s="107"/>
      <c r="K26" s="11"/>
      <c r="L26" s="11"/>
      <c r="M26" s="1"/>
      <c r="N26" s="9"/>
    </row>
    <row r="27" spans="2:21" ht="15.75" customHeight="1" thickBot="1">
      <c r="B27" s="983" t="s">
        <v>168</v>
      </c>
      <c r="C27" s="984"/>
      <c r="D27" s="984"/>
      <c r="E27" s="984"/>
      <c r="F27" s="984"/>
      <c r="G27" s="984"/>
      <c r="H27" s="984"/>
      <c r="I27" s="985"/>
      <c r="J27" s="983" t="s">
        <v>6</v>
      </c>
      <c r="K27" s="984"/>
      <c r="L27" s="984"/>
      <c r="M27" s="984"/>
      <c r="N27" s="985"/>
      <c r="O27" s="977" t="s">
        <v>169</v>
      </c>
      <c r="P27" s="978"/>
      <c r="Q27" s="978"/>
      <c r="R27" s="978"/>
      <c r="S27" s="978"/>
      <c r="T27" s="978"/>
      <c r="U27" s="979"/>
    </row>
    <row r="28" spans="2:21" ht="52.5" customHeight="1" thickBot="1">
      <c r="B28" s="980" t="s">
        <v>170</v>
      </c>
      <c r="C28" s="981"/>
      <c r="D28" s="981"/>
      <c r="E28" s="981"/>
      <c r="F28" s="981"/>
      <c r="G28" s="981"/>
      <c r="H28" s="981"/>
      <c r="I28" s="982"/>
      <c r="J28" s="980" t="s">
        <v>170</v>
      </c>
      <c r="K28" s="981"/>
      <c r="L28" s="981"/>
      <c r="M28" s="981"/>
      <c r="N28" s="982"/>
      <c r="O28" s="980" t="s">
        <v>171</v>
      </c>
      <c r="P28" s="981"/>
      <c r="Q28" s="981"/>
      <c r="R28" s="981"/>
      <c r="S28" s="981"/>
      <c r="T28" s="981"/>
      <c r="U28" s="982"/>
    </row>
  </sheetData>
  <sheetProtection/>
  <mergeCells count="103">
    <mergeCell ref="P14:P16"/>
    <mergeCell ref="R20:R22"/>
    <mergeCell ref="Q11:Q13"/>
    <mergeCell ref="R11:R13"/>
    <mergeCell ref="R14:R16"/>
    <mergeCell ref="O14:O16"/>
    <mergeCell ref="T23:T25"/>
    <mergeCell ref="T17:T19"/>
    <mergeCell ref="T20:T22"/>
    <mergeCell ref="Q23:Q25"/>
    <mergeCell ref="R23:R25"/>
    <mergeCell ref="S23:S25"/>
    <mergeCell ref="P23:P25"/>
    <mergeCell ref="Q17:Q19"/>
    <mergeCell ref="R17:R19"/>
    <mergeCell ref="S11:S13"/>
    <mergeCell ref="Q14:Q16"/>
    <mergeCell ref="S20:S22"/>
    <mergeCell ref="Q20:Q22"/>
    <mergeCell ref="S17:S19"/>
    <mergeCell ref="P17:P19"/>
    <mergeCell ref="P20:P22"/>
    <mergeCell ref="M23:M25"/>
    <mergeCell ref="N23:N25"/>
    <mergeCell ref="M20:M22"/>
    <mergeCell ref="L14:L16"/>
    <mergeCell ref="L23:L25"/>
    <mergeCell ref="L20:L22"/>
    <mergeCell ref="N20:N22"/>
    <mergeCell ref="M14:M16"/>
    <mergeCell ref="N14:N16"/>
    <mergeCell ref="E11:E13"/>
    <mergeCell ref="H18:H19"/>
    <mergeCell ref="B11:B13"/>
    <mergeCell ref="F18:F19"/>
    <mergeCell ref="O20:O22"/>
    <mergeCell ref="O23:O25"/>
    <mergeCell ref="B20:B22"/>
    <mergeCell ref="F24:F25"/>
    <mergeCell ref="G24:G25"/>
    <mergeCell ref="H24:H25"/>
    <mergeCell ref="J15:J16"/>
    <mergeCell ref="K14:K16"/>
    <mergeCell ref="G18:G19"/>
    <mergeCell ref="B14:B16"/>
    <mergeCell ref="E14:E16"/>
    <mergeCell ref="B23:B25"/>
    <mergeCell ref="E23:E25"/>
    <mergeCell ref="E20:E22"/>
    <mergeCell ref="H15:H16"/>
    <mergeCell ref="D11:D25"/>
    <mergeCell ref="F21:F22"/>
    <mergeCell ref="G21:G22"/>
    <mergeCell ref="H21:H22"/>
    <mergeCell ref="J21:J22"/>
    <mergeCell ref="J24:J25"/>
    <mergeCell ref="K17:K19"/>
    <mergeCell ref="K23:K25"/>
    <mergeCell ref="K20:K22"/>
    <mergeCell ref="T9:T10"/>
    <mergeCell ref="T14:T16"/>
    <mergeCell ref="F15:F16"/>
    <mergeCell ref="G15:G16"/>
    <mergeCell ref="N17:N19"/>
    <mergeCell ref="S14:S16"/>
    <mergeCell ref="L17:L19"/>
    <mergeCell ref="M17:M19"/>
    <mergeCell ref="O17:O19"/>
    <mergeCell ref="L11:L13"/>
    <mergeCell ref="H12:H13"/>
    <mergeCell ref="J12:J13"/>
    <mergeCell ref="M11:M13"/>
    <mergeCell ref="N11:N13"/>
    <mergeCell ref="K11:K13"/>
    <mergeCell ref="N9:P9"/>
    <mergeCell ref="O11:O13"/>
    <mergeCell ref="P11:P13"/>
    <mergeCell ref="O27:U27"/>
    <mergeCell ref="O28:U28"/>
    <mergeCell ref="J27:N27"/>
    <mergeCell ref="J28:N28"/>
    <mergeCell ref="B27:I27"/>
    <mergeCell ref="B28:I28"/>
    <mergeCell ref="Q4:U4"/>
    <mergeCell ref="G5:P5"/>
    <mergeCell ref="Q5:U5"/>
    <mergeCell ref="J18:J19"/>
    <mergeCell ref="B2:F5"/>
    <mergeCell ref="Q9:R9"/>
    <mergeCell ref="S9:S10"/>
    <mergeCell ref="T11:T13"/>
    <mergeCell ref="F12:F13"/>
    <mergeCell ref="G12:G13"/>
    <mergeCell ref="B17:B19"/>
    <mergeCell ref="E17:E19"/>
    <mergeCell ref="C11:C25"/>
    <mergeCell ref="G2:P2"/>
    <mergeCell ref="M8:T8"/>
    <mergeCell ref="M9:M10"/>
    <mergeCell ref="Q2:U2"/>
    <mergeCell ref="G3:P3"/>
    <mergeCell ref="Q3:U3"/>
    <mergeCell ref="G4:P4"/>
  </mergeCells>
  <conditionalFormatting sqref="H12:H13">
    <cfRule type="containsText" priority="5" dxfId="2" operator="containsText" stopIfTrue="1" text="riesgo Extrema">
      <formula>NOT(ISERROR(SEARCH("riesgo Extrema",H12)))</formula>
    </cfRule>
    <cfRule type="containsText" priority="6" dxfId="1" operator="containsText" stopIfTrue="1" text="riesgo Alta">
      <formula>NOT(ISERROR(SEARCH("riesgo Alta",H12)))</formula>
    </cfRule>
    <cfRule type="containsText" priority="7" dxfId="0" operator="containsText" stopIfTrue="1" text="riesgo Moderada">
      <formula>NOT(ISERROR(SEARCH("riesgo Moderada",H12)))</formula>
    </cfRule>
    <cfRule type="containsText" priority="8" dxfId="7" operator="containsText" stopIfTrue="1" text="riesgo Baja">
      <formula>NOT(ISERROR(SEARCH("riesgo Baja",H12)))</formula>
    </cfRule>
    <cfRule type="containsText" priority="9" dxfId="7" operator="containsText" stopIfTrue="1" text=" riesgo Baja">
      <formula>NOT(ISERROR(SEARCH(" riesgo Baja",H12)))</formula>
    </cfRule>
  </conditionalFormatting>
  <conditionalFormatting sqref="J15:J16 H15:H16 J18:J19 H18:H19 J21:J22 H21:H22 J12:J13 H24:H25 J24:J25">
    <cfRule type="containsText" priority="1" dxfId="2" operator="containsText" stopIfTrue="1" text="riesgo Extrema">
      <formula>NOT(ISERROR(SEARCH("riesgo Extrema",H12)))</formula>
    </cfRule>
    <cfRule type="containsText" priority="2" dxfId="1" operator="containsText" stopIfTrue="1" text="riesgo Alta">
      <formula>NOT(ISERROR(SEARCH("riesgo Alta",H12)))</formula>
    </cfRule>
    <cfRule type="containsText" priority="3" dxfId="0" operator="containsText" stopIfTrue="1" text="riesgo Moderada">
      <formula>NOT(ISERROR(SEARCH("riesgo Moderada",H12)))</formula>
    </cfRule>
    <cfRule type="containsText" priority="4" dxfId="7" operator="containsText" stopIfTrue="1" text="riesgo Baja">
      <formula>NOT(ISERROR(SEARCH("riesgo Baja",H12)))</formula>
    </cfRule>
  </conditionalFormatting>
  <dataValidations count="1">
    <dataValidation type="list" allowBlank="1" showInputMessage="1" showErrorMessage="1" errorTitle="Error" error="Esta opción no está permitida" sqref="L11:L25">
      <formula1>OPCIONESDEMANEJO</formula1>
    </dataValidation>
  </dataValidations>
  <printOptions horizontalCentered="1" verticalCentered="1"/>
  <pageMargins left="0.984251968503937" right="0.7874015748031497" top="0" bottom="0" header="0" footer="0"/>
  <pageSetup fitToHeight="1" fitToWidth="1" horizontalDpi="600" verticalDpi="600" orientation="landscape" scale="27"/>
  <drawing r:id="rId3"/>
  <legacyDrawing r:id="rId2"/>
</worksheet>
</file>

<file path=xl/worksheets/sheet9.xml><?xml version="1.0" encoding="utf-8"?>
<worksheet xmlns="http://schemas.openxmlformats.org/spreadsheetml/2006/main" xmlns:r="http://schemas.openxmlformats.org/officeDocument/2006/relationships">
  <sheetPr codeName="Hoja8"/>
  <dimension ref="B3:N88"/>
  <sheetViews>
    <sheetView zoomScalePageLayoutView="0" workbookViewId="0" topLeftCell="A9">
      <selection activeCell="D22" sqref="D22"/>
    </sheetView>
  </sheetViews>
  <sheetFormatPr defaultColWidth="11.28125" defaultRowHeight="12.75"/>
  <cols>
    <col min="1" max="1" width="4.28125" style="0" customWidth="1"/>
    <col min="2" max="2" width="45.7109375" style="0" customWidth="1"/>
    <col min="3" max="3" width="28.28125" style="0" customWidth="1"/>
    <col min="4" max="4" width="26.28125" style="0" customWidth="1"/>
    <col min="5" max="5" width="18.00390625" style="0" customWidth="1"/>
    <col min="6" max="7" width="17.8515625" style="0" customWidth="1"/>
    <col min="8" max="8" width="20.28125" style="0" customWidth="1"/>
    <col min="9" max="12" width="11.28125" style="0" customWidth="1"/>
    <col min="13" max="13" width="7.00390625" style="0" customWidth="1"/>
    <col min="14" max="14" width="22.140625" style="0" customWidth="1"/>
  </cols>
  <sheetData>
    <row r="3" spans="10:14" ht="12.75">
      <c r="J3" t="s">
        <v>172</v>
      </c>
      <c r="K3" t="s">
        <v>173</v>
      </c>
      <c r="L3" t="s">
        <v>174</v>
      </c>
      <c r="N3" s="5"/>
    </row>
    <row r="4" spans="2:14" ht="107.25" customHeight="1">
      <c r="B4" t="s">
        <v>13</v>
      </c>
      <c r="D4" t="s">
        <v>175</v>
      </c>
      <c r="G4" t="s">
        <v>47</v>
      </c>
      <c r="H4" t="s">
        <v>48</v>
      </c>
      <c r="J4" s="8" t="s">
        <v>176</v>
      </c>
      <c r="K4" s="8" t="s">
        <v>177</v>
      </c>
      <c r="L4" s="8" t="s">
        <v>178</v>
      </c>
      <c r="N4" s="19" t="s">
        <v>143</v>
      </c>
    </row>
    <row r="5" spans="2:14" ht="12.75">
      <c r="B5" t="s">
        <v>179</v>
      </c>
      <c r="D5">
        <v>1</v>
      </c>
      <c r="G5" t="s">
        <v>180</v>
      </c>
      <c r="H5" t="s">
        <v>180</v>
      </c>
      <c r="J5">
        <v>0</v>
      </c>
      <c r="K5">
        <v>0</v>
      </c>
      <c r="L5">
        <v>0</v>
      </c>
      <c r="N5" s="5" t="s">
        <v>166</v>
      </c>
    </row>
    <row r="6" spans="2:14" ht="12.75">
      <c r="B6" t="s">
        <v>15</v>
      </c>
      <c r="D6">
        <v>0</v>
      </c>
      <c r="J6">
        <v>1</v>
      </c>
      <c r="K6">
        <v>1</v>
      </c>
      <c r="L6">
        <v>1</v>
      </c>
      <c r="N6" s="5" t="s">
        <v>149</v>
      </c>
    </row>
    <row r="7" spans="2:14" ht="38.25">
      <c r="B7" t="s">
        <v>181</v>
      </c>
      <c r="N7" s="20" t="s">
        <v>167</v>
      </c>
    </row>
    <row r="8" spans="2:14" ht="76.5">
      <c r="B8" t="s">
        <v>182</v>
      </c>
      <c r="D8" s="20" t="s">
        <v>131</v>
      </c>
      <c r="E8" s="20" t="s">
        <v>183</v>
      </c>
      <c r="F8" s="20" t="s">
        <v>133</v>
      </c>
      <c r="G8" s="20" t="s">
        <v>184</v>
      </c>
      <c r="H8" s="20" t="s">
        <v>135</v>
      </c>
      <c r="N8" s="5" t="s">
        <v>148</v>
      </c>
    </row>
    <row r="9" spans="2:14" ht="12.75">
      <c r="B9" t="s">
        <v>185</v>
      </c>
      <c r="D9" s="48">
        <v>0</v>
      </c>
      <c r="E9" s="48">
        <v>0</v>
      </c>
      <c r="F9" s="48">
        <v>0</v>
      </c>
      <c r="G9" s="48">
        <v>0</v>
      </c>
      <c r="H9" s="48">
        <v>0</v>
      </c>
      <c r="N9" s="5"/>
    </row>
    <row r="10" spans="2:8" ht="12.75">
      <c r="B10" t="s">
        <v>14</v>
      </c>
      <c r="D10" s="48">
        <v>15</v>
      </c>
      <c r="E10" s="48">
        <v>15</v>
      </c>
      <c r="F10" s="48">
        <v>30</v>
      </c>
      <c r="G10" s="48">
        <v>15</v>
      </c>
      <c r="H10" s="48">
        <v>25</v>
      </c>
    </row>
    <row r="11" ht="12.75">
      <c r="B11" s="5" t="s">
        <v>186</v>
      </c>
    </row>
    <row r="16" spans="2:12" ht="15.75">
      <c r="B16" s="13">
        <v>1</v>
      </c>
      <c r="C16" s="16" t="s">
        <v>187</v>
      </c>
      <c r="D16" s="14"/>
      <c r="E16" s="43" t="s">
        <v>180</v>
      </c>
      <c r="I16" s="993"/>
      <c r="J16" s="994"/>
      <c r="K16" s="994"/>
      <c r="L16" s="994"/>
    </row>
    <row r="17" spans="2:12" ht="15.75">
      <c r="B17" s="13">
        <v>2</v>
      </c>
      <c r="C17" s="16" t="s">
        <v>188</v>
      </c>
      <c r="D17" s="14"/>
      <c r="E17" s="14"/>
      <c r="I17" s="95"/>
      <c r="J17" s="96"/>
      <c r="K17" s="96"/>
      <c r="L17" s="96"/>
    </row>
    <row r="18" spans="2:12" ht="15.75">
      <c r="B18" s="13">
        <v>3</v>
      </c>
      <c r="C18" s="16" t="s">
        <v>189</v>
      </c>
      <c r="D18" s="14"/>
      <c r="E18" s="14"/>
      <c r="I18" s="95"/>
      <c r="J18" s="96"/>
      <c r="K18" s="96"/>
      <c r="L18" s="96"/>
    </row>
    <row r="19" spans="2:12" ht="15.75">
      <c r="B19" s="13">
        <v>4</v>
      </c>
      <c r="C19" s="16" t="s">
        <v>190</v>
      </c>
      <c r="D19" s="15"/>
      <c r="E19" s="15"/>
      <c r="I19" s="993"/>
      <c r="J19" s="994"/>
      <c r="K19" s="994"/>
      <c r="L19" s="994"/>
    </row>
    <row r="20" spans="2:12" ht="15.75">
      <c r="B20" s="13">
        <v>5</v>
      </c>
      <c r="C20" s="16" t="s">
        <v>191</v>
      </c>
      <c r="D20" s="15"/>
      <c r="E20" s="15"/>
      <c r="I20" s="993"/>
      <c r="J20" s="994"/>
      <c r="K20" s="994"/>
      <c r="L20" s="994"/>
    </row>
    <row r="21" spans="2:12" ht="15.75">
      <c r="B21" s="1"/>
      <c r="C21" s="28"/>
      <c r="D21" s="15"/>
      <c r="E21" s="15"/>
      <c r="I21" s="95"/>
      <c r="J21" s="96"/>
      <c r="K21" s="96"/>
      <c r="L21" s="96"/>
    </row>
    <row r="24" spans="2:4" ht="12.75">
      <c r="B24" s="17">
        <v>13</v>
      </c>
      <c r="C24" s="16" t="s">
        <v>38</v>
      </c>
      <c r="D24" s="17"/>
    </row>
    <row r="25" spans="2:4" ht="12.75">
      <c r="B25" s="17">
        <v>11</v>
      </c>
      <c r="C25" s="16" t="s">
        <v>36</v>
      </c>
      <c r="D25" s="17"/>
    </row>
    <row r="26" spans="2:4" ht="12.75">
      <c r="B26" s="17">
        <v>7</v>
      </c>
      <c r="C26" s="16" t="s">
        <v>34</v>
      </c>
      <c r="D26" s="17"/>
    </row>
    <row r="27" spans="2:4" ht="12.75">
      <c r="B27" s="12">
        <v>6</v>
      </c>
      <c r="C27" s="16" t="s">
        <v>32</v>
      </c>
      <c r="D27" s="12"/>
    </row>
    <row r="28" spans="2:4" ht="12.75">
      <c r="B28" s="12">
        <v>1</v>
      </c>
      <c r="C28" s="16" t="s">
        <v>30</v>
      </c>
      <c r="D28" s="12"/>
    </row>
    <row r="29" spans="2:4" ht="12.75">
      <c r="B29" s="15"/>
      <c r="C29" s="28"/>
      <c r="D29" s="15"/>
    </row>
    <row r="30" spans="2:4" ht="12.75">
      <c r="B30" s="15"/>
      <c r="C30" s="28"/>
      <c r="D30" s="15"/>
    </row>
    <row r="31" spans="2:4" ht="12.75">
      <c r="B31" s="15"/>
      <c r="C31" s="28"/>
      <c r="D31" s="15"/>
    </row>
    <row r="32" spans="2:4" ht="12.75">
      <c r="B32" s="15"/>
      <c r="C32" s="28"/>
      <c r="D32" s="15"/>
    </row>
    <row r="33" spans="2:4" ht="13.5" customHeight="1">
      <c r="B33" s="15"/>
      <c r="C33" s="28"/>
      <c r="D33" s="15"/>
    </row>
    <row r="34" spans="2:4" ht="13.5" customHeight="1">
      <c r="B34" s="15"/>
      <c r="C34" s="28"/>
      <c r="D34" s="15"/>
    </row>
    <row r="35" ht="13.5" thickBot="1"/>
    <row r="36" spans="2:14" ht="26.25" thickBot="1">
      <c r="B36" s="13" t="s">
        <v>192</v>
      </c>
      <c r="C36" s="13"/>
      <c r="D36" s="13" t="s">
        <v>142</v>
      </c>
      <c r="I36" s="69" t="s">
        <v>54</v>
      </c>
      <c r="J36" s="70" t="s">
        <v>55</v>
      </c>
      <c r="K36" s="1"/>
      <c r="L36" s="1"/>
      <c r="M36" s="1"/>
      <c r="N36" s="1"/>
    </row>
    <row r="37" spans="2:14" ht="12.75">
      <c r="B37" s="13">
        <v>1</v>
      </c>
      <c r="C37" s="58" t="s">
        <v>151</v>
      </c>
      <c r="D37" s="18" t="s">
        <v>193</v>
      </c>
      <c r="E37" s="42"/>
      <c r="F37" s="13"/>
      <c r="G37" s="13"/>
      <c r="I37" s="502" t="s">
        <v>57</v>
      </c>
      <c r="J37" s="66" t="s">
        <v>58</v>
      </c>
      <c r="K37" s="49"/>
      <c r="L37" s="49"/>
      <c r="M37" s="49"/>
      <c r="N37" s="49"/>
    </row>
    <row r="38" spans="2:14" ht="12.75">
      <c r="B38" s="13">
        <v>2</v>
      </c>
      <c r="C38" s="59" t="s">
        <v>194</v>
      </c>
      <c r="D38" s="18" t="s">
        <v>195</v>
      </c>
      <c r="E38" s="13"/>
      <c r="F38" s="13"/>
      <c r="G38" s="13"/>
      <c r="I38" s="503"/>
      <c r="J38" s="60" t="s">
        <v>64</v>
      </c>
      <c r="K38" s="50"/>
      <c r="L38" s="50"/>
      <c r="M38" s="50"/>
      <c r="N38" s="50"/>
    </row>
    <row r="39" spans="2:14" ht="12.75">
      <c r="B39" s="13">
        <v>3</v>
      </c>
      <c r="C39" s="59" t="s">
        <v>152</v>
      </c>
      <c r="D39" s="18" t="s">
        <v>196</v>
      </c>
      <c r="E39" s="13"/>
      <c r="F39" s="13"/>
      <c r="G39" s="13"/>
      <c r="I39" s="503"/>
      <c r="J39" s="60" t="s">
        <v>67</v>
      </c>
      <c r="K39" s="50"/>
      <c r="L39" s="50"/>
      <c r="M39" s="50"/>
      <c r="N39" s="50"/>
    </row>
    <row r="40" spans="2:14" ht="12.75">
      <c r="B40" s="13">
        <v>4</v>
      </c>
      <c r="C40" s="57" t="s">
        <v>197</v>
      </c>
      <c r="D40" s="18" t="s">
        <v>198</v>
      </c>
      <c r="E40" s="13"/>
      <c r="F40" s="13"/>
      <c r="G40" s="13"/>
      <c r="I40" s="503"/>
      <c r="J40" s="60" t="s">
        <v>69</v>
      </c>
      <c r="K40" s="50"/>
      <c r="L40" s="50"/>
      <c r="M40" s="50"/>
      <c r="N40" s="50"/>
    </row>
    <row r="41" spans="2:14" ht="12.75">
      <c r="B41" s="13">
        <v>5</v>
      </c>
      <c r="C41" s="62" t="s">
        <v>199</v>
      </c>
      <c r="D41" s="13"/>
      <c r="E41" s="13"/>
      <c r="F41" s="13"/>
      <c r="G41" s="13"/>
      <c r="I41" s="503"/>
      <c r="J41" s="60" t="s">
        <v>71</v>
      </c>
      <c r="K41" s="50"/>
      <c r="L41" s="50"/>
      <c r="M41" s="50"/>
      <c r="N41" s="50"/>
    </row>
    <row r="42" spans="2:14" ht="12.75" customHeight="1">
      <c r="B42" s="13">
        <v>6</v>
      </c>
      <c r="C42" s="59" t="s">
        <v>200</v>
      </c>
      <c r="D42" s="13"/>
      <c r="E42" s="13"/>
      <c r="F42" s="13"/>
      <c r="G42" s="13"/>
      <c r="I42" s="504" t="s">
        <v>73</v>
      </c>
      <c r="J42" s="61" t="s">
        <v>74</v>
      </c>
      <c r="K42" s="50"/>
      <c r="L42" s="50"/>
      <c r="M42" s="50"/>
      <c r="N42" s="50"/>
    </row>
    <row r="43" spans="2:14" ht="12.75">
      <c r="B43" s="13">
        <v>7</v>
      </c>
      <c r="C43" s="57" t="s">
        <v>150</v>
      </c>
      <c r="D43" s="13"/>
      <c r="E43" s="13"/>
      <c r="F43" s="13"/>
      <c r="G43" s="13"/>
      <c r="I43" s="505"/>
      <c r="J43" s="61" t="s">
        <v>80</v>
      </c>
      <c r="K43" s="50"/>
      <c r="L43" s="50"/>
      <c r="M43" s="50"/>
      <c r="N43" s="50"/>
    </row>
    <row r="44" spans="2:14" ht="12.75">
      <c r="B44" s="13">
        <v>11</v>
      </c>
      <c r="C44" s="62" t="s">
        <v>201</v>
      </c>
      <c r="D44" s="13"/>
      <c r="E44" s="13"/>
      <c r="F44" s="13"/>
      <c r="G44" s="13"/>
      <c r="I44" s="505"/>
      <c r="J44" s="61" t="s">
        <v>81</v>
      </c>
      <c r="K44" s="50"/>
      <c r="L44" s="50"/>
      <c r="M44" s="50"/>
      <c r="N44" s="50"/>
    </row>
    <row r="45" spans="2:14" ht="12.75">
      <c r="B45" s="13">
        <v>12</v>
      </c>
      <c r="C45" s="59" t="s">
        <v>202</v>
      </c>
      <c r="D45" s="13"/>
      <c r="E45" s="13"/>
      <c r="F45" s="13"/>
      <c r="G45" s="13"/>
      <c r="I45" s="505"/>
      <c r="J45" s="61" t="s">
        <v>82</v>
      </c>
      <c r="K45" s="50"/>
      <c r="L45" s="50"/>
      <c r="M45" s="50"/>
      <c r="N45" s="50"/>
    </row>
    <row r="46" spans="2:14" ht="12.75">
      <c r="B46" s="13">
        <v>13</v>
      </c>
      <c r="C46" s="62" t="s">
        <v>203</v>
      </c>
      <c r="D46" s="13"/>
      <c r="E46" s="13"/>
      <c r="F46" s="13"/>
      <c r="G46" s="13"/>
      <c r="I46" s="506" t="s">
        <v>204</v>
      </c>
      <c r="J46" s="63" t="s">
        <v>84</v>
      </c>
      <c r="K46" s="50"/>
      <c r="L46" s="50"/>
      <c r="M46" s="50"/>
      <c r="N46" s="50"/>
    </row>
    <row r="47" spans="2:14" ht="12.75">
      <c r="B47" s="13">
        <v>14</v>
      </c>
      <c r="C47" s="57" t="s">
        <v>153</v>
      </c>
      <c r="D47" s="13"/>
      <c r="E47" s="13"/>
      <c r="F47" s="13"/>
      <c r="G47" s="13"/>
      <c r="I47" s="506"/>
      <c r="J47" s="63" t="s">
        <v>86</v>
      </c>
      <c r="K47" s="50"/>
      <c r="L47" s="50"/>
      <c r="M47" s="50"/>
      <c r="N47" s="50"/>
    </row>
    <row r="48" spans="2:14" ht="12.75">
      <c r="B48" s="13">
        <v>18</v>
      </c>
      <c r="C48" s="57" t="s">
        <v>154</v>
      </c>
      <c r="D48" s="13"/>
      <c r="E48" s="13"/>
      <c r="F48" s="13"/>
      <c r="G48" s="13"/>
      <c r="I48" s="506"/>
      <c r="J48" s="63" t="s">
        <v>92</v>
      </c>
      <c r="K48" s="50"/>
      <c r="L48" s="50"/>
      <c r="M48" s="50"/>
      <c r="N48" s="50"/>
    </row>
    <row r="49" spans="2:14" ht="12.75">
      <c r="B49" s="13">
        <v>21</v>
      </c>
      <c r="C49" s="62" t="s">
        <v>205</v>
      </c>
      <c r="D49" s="13"/>
      <c r="E49" s="13"/>
      <c r="F49" s="13"/>
      <c r="G49" s="13"/>
      <c r="I49" s="506"/>
      <c r="J49" s="63" t="s">
        <v>93</v>
      </c>
      <c r="K49" s="50"/>
      <c r="L49" s="50"/>
      <c r="M49" s="50"/>
      <c r="N49" s="50"/>
    </row>
    <row r="50" spans="2:14" ht="12.75">
      <c r="B50" s="13">
        <v>22</v>
      </c>
      <c r="C50" s="62" t="s">
        <v>206</v>
      </c>
      <c r="D50" s="13"/>
      <c r="E50" s="13"/>
      <c r="F50" s="13"/>
      <c r="G50" s="13"/>
      <c r="I50" s="506"/>
      <c r="J50" s="63" t="s">
        <v>94</v>
      </c>
      <c r="K50" s="50"/>
      <c r="L50" s="50"/>
      <c r="M50" s="50"/>
      <c r="N50" s="50"/>
    </row>
    <row r="51" spans="2:14" ht="12.75">
      <c r="B51" s="13">
        <v>24</v>
      </c>
      <c r="C51" s="62" t="s">
        <v>207</v>
      </c>
      <c r="D51" s="13"/>
      <c r="E51" s="13"/>
      <c r="F51" s="13"/>
      <c r="G51" s="13"/>
      <c r="I51" s="506"/>
      <c r="J51" s="63" t="s">
        <v>95</v>
      </c>
      <c r="K51" s="50"/>
      <c r="L51" s="50"/>
      <c r="M51" s="50"/>
      <c r="N51" s="50"/>
    </row>
    <row r="52" spans="2:14" ht="12.75">
      <c r="B52" s="13">
        <v>26</v>
      </c>
      <c r="C52" s="64" t="s">
        <v>208</v>
      </c>
      <c r="D52" s="13"/>
      <c r="E52" s="13"/>
      <c r="F52" s="13"/>
      <c r="G52" s="13"/>
      <c r="I52" s="506"/>
      <c r="J52" s="63" t="s">
        <v>97</v>
      </c>
      <c r="K52" s="50"/>
      <c r="L52" s="50"/>
      <c r="M52" s="50"/>
      <c r="N52" s="50"/>
    </row>
    <row r="53" spans="2:14" ht="12.75">
      <c r="B53" s="13">
        <v>28</v>
      </c>
      <c r="C53" s="62" t="s">
        <v>209</v>
      </c>
      <c r="D53" s="13"/>
      <c r="E53" s="13"/>
      <c r="F53" s="13"/>
      <c r="G53" s="13"/>
      <c r="I53" s="506"/>
      <c r="J53" s="63" t="s">
        <v>103</v>
      </c>
      <c r="K53" s="50"/>
      <c r="L53" s="50"/>
      <c r="M53" s="50"/>
      <c r="N53" s="50"/>
    </row>
    <row r="54" spans="2:14" ht="12.75">
      <c r="B54" s="13">
        <v>30</v>
      </c>
      <c r="C54" s="62" t="s">
        <v>210</v>
      </c>
      <c r="D54" s="13"/>
      <c r="E54" s="13"/>
      <c r="F54" s="13"/>
      <c r="G54" s="13"/>
      <c r="I54" s="488" t="s">
        <v>211</v>
      </c>
      <c r="J54" s="65" t="s">
        <v>105</v>
      </c>
      <c r="K54" s="50"/>
      <c r="L54" s="50"/>
      <c r="M54" s="50"/>
      <c r="N54" s="50"/>
    </row>
    <row r="55" spans="2:14" ht="12.75">
      <c r="B55" s="13">
        <v>33</v>
      </c>
      <c r="C55" s="64" t="s">
        <v>212</v>
      </c>
      <c r="D55" s="13"/>
      <c r="E55" s="13"/>
      <c r="F55" s="13"/>
      <c r="G55" s="13"/>
      <c r="I55" s="488"/>
      <c r="J55" s="65" t="s">
        <v>106</v>
      </c>
      <c r="K55" s="50"/>
      <c r="L55" s="50"/>
      <c r="M55" s="50"/>
      <c r="N55" s="50"/>
    </row>
    <row r="56" spans="2:14" ht="12.75">
      <c r="B56" s="13">
        <v>35</v>
      </c>
      <c r="C56" s="64" t="s">
        <v>213</v>
      </c>
      <c r="D56" s="13"/>
      <c r="E56" s="13"/>
      <c r="F56" s="13"/>
      <c r="G56" s="13"/>
      <c r="I56" s="488"/>
      <c r="J56" s="65" t="s">
        <v>107</v>
      </c>
      <c r="K56" s="50"/>
      <c r="L56" s="50"/>
      <c r="M56" s="50"/>
      <c r="N56" s="50"/>
    </row>
    <row r="57" spans="2:14" ht="12.75">
      <c r="B57" s="13">
        <v>39</v>
      </c>
      <c r="C57" s="64" t="s">
        <v>214</v>
      </c>
      <c r="D57" s="13"/>
      <c r="E57" s="13"/>
      <c r="F57" s="13"/>
      <c r="G57" s="13"/>
      <c r="I57" s="488"/>
      <c r="J57" s="65" t="s">
        <v>109</v>
      </c>
      <c r="K57" s="50"/>
      <c r="L57" s="50"/>
      <c r="M57" s="50"/>
      <c r="N57" s="50"/>
    </row>
    <row r="58" spans="2:14" ht="12.75">
      <c r="B58" s="13">
        <v>44</v>
      </c>
      <c r="C58" s="64" t="s">
        <v>215</v>
      </c>
      <c r="D58" s="13"/>
      <c r="E58" s="13"/>
      <c r="F58" s="13"/>
      <c r="G58" s="13"/>
      <c r="I58" s="488"/>
      <c r="J58" s="65" t="s">
        <v>115</v>
      </c>
      <c r="K58" s="50"/>
      <c r="L58" s="50"/>
      <c r="M58" s="50"/>
      <c r="N58" s="50"/>
    </row>
    <row r="59" spans="2:14" ht="12.75">
      <c r="B59" s="13">
        <v>52</v>
      </c>
      <c r="C59" s="64" t="s">
        <v>216</v>
      </c>
      <c r="D59" s="13"/>
      <c r="E59" s="13"/>
      <c r="F59" s="13"/>
      <c r="G59" s="13"/>
      <c r="I59" s="488"/>
      <c r="J59" s="65" t="s">
        <v>116</v>
      </c>
      <c r="K59" s="50"/>
      <c r="L59" s="50"/>
      <c r="M59" s="50"/>
      <c r="N59" s="50"/>
    </row>
    <row r="60" spans="2:14" ht="12.75">
      <c r="B60" s="13">
        <v>55</v>
      </c>
      <c r="C60" s="64" t="s">
        <v>217</v>
      </c>
      <c r="D60" s="13"/>
      <c r="E60" s="13"/>
      <c r="F60" s="13"/>
      <c r="G60" s="13"/>
      <c r="I60" s="488"/>
      <c r="J60" s="65" t="s">
        <v>117</v>
      </c>
      <c r="K60" s="50"/>
      <c r="L60" s="50"/>
      <c r="M60" s="50"/>
      <c r="N60" s="50"/>
    </row>
    <row r="61" spans="2:14" ht="12.75">
      <c r="B61" s="13">
        <v>65</v>
      </c>
      <c r="C61" s="64" t="s">
        <v>218</v>
      </c>
      <c r="D61" s="13"/>
      <c r="E61" s="13"/>
      <c r="F61" s="13"/>
      <c r="G61" s="13"/>
      <c r="I61" s="488"/>
      <c r="J61" s="65" t="s">
        <v>118</v>
      </c>
      <c r="K61" s="50"/>
      <c r="L61" s="50"/>
      <c r="M61" s="50"/>
      <c r="N61" s="50"/>
    </row>
    <row r="62" spans="9:14" ht="12.75">
      <c r="I62" s="50"/>
      <c r="J62" s="50"/>
      <c r="K62" s="50"/>
      <c r="L62" s="50"/>
      <c r="M62" s="50"/>
      <c r="N62" s="50"/>
    </row>
    <row r="63" spans="9:14" ht="12.75">
      <c r="I63" s="50"/>
      <c r="J63" s="50"/>
      <c r="K63" s="50"/>
      <c r="L63" s="50"/>
      <c r="M63" s="50"/>
      <c r="N63" s="50"/>
    </row>
    <row r="64" spans="9:14" ht="13.5" thickBot="1">
      <c r="I64" s="50"/>
      <c r="J64" s="50"/>
      <c r="K64" s="50"/>
      <c r="L64" s="50"/>
      <c r="M64" s="50"/>
      <c r="N64" s="50"/>
    </row>
    <row r="65" spans="2:14" ht="12.75">
      <c r="B65" s="18" t="s">
        <v>219</v>
      </c>
      <c r="C65" s="18"/>
      <c r="E65" s="73" t="s">
        <v>48</v>
      </c>
      <c r="F65" s="74">
        <v>1</v>
      </c>
      <c r="G65" s="74">
        <v>2</v>
      </c>
      <c r="H65" s="74">
        <v>3</v>
      </c>
      <c r="I65" s="75">
        <v>4</v>
      </c>
      <c r="J65" s="50"/>
      <c r="K65" s="50"/>
      <c r="L65" s="50"/>
      <c r="M65" s="50"/>
      <c r="N65" s="50"/>
    </row>
    <row r="66" spans="2:14" ht="15.75">
      <c r="B66" s="46" t="s">
        <v>220</v>
      </c>
      <c r="C66" s="46"/>
      <c r="D66" s="81" t="s">
        <v>221</v>
      </c>
      <c r="E66" s="76">
        <v>1</v>
      </c>
      <c r="F66" s="50">
        <v>6</v>
      </c>
      <c r="G66" s="50">
        <v>7</v>
      </c>
      <c r="H66" s="50">
        <v>11</v>
      </c>
      <c r="I66" s="77">
        <v>13</v>
      </c>
      <c r="J66" s="50"/>
      <c r="K66" s="50"/>
      <c r="L66" s="50"/>
      <c r="M66" s="50"/>
      <c r="N66" s="50"/>
    </row>
    <row r="67" spans="2:14" ht="15.75">
      <c r="B67" s="46" t="s">
        <v>222</v>
      </c>
      <c r="C67" s="46"/>
      <c r="E67" s="76">
        <v>2</v>
      </c>
      <c r="F67" s="50">
        <v>12</v>
      </c>
      <c r="G67" s="50">
        <v>14</v>
      </c>
      <c r="H67" s="50">
        <v>22</v>
      </c>
      <c r="I67" s="77">
        <v>26</v>
      </c>
      <c r="J67" s="50"/>
      <c r="K67" s="50"/>
      <c r="L67" s="50"/>
      <c r="M67" s="50"/>
      <c r="N67" s="50"/>
    </row>
    <row r="68" spans="2:14" ht="15.75">
      <c r="B68" s="46" t="s">
        <v>223</v>
      </c>
      <c r="C68" s="46"/>
      <c r="E68" s="76">
        <v>3</v>
      </c>
      <c r="F68" s="50">
        <v>18</v>
      </c>
      <c r="G68" s="50">
        <v>21</v>
      </c>
      <c r="H68" s="50">
        <v>33</v>
      </c>
      <c r="I68" s="77">
        <v>39</v>
      </c>
      <c r="J68" s="50"/>
      <c r="K68" s="50"/>
      <c r="L68" s="50"/>
      <c r="M68" s="50"/>
      <c r="N68" s="50"/>
    </row>
    <row r="69" spans="2:14" ht="15.75">
      <c r="B69" s="46" t="s">
        <v>224</v>
      </c>
      <c r="C69" s="46"/>
      <c r="E69" s="76">
        <v>4</v>
      </c>
      <c r="F69" s="50">
        <v>24</v>
      </c>
      <c r="G69" s="50">
        <v>28</v>
      </c>
      <c r="H69" s="50">
        <v>44</v>
      </c>
      <c r="I69" s="77">
        <v>52</v>
      </c>
      <c r="J69" s="50"/>
      <c r="K69" s="50"/>
      <c r="L69" s="50"/>
      <c r="M69" s="50"/>
      <c r="N69" s="50"/>
    </row>
    <row r="70" spans="2:14" ht="16.5" thickBot="1">
      <c r="B70" s="46" t="s">
        <v>225</v>
      </c>
      <c r="C70" s="46"/>
      <c r="E70" s="78">
        <v>5</v>
      </c>
      <c r="F70" s="79">
        <v>30</v>
      </c>
      <c r="G70" s="79">
        <v>35</v>
      </c>
      <c r="H70" s="79">
        <v>55</v>
      </c>
      <c r="I70" s="80">
        <v>65</v>
      </c>
      <c r="J70" s="50"/>
      <c r="K70" s="50"/>
      <c r="L70" s="50"/>
      <c r="M70" s="50"/>
      <c r="N70" s="50"/>
    </row>
    <row r="71" spans="2:14" ht="15.75">
      <c r="B71" s="46" t="s">
        <v>226</v>
      </c>
      <c r="C71" s="46"/>
      <c r="I71" s="50"/>
      <c r="J71" s="50"/>
      <c r="K71" s="50"/>
      <c r="L71" s="50"/>
      <c r="M71" s="50"/>
      <c r="N71" s="50"/>
    </row>
    <row r="72" spans="2:14" ht="15.75">
      <c r="B72" s="46" t="s">
        <v>227</v>
      </c>
      <c r="C72" s="46"/>
      <c r="I72" s="50"/>
      <c r="J72" s="50"/>
      <c r="K72" s="50"/>
      <c r="L72" s="50"/>
      <c r="M72" s="50"/>
      <c r="N72" s="50"/>
    </row>
    <row r="73" spans="2:14" ht="15.75">
      <c r="B73" s="46" t="s">
        <v>228</v>
      </c>
      <c r="I73" s="50"/>
      <c r="J73" s="50"/>
      <c r="K73" s="50"/>
      <c r="L73" s="50"/>
      <c r="M73" s="50"/>
      <c r="N73" s="50"/>
    </row>
    <row r="74" spans="2:14" ht="15.75">
      <c r="B74" s="46" t="s">
        <v>229</v>
      </c>
      <c r="F74">
        <v>0</v>
      </c>
      <c r="G74">
        <v>50</v>
      </c>
      <c r="H74">
        <v>0</v>
      </c>
      <c r="I74" s="50"/>
      <c r="J74" s="50"/>
      <c r="K74" s="50"/>
      <c r="L74" s="50"/>
      <c r="M74" s="50"/>
      <c r="N74" s="50"/>
    </row>
    <row r="75" spans="2:14" ht="15.75">
      <c r="B75" s="46" t="s">
        <v>230</v>
      </c>
      <c r="F75">
        <v>51</v>
      </c>
      <c r="G75">
        <v>75</v>
      </c>
      <c r="H75">
        <v>-1</v>
      </c>
      <c r="I75" s="50"/>
      <c r="J75" s="50"/>
      <c r="K75" s="50"/>
      <c r="L75" s="50"/>
      <c r="M75" s="50"/>
      <c r="N75" s="50"/>
    </row>
    <row r="76" spans="6:14" ht="12.75">
      <c r="F76">
        <v>76</v>
      </c>
      <c r="G76">
        <v>100</v>
      </c>
      <c r="H76">
        <v>-2</v>
      </c>
      <c r="I76" s="50"/>
      <c r="J76" s="50"/>
      <c r="K76" s="50"/>
      <c r="L76" s="50"/>
      <c r="M76" s="50"/>
      <c r="N76" s="50"/>
    </row>
    <row r="77" spans="2:14" ht="12.75">
      <c r="B77" s="18" t="s">
        <v>231</v>
      </c>
      <c r="I77" s="50"/>
      <c r="J77" s="50"/>
      <c r="K77" s="50"/>
      <c r="L77" s="50"/>
      <c r="M77" s="50"/>
      <c r="N77" s="50"/>
    </row>
    <row r="78" spans="2:14" ht="15.75">
      <c r="B78" s="46" t="s">
        <v>232</v>
      </c>
      <c r="D78" s="51" t="s">
        <v>232</v>
      </c>
      <c r="I78" s="50"/>
      <c r="J78" s="50"/>
      <c r="K78" s="50"/>
      <c r="L78" s="50"/>
      <c r="M78" s="50"/>
      <c r="N78" s="50"/>
    </row>
    <row r="79" spans="2:14" ht="15.75">
      <c r="B79" s="46" t="s">
        <v>233</v>
      </c>
      <c r="D79" s="51" t="s">
        <v>234</v>
      </c>
      <c r="I79" s="50"/>
      <c r="J79" s="50"/>
      <c r="K79" s="50"/>
      <c r="L79" s="50"/>
      <c r="M79" s="50"/>
      <c r="N79" s="50"/>
    </row>
    <row r="80" spans="2:14" ht="15.75">
      <c r="B80" s="46" t="s">
        <v>235</v>
      </c>
      <c r="D80" s="51" t="s">
        <v>230</v>
      </c>
      <c r="I80" s="50"/>
      <c r="J80" s="50"/>
      <c r="K80" s="50"/>
      <c r="L80" s="50"/>
      <c r="M80" s="50"/>
      <c r="N80" s="50"/>
    </row>
    <row r="81" spans="2:14" ht="15.75">
      <c r="B81" s="46" t="s">
        <v>230</v>
      </c>
      <c r="D81" s="51" t="s">
        <v>236</v>
      </c>
      <c r="I81" s="50"/>
      <c r="J81" s="50"/>
      <c r="K81" s="50"/>
      <c r="L81" s="50"/>
      <c r="M81" s="50"/>
      <c r="N81" s="50"/>
    </row>
    <row r="82" spans="2:14" ht="15.75">
      <c r="B82" s="46" t="s">
        <v>237</v>
      </c>
      <c r="D82" s="51" t="s">
        <v>5</v>
      </c>
      <c r="I82" s="50"/>
      <c r="J82" s="50"/>
      <c r="K82" s="50"/>
      <c r="L82" s="50"/>
      <c r="M82" s="50"/>
      <c r="N82" s="50"/>
    </row>
    <row r="83" spans="2:14" ht="15.75">
      <c r="B83" s="46" t="s">
        <v>238</v>
      </c>
      <c r="D83" s="67" t="s">
        <v>238</v>
      </c>
      <c r="I83" s="50"/>
      <c r="J83" s="50"/>
      <c r="K83" s="50"/>
      <c r="L83" s="50"/>
      <c r="M83" s="50"/>
      <c r="N83" s="50"/>
    </row>
    <row r="84" spans="2:14" ht="15.75">
      <c r="B84" s="46" t="s">
        <v>5</v>
      </c>
      <c r="D84" s="67" t="s">
        <v>239</v>
      </c>
      <c r="I84" s="50"/>
      <c r="J84" s="50"/>
      <c r="K84" s="50"/>
      <c r="L84" s="50"/>
      <c r="M84" s="50"/>
      <c r="N84" s="50"/>
    </row>
    <row r="85" spans="9:14" ht="12.75">
      <c r="I85" s="50"/>
      <c r="J85" s="50"/>
      <c r="K85" s="50"/>
      <c r="L85" s="50"/>
      <c r="M85" s="50"/>
      <c r="N85" s="50"/>
    </row>
    <row r="86" spans="9:14" ht="12.75">
      <c r="I86" s="50"/>
      <c r="J86" s="50"/>
      <c r="K86" s="50"/>
      <c r="L86" s="50"/>
      <c r="M86" s="50"/>
      <c r="N86" s="50"/>
    </row>
    <row r="87" spans="9:14" ht="12.75">
      <c r="I87" s="50"/>
      <c r="J87" s="50"/>
      <c r="K87" s="50"/>
      <c r="L87" s="50"/>
      <c r="M87" s="50"/>
      <c r="N87" s="50"/>
    </row>
    <row r="88" spans="9:14" ht="12.75">
      <c r="I88" s="50"/>
      <c r="J88" s="50"/>
      <c r="K88" s="50"/>
      <c r="L88" s="50"/>
      <c r="M88" s="50"/>
      <c r="N88" s="50"/>
    </row>
  </sheetData>
  <sheetProtection/>
  <mergeCells count="7">
    <mergeCell ref="I46:I53"/>
    <mergeCell ref="I54:I61"/>
    <mergeCell ref="I20:L20"/>
    <mergeCell ref="I16:L16"/>
    <mergeCell ref="I19:L19"/>
    <mergeCell ref="I37:I41"/>
    <mergeCell ref="I42:I45"/>
  </mergeCells>
  <printOptions/>
  <pageMargins left="0.75" right="0.75" top="1" bottom="1" header="0.3" footer="0.3"/>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Vanegas</dc:creator>
  <cp:keywords/>
  <dc:description/>
  <cp:lastModifiedBy>Ingrid Johanna Maldonado Martinez</cp:lastModifiedBy>
  <dcterms:created xsi:type="dcterms:W3CDTF">2007-05-23T11:34:18Z</dcterms:created>
  <dcterms:modified xsi:type="dcterms:W3CDTF">2018-04-30T13:08:35Z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ies>
</file>