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emporal 2014\"/>
    </mc:Choice>
  </mc:AlternateContent>
  <bookViews>
    <workbookView xWindow="0" yWindow="0" windowWidth="28800" windowHeight="12435"/>
  </bookViews>
  <sheets>
    <sheet name=" Resumen Focos-objetivos " sheetId="2" r:id="rId1"/>
  </sheets>
  <externalReferences>
    <externalReference r:id="rId2"/>
  </externalReferences>
  <definedNames>
    <definedName name="Clasificación">[1]Hoja1!$B$6:$B$10</definedName>
    <definedName name="Foco">[1]Hoja1!$F$6:$F$9</definedName>
    <definedName name="objetivosdecalidad">[1]Hoja1!$J$6:$J$11</definedName>
    <definedName name="objetivosestrategicos">[1]Hoja1!$H$6:$H$29</definedName>
    <definedName name="politicaadministrativa">[1]Hoja1!$N$6:$N$10</definedName>
    <definedName name="regionalizacion">[1]Hoja1!$L$6:$L$39</definedName>
    <definedName name="Tipo">[1]Hoja1!$D$6:$D$10</definedName>
    <definedName name="tipoindicador">[1]Hoja1!$D$6:$D$11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2" i="2" l="1"/>
  <c r="I72" i="2"/>
  <c r="H72" i="2"/>
  <c r="N71" i="2"/>
  <c r="I71" i="2"/>
  <c r="H71" i="2"/>
  <c r="O70" i="2"/>
  <c r="J70" i="2"/>
  <c r="I70" i="2"/>
  <c r="H70" i="2"/>
  <c r="N69" i="2"/>
  <c r="I69" i="2"/>
  <c r="J65" i="2" s="1"/>
  <c r="H69" i="2"/>
  <c r="N68" i="2"/>
  <c r="I68" i="2"/>
  <c r="H68" i="2"/>
  <c r="N67" i="2"/>
  <c r="I67" i="2"/>
  <c r="H67" i="2"/>
  <c r="N66" i="2"/>
  <c r="I66" i="2"/>
  <c r="H66" i="2"/>
  <c r="N65" i="2"/>
  <c r="O65" i="2" s="1"/>
  <c r="I65" i="2"/>
  <c r="H65" i="2"/>
  <c r="O64" i="2"/>
  <c r="N64" i="2"/>
  <c r="I64" i="2"/>
  <c r="J64" i="2" s="1"/>
  <c r="H64" i="2"/>
  <c r="N63" i="2"/>
  <c r="I63" i="2"/>
  <c r="H63" i="2"/>
  <c r="N62" i="2"/>
  <c r="I62" i="2"/>
  <c r="H62" i="2"/>
  <c r="N61" i="2"/>
  <c r="I61" i="2"/>
  <c r="H61" i="2"/>
  <c r="N60" i="2"/>
  <c r="I60" i="2"/>
  <c r="H60" i="2"/>
  <c r="O59" i="2"/>
  <c r="N59" i="2"/>
  <c r="I59" i="2"/>
  <c r="J59" i="2" s="1"/>
  <c r="K57" i="2" s="1"/>
  <c r="H59" i="2"/>
  <c r="N58" i="2"/>
  <c r="I58" i="2"/>
  <c r="H58" i="2"/>
  <c r="N57" i="2"/>
  <c r="O57" i="2" s="1"/>
  <c r="P57" i="2" s="1"/>
  <c r="J57" i="2"/>
  <c r="I57" i="2"/>
  <c r="H57" i="2"/>
  <c r="O56" i="2"/>
  <c r="J56" i="2"/>
  <c r="I56" i="2"/>
  <c r="H56" i="2"/>
  <c r="N55" i="2"/>
  <c r="I55" i="2"/>
  <c r="H55" i="2"/>
  <c r="N54" i="2"/>
  <c r="I54" i="2"/>
  <c r="H54" i="2"/>
  <c r="O53" i="2"/>
  <c r="N53" i="2"/>
  <c r="J53" i="2"/>
  <c r="I53" i="2"/>
  <c r="H53" i="2"/>
  <c r="N52" i="2"/>
  <c r="I52" i="2"/>
  <c r="H52" i="2"/>
  <c r="O51" i="2"/>
  <c r="N51" i="2"/>
  <c r="J51" i="2"/>
  <c r="I51" i="2"/>
  <c r="H51" i="2"/>
  <c r="I50" i="2"/>
  <c r="H50" i="2"/>
  <c r="O49" i="2"/>
  <c r="N49" i="2"/>
  <c r="I49" i="2"/>
  <c r="J49" i="2" s="1"/>
  <c r="H49" i="2"/>
  <c r="N48" i="2"/>
  <c r="I48" i="2"/>
  <c r="H48" i="2"/>
  <c r="N47" i="2"/>
  <c r="I47" i="2"/>
  <c r="H47" i="2"/>
  <c r="O46" i="2"/>
  <c r="N46" i="2"/>
  <c r="J46" i="2"/>
  <c r="I46" i="2"/>
  <c r="H46" i="2"/>
  <c r="M45" i="2"/>
  <c r="I45" i="2" s="1"/>
  <c r="J40" i="2" s="1"/>
  <c r="N44" i="2"/>
  <c r="I44" i="2"/>
  <c r="H44" i="2"/>
  <c r="N43" i="2"/>
  <c r="I43" i="2"/>
  <c r="H43" i="2"/>
  <c r="N42" i="2"/>
  <c r="I42" i="2"/>
  <c r="H42" i="2"/>
  <c r="N41" i="2"/>
  <c r="I41" i="2"/>
  <c r="H41" i="2"/>
  <c r="P40" i="2"/>
  <c r="O40" i="2"/>
  <c r="N40" i="2"/>
  <c r="I40" i="2"/>
  <c r="H40" i="2"/>
  <c r="N39" i="2"/>
  <c r="O39" i="2" s="1"/>
  <c r="J39" i="2"/>
  <c r="I39" i="2"/>
  <c r="H39" i="2"/>
  <c r="N38" i="2"/>
  <c r="I38" i="2"/>
  <c r="H38" i="2"/>
  <c r="N37" i="2"/>
  <c r="I37" i="2"/>
  <c r="H37" i="2"/>
  <c r="N36" i="2"/>
  <c r="O36" i="2" s="1"/>
  <c r="J36" i="2"/>
  <c r="I36" i="2"/>
  <c r="H36" i="2"/>
  <c r="N35" i="2"/>
  <c r="I35" i="2"/>
  <c r="J31" i="2" s="1"/>
  <c r="H35" i="2"/>
  <c r="N34" i="2"/>
  <c r="I34" i="2"/>
  <c r="H34" i="2"/>
  <c r="N33" i="2"/>
  <c r="I33" i="2"/>
  <c r="H33" i="2"/>
  <c r="N32" i="2"/>
  <c r="I32" i="2"/>
  <c r="H32" i="2"/>
  <c r="N31" i="2"/>
  <c r="O31" i="2" s="1"/>
  <c r="I31" i="2"/>
  <c r="H31" i="2"/>
  <c r="O30" i="2"/>
  <c r="N30" i="2"/>
  <c r="I30" i="2"/>
  <c r="J30" i="2" s="1"/>
  <c r="H30" i="2"/>
  <c r="N29" i="2"/>
  <c r="I29" i="2"/>
  <c r="H29" i="2"/>
  <c r="N28" i="2"/>
  <c r="I28" i="2"/>
  <c r="H28" i="2"/>
  <c r="N27" i="2"/>
  <c r="I27" i="2"/>
  <c r="H27" i="2"/>
  <c r="N26" i="2"/>
  <c r="I26" i="2"/>
  <c r="H26" i="2"/>
  <c r="N25" i="2"/>
  <c r="I25" i="2"/>
  <c r="H25" i="2"/>
  <c r="N24" i="2"/>
  <c r="O20" i="2" s="1"/>
  <c r="P18" i="2" s="1"/>
  <c r="I24" i="2"/>
  <c r="H24" i="2"/>
  <c r="I23" i="2"/>
  <c r="H23" i="2"/>
  <c r="N22" i="2"/>
  <c r="I22" i="2"/>
  <c r="H22" i="2"/>
  <c r="I21" i="2"/>
  <c r="H21" i="2"/>
  <c r="I20" i="2"/>
  <c r="J20" i="2" s="1"/>
  <c r="H20" i="2"/>
  <c r="I19" i="2"/>
  <c r="H19" i="2"/>
  <c r="O18" i="2"/>
  <c r="N18" i="2"/>
  <c r="J18" i="2"/>
  <c r="I18" i="2"/>
  <c r="H18" i="2"/>
  <c r="N17" i="2"/>
  <c r="O17" i="2" s="1"/>
  <c r="J17" i="2"/>
  <c r="I17" i="2"/>
  <c r="H17" i="2"/>
  <c r="N16" i="2"/>
  <c r="I16" i="2"/>
  <c r="H16" i="2"/>
  <c r="N15" i="2"/>
  <c r="O15" i="2" s="1"/>
  <c r="J15" i="2"/>
  <c r="I15" i="2"/>
  <c r="H15" i="2"/>
  <c r="N14" i="2"/>
  <c r="I14" i="2"/>
  <c r="H14" i="2"/>
  <c r="N13" i="2"/>
  <c r="O13" i="2" s="1"/>
  <c r="J13" i="2"/>
  <c r="I13" i="2"/>
  <c r="H13" i="2"/>
  <c r="O12" i="2"/>
  <c r="N12" i="2"/>
  <c r="I12" i="2"/>
  <c r="J12" i="2" s="1"/>
  <c r="H12" i="2"/>
  <c r="N11" i="2"/>
  <c r="I11" i="2"/>
  <c r="H11" i="2"/>
  <c r="N10" i="2"/>
  <c r="I10" i="2"/>
  <c r="H10" i="2"/>
  <c r="N9" i="2"/>
  <c r="O9" i="2" s="1"/>
  <c r="J9" i="2"/>
  <c r="I9" i="2"/>
  <c r="H9" i="2"/>
  <c r="O8" i="2"/>
  <c r="N8" i="2"/>
  <c r="I8" i="2"/>
  <c r="J8" i="2" s="1"/>
  <c r="K7" i="2" s="1"/>
  <c r="H8" i="2"/>
  <c r="N7" i="2"/>
  <c r="O7" i="2" s="1"/>
  <c r="J7" i="2"/>
  <c r="I7" i="2"/>
  <c r="H7" i="2"/>
  <c r="K18" i="2" l="1"/>
  <c r="P7" i="2"/>
  <c r="K40" i="2"/>
  <c r="H45" i="2"/>
</calcChain>
</file>

<file path=xl/sharedStrings.xml><?xml version="1.0" encoding="utf-8"?>
<sst xmlns="http://schemas.openxmlformats.org/spreadsheetml/2006/main" count="249" uniqueCount="180">
  <si>
    <t xml:space="preserve"> </t>
  </si>
  <si>
    <t>AGENCIA NACIONAL DE INFRAESTRUCTURA</t>
  </si>
  <si>
    <t>PLANEACIÓN ESTRATÉGICA AÑO 2017</t>
  </si>
  <si>
    <t>PRIMER TRIMESTRE</t>
  </si>
  <si>
    <t>RESUMEN POR FOCO-OBJETIVO ESTRATEGICO (%)</t>
  </si>
  <si>
    <t>Foco</t>
  </si>
  <si>
    <t>Objetivo Estratégico</t>
  </si>
  <si>
    <t>Dependencia</t>
  </si>
  <si>
    <t>ACTIVIDAD</t>
  </si>
  <si>
    <t>UNIDAD DE MEDIDA</t>
  </si>
  <si>
    <t>META AÑO</t>
  </si>
  <si>
    <t>Avance Meta Año</t>
  </si>
  <si>
    <t>Resultado actividad Año (%)</t>
  </si>
  <si>
    <t>Resultado Objetivo Año(%)</t>
  </si>
  <si>
    <t>Resultado Foco Año (%)</t>
  </si>
  <si>
    <t>Meta Trim 1</t>
  </si>
  <si>
    <t>Avance Trim 1</t>
  </si>
  <si>
    <t>Resultado actividad trimestre 1 (%)</t>
  </si>
  <si>
    <t>Resultado Objetivo Trimestre 1 (%)</t>
  </si>
  <si>
    <t>Resultado Foco Trimestre 1 (%)</t>
  </si>
  <si>
    <t>Trim 2</t>
  </si>
  <si>
    <t>Trim 3</t>
  </si>
  <si>
    <t>Trim 4</t>
  </si>
  <si>
    <t>1. Desarrollar infraestructura de transporte  generadora de conectividad, servicios de calidad, empleo y crecimiento sostenible, con responsabilidad social, mediante contratación de proyectos APP (Asociaciones Publico Privadas) en todos lo modos.</t>
  </si>
  <si>
    <t>1.1. Finalizar la Estructuración y adjudicación de los proyectos restantes del programa 4G de INICIATIVA PUBLICA.</t>
  </si>
  <si>
    <t>Vice
Estructuración</t>
  </si>
  <si>
    <t>Adjudicar el Proyecto Cúcuta-Pamplona</t>
  </si>
  <si>
    <t>Número de Contratos suscritos</t>
  </si>
  <si>
    <t>1.2. Realizar la adjudicación de proyectos del programa de 4G de INICIATIVA PRIVADA.</t>
  </si>
  <si>
    <t>Adjudicar proyectos 4G de iniciativa privada</t>
  </si>
  <si>
    <t>Número de Contratos adjudicados</t>
  </si>
  <si>
    <t>1.3.  Articular Interinstitucionalmente, los principales MEGAPROYECTOS dirigidos a generar zonas de desarrollo económico y social, en los cuales el ancla principal es la infraestructura de transporte.</t>
  </si>
  <si>
    <t>Presentar los resultados de la consultoría para  los estudios y diseños a factibilidad del Dorado II</t>
  </si>
  <si>
    <t>Número de  Informes aprobados</t>
  </si>
  <si>
    <t>Vice
Estructuración / Vice Jurídica</t>
  </si>
  <si>
    <t>Evaluar técnica jurídica y financieramente las propuestas de proyectos de los diferentes modos</t>
  </si>
  <si>
    <t xml:space="preserve">Proyecto analizados y evaluados </t>
  </si>
  <si>
    <t>Estructurar bajo el esquema de Iniciativa Pública el REGIOTRAM</t>
  </si>
  <si>
    <t>1.4. Desarrollar e implementar el PMT en sus diferentes componentes, articulando a este los proyectos de la Entidad.</t>
  </si>
  <si>
    <t>Presidencia</t>
  </si>
  <si>
    <t>Presentar un informe relacionado con el papel de la ANI dentro de la segunda parte del PMT</t>
  </si>
  <si>
    <t>1.5. Garantizar sinergia, aprendizaje y transición entre los proyectos existentes y los nuevos proyectos.</t>
  </si>
  <si>
    <t>Vice Planeación</t>
  </si>
  <si>
    <t>Implementar mejoras en el contenido del  Apéndice Técnico Predial</t>
  </si>
  <si>
    <t>Estandarizar las reuniones de seguimiento de los proyectos</t>
  </si>
  <si>
    <t>Número de Equipos Estandarizados</t>
  </si>
  <si>
    <t>1.6. Asesorar otros sectores y entes territoriales en la estructuración y contratación de proyectos de infraestructura</t>
  </si>
  <si>
    <t xml:space="preserve">Normalizar y socializar el procedimiento de apoyo a otras entidades en la estructuración de APP´S  </t>
  </si>
  <si>
    <t>Número de procedimientos aprobados</t>
  </si>
  <si>
    <t>Diseñar y difundir una estrategia para sensibilizar a los ciudadanos en cuanto a la estructuración de proyectos APP</t>
  </si>
  <si>
    <t>Número de reuniones de difusión</t>
  </si>
  <si>
    <t>1.7. Generar nuevas fuentes de recursos propios para el desarrollo de los proyectos y operación de la ANI.</t>
  </si>
  <si>
    <t>Definir una primera versión de la metodología para la implementación del cobro por concepto de valorización </t>
  </si>
  <si>
    <t>Número de documentos creados y revisados</t>
  </si>
  <si>
    <t>2. Gestionar el desarrollo adecuado de los contratos de concesión en ejecución, facilitando la construcción y operación oportuna de la infraestructura, el desarrollo sostenible y el logro de los niveles de inversión propuestos en el PND</t>
  </si>
  <si>
    <t xml:space="preserve">2.1. Gestionar adecuadamente la etapa de pre-construcción de los proyectos para su terminación oportuna, garantizando el uso eficiente de recursos. </t>
  </si>
  <si>
    <t>Vice Gestión Contractual y Ejecutiva</t>
  </si>
  <si>
    <t xml:space="preserve">Suscribir actas de inicio de proyectos 4G </t>
  </si>
  <si>
    <t>Número de actas de inicio suscritas</t>
  </si>
  <si>
    <t>Gestionar el desarrollo de procesos de consultas previas en los proyectos 4G</t>
  </si>
  <si>
    <t>Número de Actas de acompañamiento</t>
  </si>
  <si>
    <t>2.2 Terminar en tiempo y calidad  las obras y planes de inversión programados</t>
  </si>
  <si>
    <t>Construir nuevas calzadas en vías concesionadas</t>
  </si>
  <si>
    <t>Número de Km de nueva calzada</t>
  </si>
  <si>
    <t>Kilómetros de Mejoramiento en vías concesionadas</t>
  </si>
  <si>
    <t>Número de Km Mejorados</t>
  </si>
  <si>
    <t xml:space="preserve">Intervenir kilómetros bajo el esquema APP </t>
  </si>
  <si>
    <t>Número de Km Intervenidos</t>
  </si>
  <si>
    <t>Construcción de Puentes Vehiculares</t>
  </si>
  <si>
    <t>Número de Puentes Vehiculares construidos</t>
  </si>
  <si>
    <t>Construcción de Puentes Peatonales</t>
  </si>
  <si>
    <t>Número de Puentes Peatonales Construidos</t>
  </si>
  <si>
    <t>Optimizar los resultados en los procesos de expropiación judicial a cargo de la ANI</t>
  </si>
  <si>
    <t>Vice Gestión Contractual</t>
  </si>
  <si>
    <t>Suscribir un nuevo contrato de operación y mantenimiento para los corredores férreos Bogotá – Belencito y Dorada - Chiriguaná</t>
  </si>
  <si>
    <t xml:space="preserve"> Seguimiento a la formulación de planes de Reasentamiento</t>
  </si>
  <si>
    <t>Número de Planes Implementados</t>
  </si>
  <si>
    <t xml:space="preserve">Hacer un informe semestral sobre el  cumplimiento e impacto del Plan de Inversiones en las diferentes concesiones portuarias </t>
  </si>
  <si>
    <t>Número de informes aprobados</t>
  </si>
  <si>
    <t>Elaborar un informe sobre las obras de modernización en los proyectos de concesión aeroportuaria y las perspectivas en el mediano plazo</t>
  </si>
  <si>
    <t>2.3. Desarrollar e implementar herramientas, metodologías y sistemas para el  control y seguimiento integral  y eficiente de los proyectos.</t>
  </si>
  <si>
    <t>Implementar mecanismos de formación en sistemas de información</t>
  </si>
  <si>
    <t>Número de vicepresidencias formadas</t>
  </si>
  <si>
    <t>2.4. Estandarizar los criterios y mecanismos legales para la resolución de conflictos</t>
  </si>
  <si>
    <t>Vicepresidencia Jurídica</t>
  </si>
  <si>
    <t xml:space="preserve">Formular dos (2)  Políticas de Prevención del Daño Antijurídico </t>
  </si>
  <si>
    <t>Número de Políticas Formuladas</t>
  </si>
  <si>
    <t xml:space="preserve">Realizar el seguimiento y medición de la variación en la cantidad de tutelas por vulneración del derecho de petición </t>
  </si>
  <si>
    <t>Número de informes de seguimiento</t>
  </si>
  <si>
    <t>Adoptar e implementar los procedimientos necesarios para la ejecución del ciclo de defensa conforme con lo establecido por la Agencia Nacional de Defensa Jurídica del Estado</t>
  </si>
  <si>
    <t>Número de Procedimientos adoptados</t>
  </si>
  <si>
    <t>Disminuir la cantidad de demandas notificadas a la Agencia como resultado de la aplicación de las herramientas de prevención del daño antijurídico</t>
  </si>
  <si>
    <t>% de disminución</t>
  </si>
  <si>
    <t>Adoptar el protocolo de conciliación conforme a los lineamientos establecidos por la Agencia Nacional de Defensa Judicial</t>
  </si>
  <si>
    <t>Número de protocolos adoptados</t>
  </si>
  <si>
    <t>2.5. Fortalecer estrategias y herramientas que garanticen una adecuada gestión de riesgos de la entidad.</t>
  </si>
  <si>
    <t xml:space="preserve">Definir lineamientos metodológicos para las valoraciones de riesgos. </t>
  </si>
  <si>
    <t>Número de documentos definidos</t>
  </si>
  <si>
    <t>Desarrollar modelación de tráfico para seguimiento del riesgo comercial en los contratos de concesiones viales a cargo de la Agencia.</t>
  </si>
  <si>
    <t>Número de documentos con propuesta de modelación</t>
  </si>
  <si>
    <t>Disminuir el déficit en los planes de aportes al fondo de pasivos contingentes</t>
  </si>
  <si>
    <t xml:space="preserve">2.6. Mantener la articulación de las interventorías a los fines esenciales de la Agencia Nacional de Infraestructura-ANI. 
</t>
  </si>
  <si>
    <t>Oficina de Control Interno</t>
  </si>
  <si>
    <t>Incrementar el número de participantes (interventorías) en el concurso de Premio Nacional de Interventorías</t>
  </si>
  <si>
    <t>Número de Participantes adicionales a los del periodo anterior</t>
  </si>
  <si>
    <t xml:space="preserve">3.  Generar confianza en los ciudadanos, Estado, inversionistas, y usuarios de la infraestructura, promoviendo transparencia y participación.
</t>
  </si>
  <si>
    <t>3.1. Fortalecer las estrategias y herramientas que garanticen transparencia y confiabilidad en todas las gestiones de la entidad.</t>
  </si>
  <si>
    <t>Actualizar el Código de Ética de la Entidad</t>
  </si>
  <si>
    <t>Número de documentos actualizados</t>
  </si>
  <si>
    <t xml:space="preserve">Divulgar e implementar el Código de Ética de la Entidad
</t>
  </si>
  <si>
    <t>Número de sensibilizaciones</t>
  </si>
  <si>
    <t>Permear en toda la Entidad los temas de transparencia a través de un equipo interdisciplinario</t>
  </si>
  <si>
    <t>Número de informes presentados</t>
  </si>
  <si>
    <t>Automatizar el procedimiento de Atención al Ciudadano (PQR´S)</t>
  </si>
  <si>
    <t>Número de procedimientos automatizados</t>
  </si>
  <si>
    <t>Vice Jurídica</t>
  </si>
  <si>
    <t>Definir e implementar la ficha de evaluación para los procesos de contratación misionales</t>
  </si>
  <si>
    <t>Número de fichas implementadas</t>
  </si>
  <si>
    <t>Implementar acciones de socialización y relacionamiento con comunidades, instituciones y actores sociales representativos en los proyectos a cargo de la Entidad</t>
  </si>
  <si>
    <t>Número de eventos para la implementación de acciones</t>
  </si>
  <si>
    <t>3.2. Implementar mecanismos periódicos y participativos de rendición de cuentas.</t>
  </si>
  <si>
    <t>Difundir la gestión de la Entidad a través de sesiones presenciales en diferentes ámbitos (estudiantiles, empresariales, gremiales)</t>
  </si>
  <si>
    <t>Número de eventos realizados</t>
  </si>
  <si>
    <t>Realizar eventos de Rendición de Cuentas de la Entidad (mínimo 2 eventos)</t>
  </si>
  <si>
    <t>Institucionalizar la participación de los funcionarios de la Entidad en los eventos de Rendición de Cuentas</t>
  </si>
  <si>
    <t>Número de informes en donde se certifique la asistencia de los funcionarios</t>
  </si>
  <si>
    <t>3.3. Mantener una comunicación, interacción y gestión efectiva con las demás Entidades Públicas</t>
  </si>
  <si>
    <t>Establecer un protocolo de trabajo entre Mintransporte, Minhacienda, DNP y la ANI para la gestión presupuestal del 2017</t>
  </si>
  <si>
    <t>Número de protocolos establecidos</t>
  </si>
  <si>
    <t>Participar de las reuniones Interinstitucionales (ANLA, Vicepresidencia, MT, MADS, Corporaciones, entre otras), para seguimiento de las concesiones y gestión en las mesas de trabajo relacionadas con el componente ambiental</t>
  </si>
  <si>
    <t>Número de reuniones celebradas con entidades interinstitucionales</t>
  </si>
  <si>
    <t xml:space="preserve">3.4. Desarrollar herramientas para divulgación oportuna de información confiable y relevante.
</t>
  </si>
  <si>
    <t>Desarrollar reportes de información Institucional en diferentes escenarios para la divulgación oportuna de la información</t>
  </si>
  <si>
    <t>Número de reportes presentados</t>
  </si>
  <si>
    <t>Vice Administrativa y Financiera</t>
  </si>
  <si>
    <t>Realizar la Transición al nuevo Marco Conceptual Resolución 533 y 620 2015 de la Contaduría General de la Nación</t>
  </si>
  <si>
    <t>Número de modelos contables implementados</t>
  </si>
  <si>
    <t xml:space="preserve">3.5. Desarrollar procesos efectivos para la gestión predial, social y ambiental.
</t>
  </si>
  <si>
    <t>Establecer los criterios y parámetros mínimos relacionados con el ruido y las vibraciones para la elaboración de Estudios de Impacto Ambiental  para el modo férreo</t>
  </si>
  <si>
    <t xml:space="preserve">Número de documentos </t>
  </si>
  <si>
    <t>Formular la Política de Responsabilidad Social  Empresarial a manejar en los proyectos de concesión</t>
  </si>
  <si>
    <t>Número de políticas formuladas</t>
  </si>
  <si>
    <t>Formular e implementar la estrategia de participación y la metodología para el acompañamiento por parte de la ANI en proyectos sostenibles</t>
  </si>
  <si>
    <t>Número de estrategias implementadas</t>
  </si>
  <si>
    <t>3.6. Adelantar acciones para generar reconocimiento, favorabilidad y seguimiento por formadores de opinión.</t>
  </si>
  <si>
    <t>Oficina de Comunicaciones</t>
  </si>
  <si>
    <t>Generar una estrategia de posicionamiento en los medios de comunicación y hacer su medición</t>
  </si>
  <si>
    <t>4. Fortalecer la gestión y toma de decisiones oportunas, basados en el trabajo en equipo que permita la consolidación de una Agencia competitiva con solidez técnica y ética.</t>
  </si>
  <si>
    <t xml:space="preserve">4.1. Desarrollar estrategias y mecanismos de trabajo en equipo </t>
  </si>
  <si>
    <t>Definir y ejecutar el plan de Capacitación</t>
  </si>
  <si>
    <t>% de cumplimiento del plan</t>
  </si>
  <si>
    <t>Implementar el Sistema de Gestión de la Seguridad y Salud en el trabajo</t>
  </si>
  <si>
    <t>Número de sistemas implementados</t>
  </si>
  <si>
    <t xml:space="preserve">4.2. Promover la administración digital de la Agencia Nacional de Infraestructura  
</t>
  </si>
  <si>
    <t xml:space="preserve">Definir un procedimiento que garantice la destrucción segura y adecuada de los documentos físicos y electrónicos. </t>
  </si>
  <si>
    <t>Número de procedimientos estandarizados</t>
  </si>
  <si>
    <t>Crear los lineamientos de la Arquitectura Empresarial</t>
  </si>
  <si>
    <t>Número de documentos aprobados</t>
  </si>
  <si>
    <t>Fortalecer el manejo de los datos para la gestión de la información con inteligencia de negocios</t>
  </si>
  <si>
    <t>Número de informes de consultoría</t>
  </si>
  <si>
    <t>Adelantar una consultoría para la implementación de peajes electrónicos con base en las buenas prácticas internacionales</t>
  </si>
  <si>
    <t>Implementar el sistema de gestión de seguridad de la información</t>
  </si>
  <si>
    <t xml:space="preserve">4.3. Fortalecer y mantener el Sistema Integrado de Gestión </t>
  </si>
  <si>
    <t>Realizar análisis y plan de acción para la transición del sistema a la norma NTC-ISO 9001:2015</t>
  </si>
  <si>
    <t>Número de informes de avance</t>
  </si>
  <si>
    <t>4.4. Implementar estrategias y herramientas de gestión del conocimiento para el fortalecer la toma de decisiones</t>
  </si>
  <si>
    <t>Evaluar la viabilidad de implementar la metodología de medición de impacto de acuerdo con el estudio del Corredor Santana - Puerto Salgar -DNP</t>
  </si>
  <si>
    <t>Implementar el Banco de Conceptos jurídicos de la Entidad como una herramienta de trabajo</t>
  </si>
  <si>
    <t>Número de banco de conceptos implementado</t>
  </si>
  <si>
    <t>Elaborar un documento que reúna la experiencia generada en el desarrollo de los proyectos de cuarta generación</t>
  </si>
  <si>
    <t>Elaborar documento de buenas practicas de supervisión.</t>
  </si>
  <si>
    <t>Documento elaborado</t>
  </si>
  <si>
    <t>Elaborar boletín de tráfico en las casetas de peaje</t>
  </si>
  <si>
    <t>Número de boletines de tráfico validados</t>
  </si>
  <si>
    <t>4.5. Gestionar la consecución, ejecución y control de los recursos físicos y financieros de manera  oportuna y eficiente, que permita el adecuado funcionamiento de la Entidad y  desarrollo de los proyectos a su cargo.</t>
  </si>
  <si>
    <t>Gestionar ante las entidades competentes la asignación de recursos para la financiación de los proyectos de la Agencia</t>
  </si>
  <si>
    <t>Número de documentos de gestión de recursos</t>
  </si>
  <si>
    <t xml:space="preserve">Automatizar el procedimiento de pago por fiducia para los Contratistas </t>
  </si>
  <si>
    <t>Optimizar el licenciamiento del Software de la Entidad</t>
  </si>
  <si>
    <t>Número de 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</si>
</sst>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4" tint="-0.249977111117893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theme="0"/>
      <name val="Arial Narrow"/>
      <family val="2"/>
    </font>
    <font>
      <b/>
      <sz val="16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6"/>
      <color theme="0"/>
      <name val="Calibri"/>
      <family val="2"/>
      <scheme val="minor"/>
    </font>
    <font>
      <b/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justify" vertical="center" wrapText="1"/>
    </xf>
    <xf numFmtId="0" fontId="12" fillId="6" borderId="6" xfId="0" applyFont="1" applyFill="1" applyBorder="1" applyAlignment="1">
      <alignment horizontal="justify" vertical="center" wrapText="1"/>
    </xf>
    <xf numFmtId="0" fontId="12" fillId="0" borderId="6" xfId="0" applyFont="1" applyFill="1" applyBorder="1" applyAlignment="1">
      <alignment horizontal="center" vertical="center" wrapText="1"/>
    </xf>
    <xf numFmtId="37" fontId="12" fillId="0" borderId="6" xfId="0" applyNumberFormat="1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center" vertical="center"/>
    </xf>
    <xf numFmtId="4" fontId="5" fillId="0" borderId="7" xfId="1" applyNumberFormat="1" applyFont="1" applyFill="1" applyBorder="1" applyAlignment="1">
      <alignment horizontal="center" vertical="center"/>
    </xf>
    <xf numFmtId="37" fontId="12" fillId="0" borderId="4" xfId="0" applyNumberFormat="1" applyFont="1" applyFill="1" applyBorder="1" applyAlignment="1">
      <alignment horizontal="center" vertical="center"/>
    </xf>
    <xf numFmtId="37" fontId="12" fillId="7" borderId="6" xfId="0" applyNumberFormat="1" applyFont="1" applyFill="1" applyBorder="1" applyAlignment="1">
      <alignment horizontal="center" vertical="center"/>
    </xf>
    <xf numFmtId="4" fontId="5" fillId="0" borderId="11" xfId="1" applyNumberFormat="1" applyFont="1" applyFill="1" applyBorder="1" applyAlignment="1">
      <alignment horizontal="center" vertical="center"/>
    </xf>
    <xf numFmtId="37" fontId="12" fillId="0" borderId="8" xfId="0" applyNumberFormat="1" applyFont="1" applyFill="1" applyBorder="1" applyAlignment="1">
      <alignment horizontal="center" vertical="center"/>
    </xf>
    <xf numFmtId="37" fontId="12" fillId="0" borderId="9" xfId="0" applyNumberFormat="1" applyFont="1" applyFill="1" applyBorder="1" applyAlignment="1">
      <alignment horizontal="center" vertical="center"/>
    </xf>
    <xf numFmtId="3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2" fillId="8" borderId="4" xfId="0" applyFont="1" applyFill="1" applyBorder="1" applyAlignment="1">
      <alignment horizontal="justify" vertical="center" wrapText="1"/>
    </xf>
    <xf numFmtId="0" fontId="12" fillId="8" borderId="6" xfId="0" applyFont="1" applyFill="1" applyBorder="1" applyAlignment="1">
      <alignment horizontal="justify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justify" vertical="center" wrapText="1"/>
    </xf>
    <xf numFmtId="0" fontId="12" fillId="0" borderId="15" xfId="0" applyFont="1" applyFill="1" applyBorder="1" applyAlignment="1">
      <alignment horizontal="center" vertical="center" wrapText="1"/>
    </xf>
    <xf numFmtId="37" fontId="12" fillId="0" borderId="15" xfId="0" applyNumberFormat="1" applyFont="1" applyFill="1" applyBorder="1" applyAlignment="1">
      <alignment horizontal="center" vertical="center"/>
    </xf>
    <xf numFmtId="4" fontId="5" fillId="0" borderId="15" xfId="1" applyNumberFormat="1" applyFont="1" applyFill="1" applyBorder="1" applyAlignment="1">
      <alignment horizontal="center" vertical="center"/>
    </xf>
    <xf numFmtId="37" fontId="12" fillId="0" borderId="14" xfId="0" applyNumberFormat="1" applyFont="1" applyFill="1" applyBorder="1" applyAlignment="1">
      <alignment horizontal="center" vertical="center"/>
    </xf>
    <xf numFmtId="37" fontId="12" fillId="6" borderId="15" xfId="0" applyNumberFormat="1" applyFont="1" applyFill="1" applyBorder="1" applyAlignment="1">
      <alignment horizontal="center" vertical="center"/>
    </xf>
    <xf numFmtId="4" fontId="13" fillId="0" borderId="15" xfId="1" applyNumberFormat="1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justify" vertical="center" wrapText="1"/>
    </xf>
    <xf numFmtId="0" fontId="12" fillId="0" borderId="9" xfId="0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/>
    </xf>
    <xf numFmtId="37" fontId="12" fillId="0" borderId="18" xfId="0" applyNumberFormat="1" applyFont="1" applyFill="1" applyBorder="1" applyAlignment="1">
      <alignment horizontal="center" vertical="center"/>
    </xf>
    <xf numFmtId="37" fontId="12" fillId="6" borderId="9" xfId="0" applyNumberFormat="1" applyFont="1" applyFill="1" applyBorder="1" applyAlignment="1">
      <alignment horizontal="center" vertical="center"/>
    </xf>
    <xf numFmtId="4" fontId="13" fillId="0" borderId="9" xfId="1" applyNumberFormat="1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justify" vertical="center" wrapText="1"/>
    </xf>
    <xf numFmtId="0" fontId="12" fillId="0" borderId="22" xfId="0" applyFont="1" applyFill="1" applyBorder="1" applyAlignment="1">
      <alignment horizontal="center" vertical="center" wrapText="1"/>
    </xf>
    <xf numFmtId="37" fontId="12" fillId="0" borderId="22" xfId="0" applyNumberFormat="1" applyFont="1" applyFill="1" applyBorder="1" applyAlignment="1">
      <alignment horizontal="center" vertical="center"/>
    </xf>
    <xf numFmtId="4" fontId="5" fillId="0" borderId="22" xfId="1" applyNumberFormat="1" applyFont="1" applyFill="1" applyBorder="1" applyAlignment="1">
      <alignment horizontal="center" vertical="center"/>
    </xf>
    <xf numFmtId="37" fontId="12" fillId="0" borderId="21" xfId="0" applyNumberFormat="1" applyFont="1" applyFill="1" applyBorder="1" applyAlignment="1">
      <alignment horizontal="center" vertical="center"/>
    </xf>
    <xf numFmtId="37" fontId="12" fillId="6" borderId="22" xfId="0" applyNumberFormat="1" applyFont="1" applyFill="1" applyBorder="1" applyAlignment="1">
      <alignment horizontal="center" vertical="center"/>
    </xf>
    <xf numFmtId="4" fontId="13" fillId="0" borderId="22" xfId="1" applyNumberFormat="1" applyFont="1" applyFill="1" applyBorder="1" applyAlignment="1">
      <alignment horizontal="center" vertical="center"/>
    </xf>
    <xf numFmtId="4" fontId="12" fillId="8" borderId="4" xfId="0" applyNumberFormat="1" applyFont="1" applyFill="1" applyBorder="1" applyAlignment="1">
      <alignment horizontal="justify" vertical="center" wrapText="1"/>
    </xf>
    <xf numFmtId="4" fontId="12" fillId="8" borderId="6" xfId="0" applyNumberFormat="1" applyFont="1" applyFill="1" applyBorder="1" applyAlignment="1">
      <alignment horizontal="justify" vertical="center" wrapText="1"/>
    </xf>
    <xf numFmtId="37" fontId="12" fillId="6" borderId="6" xfId="0" applyNumberFormat="1" applyFont="1" applyFill="1" applyBorder="1" applyAlignment="1">
      <alignment horizontal="center" vertical="center"/>
    </xf>
    <xf numFmtId="4" fontId="13" fillId="0" borderId="6" xfId="1" applyNumberFormat="1" applyFont="1" applyFill="1" applyBorder="1" applyAlignment="1">
      <alignment horizontal="center" vertical="center"/>
    </xf>
    <xf numFmtId="4" fontId="13" fillId="0" borderId="7" xfId="1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2" xfId="1" applyNumberFormat="1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justify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justify" vertical="center" wrapText="1"/>
    </xf>
    <xf numFmtId="0" fontId="12" fillId="8" borderId="22" xfId="0" applyFont="1" applyFill="1" applyBorder="1" applyAlignment="1">
      <alignment horizontal="center" vertical="center" wrapText="1"/>
    </xf>
    <xf numFmtId="37" fontId="12" fillId="7" borderId="15" xfId="0" applyNumberFormat="1" applyFont="1" applyFill="1" applyBorder="1" applyAlignment="1">
      <alignment horizontal="center" vertical="center"/>
    </xf>
    <xf numFmtId="37" fontId="12" fillId="9" borderId="22" xfId="0" applyNumberFormat="1" applyFont="1" applyFill="1" applyBorder="1" applyAlignment="1">
      <alignment horizontal="center" vertical="center"/>
    </xf>
    <xf numFmtId="39" fontId="12" fillId="9" borderId="15" xfId="0" applyNumberFormat="1" applyFont="1" applyFill="1" applyBorder="1" applyAlignment="1">
      <alignment horizontal="center" vertical="center"/>
    </xf>
    <xf numFmtId="39" fontId="12" fillId="9" borderId="9" xfId="0" applyNumberFormat="1" applyFont="1" applyFill="1" applyBorder="1" applyAlignment="1">
      <alignment horizontal="center" vertical="center"/>
    </xf>
    <xf numFmtId="37" fontId="12" fillId="0" borderId="33" xfId="0" applyNumberFormat="1" applyFont="1" applyFill="1" applyBorder="1" applyAlignment="1">
      <alignment horizontal="center" vertical="center"/>
    </xf>
    <xf numFmtId="37" fontId="12" fillId="6" borderId="34" xfId="0" applyNumberFormat="1" applyFont="1" applyFill="1" applyBorder="1" applyAlignment="1">
      <alignment horizontal="center" vertical="center"/>
    </xf>
    <xf numFmtId="4" fontId="13" fillId="0" borderId="34" xfId="1" applyNumberFormat="1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justify" vertical="center" wrapText="1"/>
    </xf>
    <xf numFmtId="0" fontId="12" fillId="8" borderId="9" xfId="0" applyFont="1" applyFill="1" applyBorder="1" applyAlignment="1">
      <alignment horizontal="center" vertical="center" wrapText="1"/>
    </xf>
    <xf numFmtId="9" fontId="12" fillId="8" borderId="22" xfId="1" applyFont="1" applyFill="1" applyBorder="1" applyAlignment="1">
      <alignment horizontal="center" vertical="center" wrapText="1"/>
    </xf>
    <xf numFmtId="37" fontId="12" fillId="0" borderId="37" xfId="0" applyNumberFormat="1" applyFont="1" applyFill="1" applyBorder="1" applyAlignment="1">
      <alignment horizontal="center" vertical="center"/>
    </xf>
    <xf numFmtId="37" fontId="12" fillId="6" borderId="38" xfId="0" applyNumberFormat="1" applyFont="1" applyFill="1" applyBorder="1" applyAlignment="1">
      <alignment horizontal="center" vertical="center"/>
    </xf>
    <xf numFmtId="4" fontId="13" fillId="0" borderId="38" xfId="1" applyNumberFormat="1" applyFont="1" applyFill="1" applyBorder="1" applyAlignment="1">
      <alignment horizontal="center" vertical="center"/>
    </xf>
    <xf numFmtId="4" fontId="13" fillId="0" borderId="24" xfId="1" applyNumberFormat="1" applyFont="1" applyFill="1" applyBorder="1" applyAlignment="1">
      <alignment horizontal="center" vertical="center"/>
    </xf>
    <xf numFmtId="4" fontId="12" fillId="8" borderId="15" xfId="0" applyNumberFormat="1" applyFont="1" applyFill="1" applyBorder="1" applyAlignment="1">
      <alignment vertical="center" wrapText="1"/>
    </xf>
    <xf numFmtId="37" fontId="12" fillId="6" borderId="41" xfId="0" applyNumberFormat="1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vertical="center" wrapText="1"/>
    </xf>
    <xf numFmtId="37" fontId="12" fillId="6" borderId="8" xfId="0" applyNumberFormat="1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left" vertical="center" wrapText="1"/>
    </xf>
    <xf numFmtId="0" fontId="12" fillId="8" borderId="9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6" borderId="8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8" borderId="22" xfId="0" applyFont="1" applyFill="1" applyBorder="1" applyAlignment="1">
      <alignment vertical="center" wrapText="1"/>
    </xf>
    <xf numFmtId="37" fontId="12" fillId="9" borderId="42" xfId="0" applyNumberFormat="1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left" vertical="center" wrapText="1"/>
    </xf>
    <xf numFmtId="0" fontId="12" fillId="6" borderId="15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vertical="center" wrapText="1"/>
    </xf>
    <xf numFmtId="0" fontId="12" fillId="6" borderId="22" xfId="0" applyFont="1" applyFill="1" applyBorder="1" applyAlignment="1">
      <alignment horizontal="center" vertical="center" wrapText="1"/>
    </xf>
    <xf numFmtId="37" fontId="12" fillId="6" borderId="42" xfId="0" applyNumberFormat="1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vertical="center" wrapText="1"/>
    </xf>
    <xf numFmtId="0" fontId="12" fillId="6" borderId="44" xfId="0" applyFont="1" applyFill="1" applyBorder="1" applyAlignment="1">
      <alignment horizontal="justify" vertical="center" wrapText="1"/>
    </xf>
    <xf numFmtId="0" fontId="12" fillId="6" borderId="44" xfId="0" applyFont="1" applyFill="1" applyBorder="1" applyAlignment="1">
      <alignment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4" xfId="1" applyNumberFormat="1" applyFont="1" applyFill="1" applyBorder="1" applyAlignment="1">
      <alignment horizontal="center" vertical="center"/>
    </xf>
    <xf numFmtId="37" fontId="12" fillId="0" borderId="44" xfId="0" applyNumberFormat="1" applyFont="1" applyFill="1" applyBorder="1" applyAlignment="1">
      <alignment horizontal="center" vertical="center"/>
    </xf>
    <xf numFmtId="4" fontId="5" fillId="0" borderId="44" xfId="1" applyNumberFormat="1" applyFont="1" applyFill="1" applyBorder="1" applyAlignment="1">
      <alignment horizontal="center" vertical="center"/>
    </xf>
    <xf numFmtId="37" fontId="12" fillId="9" borderId="41" xfId="0" applyNumberFormat="1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left" vertical="center" wrapText="1"/>
    </xf>
    <xf numFmtId="0" fontId="12" fillId="6" borderId="34" xfId="0" applyFont="1" applyFill="1" applyBorder="1" applyAlignment="1">
      <alignment vertical="center" wrapText="1"/>
    </xf>
    <xf numFmtId="0" fontId="12" fillId="0" borderId="34" xfId="0" applyFont="1" applyBorder="1" applyAlignment="1">
      <alignment horizontal="center" vertical="center" wrapText="1"/>
    </xf>
    <xf numFmtId="37" fontId="12" fillId="0" borderId="34" xfId="0" applyNumberFormat="1" applyFont="1" applyFill="1" applyBorder="1" applyAlignment="1">
      <alignment horizontal="center" vertical="center"/>
    </xf>
    <xf numFmtId="4" fontId="5" fillId="0" borderId="34" xfId="1" applyNumberFormat="1" applyFont="1" applyFill="1" applyBorder="1" applyAlignment="1">
      <alignment horizontal="center" vertical="center"/>
    </xf>
    <xf numFmtId="0" fontId="12" fillId="8" borderId="15" xfId="1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/>
    </xf>
    <xf numFmtId="37" fontId="12" fillId="9" borderId="45" xfId="0" applyNumberFormat="1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left" vertical="center" wrapText="1"/>
    </xf>
    <xf numFmtId="9" fontId="12" fillId="8" borderId="15" xfId="1" applyFont="1" applyFill="1" applyBorder="1" applyAlignment="1">
      <alignment horizontal="center" vertical="center" wrapText="1"/>
    </xf>
    <xf numFmtId="9" fontId="12" fillId="0" borderId="14" xfId="1" applyFont="1" applyFill="1" applyBorder="1" applyAlignment="1">
      <alignment horizontal="center" vertical="center"/>
    </xf>
    <xf numFmtId="9" fontId="12" fillId="9" borderId="41" xfId="1" applyFont="1" applyFill="1" applyBorder="1" applyAlignment="1">
      <alignment horizontal="center" vertical="center"/>
    </xf>
    <xf numFmtId="9" fontId="12" fillId="0" borderId="8" xfId="1" applyFont="1" applyFill="1" applyBorder="1" applyAlignment="1">
      <alignment horizontal="center" vertical="center"/>
    </xf>
    <xf numFmtId="9" fontId="12" fillId="0" borderId="9" xfId="1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left" vertical="center" wrapText="1"/>
    </xf>
    <xf numFmtId="0" fontId="12" fillId="8" borderId="22" xfId="1" applyNumberFormat="1" applyFont="1" applyFill="1" applyBorder="1" applyAlignment="1">
      <alignment horizontal="center" vertical="center" wrapText="1"/>
    </xf>
    <xf numFmtId="37" fontId="12" fillId="0" borderId="43" xfId="0" applyNumberFormat="1" applyFont="1" applyFill="1" applyBorder="1" applyAlignment="1">
      <alignment horizontal="center" vertical="center"/>
    </xf>
    <xf numFmtId="37" fontId="12" fillId="6" borderId="46" xfId="0" applyNumberFormat="1" applyFont="1" applyFill="1" applyBorder="1" applyAlignment="1">
      <alignment horizontal="center" vertical="center"/>
    </xf>
    <xf numFmtId="4" fontId="13" fillId="0" borderId="44" xfId="1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8" borderId="6" xfId="0" applyFont="1" applyFill="1" applyBorder="1" applyAlignment="1">
      <alignment vertical="center" wrapText="1"/>
    </xf>
    <xf numFmtId="0" fontId="12" fillId="8" borderId="6" xfId="1" applyNumberFormat="1" applyFont="1" applyFill="1" applyBorder="1" applyAlignment="1">
      <alignment horizontal="center" vertical="center"/>
    </xf>
    <xf numFmtId="37" fontId="12" fillId="6" borderId="45" xfId="0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9" xfId="1" applyNumberFormat="1" applyFont="1" applyFill="1" applyBorder="1" applyAlignment="1">
      <alignment horizontal="center" vertical="center"/>
    </xf>
    <xf numFmtId="0" fontId="12" fillId="8" borderId="9" xfId="1" applyNumberFormat="1" applyFont="1" applyFill="1" applyBorder="1" applyAlignment="1">
      <alignment horizontal="center" vertical="center"/>
    </xf>
    <xf numFmtId="0" fontId="12" fillId="8" borderId="22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" fontId="5" fillId="0" borderId="29" xfId="1" applyNumberFormat="1" applyFont="1" applyFill="1" applyBorder="1" applyAlignment="1">
      <alignment horizontal="center" vertical="center"/>
    </xf>
    <xf numFmtId="4" fontId="5" fillId="0" borderId="32" xfId="1" applyNumberFormat="1" applyFont="1" applyFill="1" applyBorder="1" applyAlignment="1">
      <alignment horizontal="center" vertical="center"/>
    </xf>
    <xf numFmtId="4" fontId="5" fillId="0" borderId="39" xfId="1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4" fontId="5" fillId="0" borderId="17" xfId="1" applyNumberFormat="1" applyFont="1" applyFill="1" applyBorder="1" applyAlignment="1">
      <alignment horizontal="center" vertical="center"/>
    </xf>
    <xf numFmtId="4" fontId="5" fillId="0" borderId="20" xfId="1" applyNumberFormat="1" applyFont="1" applyFill="1" applyBorder="1" applyAlignment="1">
      <alignment horizontal="center" vertical="center"/>
    </xf>
    <xf numFmtId="4" fontId="5" fillId="0" borderId="24" xfId="1" applyNumberFormat="1" applyFont="1" applyFill="1" applyBorder="1" applyAlignment="1">
      <alignment horizontal="center" vertical="center"/>
    </xf>
    <xf numFmtId="4" fontId="13" fillId="0" borderId="20" xfId="1" applyNumberFormat="1" applyFont="1" applyFill="1" applyBorder="1" applyAlignment="1">
      <alignment horizontal="center" vertical="center"/>
    </xf>
    <xf numFmtId="4" fontId="13" fillId="0" borderId="24" xfId="1" applyNumberFormat="1" applyFont="1" applyFill="1" applyBorder="1" applyAlignment="1">
      <alignment horizontal="center" vertical="center"/>
    </xf>
    <xf numFmtId="4" fontId="13" fillId="0" borderId="17" xfId="1" applyNumberFormat="1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justify" vertical="center" wrapText="1"/>
    </xf>
    <xf numFmtId="0" fontId="12" fillId="8" borderId="18" xfId="0" applyFont="1" applyFill="1" applyBorder="1" applyAlignment="1">
      <alignment horizontal="justify" vertical="center" wrapText="1"/>
    </xf>
    <xf numFmtId="0" fontId="12" fillId="8" borderId="21" xfId="0" applyFont="1" applyFill="1" applyBorder="1" applyAlignment="1">
      <alignment horizontal="justify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4" fontId="5" fillId="0" borderId="28" xfId="1" applyNumberFormat="1" applyFont="1" applyFill="1" applyBorder="1" applyAlignment="1">
      <alignment horizontal="center" vertical="center"/>
    </xf>
    <xf numFmtId="4" fontId="5" fillId="0" borderId="31" xfId="1" applyNumberFormat="1" applyFont="1" applyFill="1" applyBorder="1" applyAlignment="1">
      <alignment horizontal="center" vertical="center"/>
    </xf>
    <xf numFmtId="4" fontId="5" fillId="0" borderId="36" xfId="1" applyNumberFormat="1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justify" vertical="center" wrapText="1"/>
    </xf>
    <xf numFmtId="0" fontId="12" fillId="6" borderId="18" xfId="0" applyFont="1" applyFill="1" applyBorder="1" applyAlignment="1">
      <alignment horizontal="justify" vertical="center" wrapText="1"/>
    </xf>
    <xf numFmtId="0" fontId="12" fillId="6" borderId="21" xfId="0" applyFont="1" applyFill="1" applyBorder="1" applyAlignment="1">
      <alignment horizontal="justify" vertical="center" wrapText="1"/>
    </xf>
    <xf numFmtId="0" fontId="12" fillId="0" borderId="43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4" fontId="12" fillId="8" borderId="14" xfId="0" applyNumberFormat="1" applyFont="1" applyFill="1" applyBorder="1" applyAlignment="1">
      <alignment horizontal="justify" vertical="center" wrapText="1"/>
    </xf>
    <xf numFmtId="4" fontId="12" fillId="8" borderId="18" xfId="0" applyNumberFormat="1" applyFont="1" applyFill="1" applyBorder="1" applyAlignment="1">
      <alignment horizontal="justify" vertical="center" wrapText="1"/>
    </xf>
    <xf numFmtId="4" fontId="12" fillId="8" borderId="21" xfId="0" applyNumberFormat="1" applyFont="1" applyFill="1" applyBorder="1" applyAlignment="1">
      <alignment horizontal="justify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left" vertical="center" wrapText="1"/>
    </xf>
    <xf numFmtId="0" fontId="12" fillId="8" borderId="21" xfId="0" applyFont="1" applyFill="1" applyBorder="1" applyAlignment="1">
      <alignment horizontal="left" vertical="center" wrapText="1"/>
    </xf>
    <xf numFmtId="4" fontId="5" fillId="0" borderId="29" xfId="1" applyNumberFormat="1" applyFont="1" applyFill="1" applyBorder="1" applyAlignment="1">
      <alignment horizontal="center" vertical="center" wrapText="1"/>
    </xf>
    <xf numFmtId="4" fontId="5" fillId="0" borderId="32" xfId="1" applyNumberFormat="1" applyFont="1" applyFill="1" applyBorder="1" applyAlignment="1">
      <alignment horizontal="center" vertical="center" wrapText="1"/>
    </xf>
    <xf numFmtId="4" fontId="5" fillId="0" borderId="39" xfId="1" applyNumberFormat="1" applyFont="1" applyFill="1" applyBorder="1" applyAlignment="1">
      <alignment horizontal="center" vertical="center" wrapText="1"/>
    </xf>
    <xf numFmtId="4" fontId="5" fillId="0" borderId="16" xfId="1" applyNumberFormat="1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4" fontId="5" fillId="0" borderId="26" xfId="1" applyNumberFormat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4" fontId="5" fillId="0" borderId="11" xfId="1" applyNumberFormat="1" applyFont="1" applyFill="1" applyBorder="1" applyAlignment="1">
      <alignment horizontal="center" vertical="center" wrapText="1"/>
    </xf>
    <xf numFmtId="4" fontId="5" fillId="0" borderId="19" xfId="1" applyNumberFormat="1" applyFont="1" applyFill="1" applyBorder="1" applyAlignment="1">
      <alignment horizontal="center" vertical="center"/>
    </xf>
    <xf numFmtId="4" fontId="13" fillId="0" borderId="17" xfId="1" applyNumberFormat="1" applyFont="1" applyFill="1" applyBorder="1" applyAlignment="1">
      <alignment horizontal="center" vertical="center" wrapText="1"/>
    </xf>
    <xf numFmtId="4" fontId="13" fillId="0" borderId="20" xfId="1" applyNumberFormat="1" applyFont="1" applyFill="1" applyBorder="1" applyAlignment="1">
      <alignment horizontal="center" vertical="center" wrapText="1"/>
    </xf>
    <xf numFmtId="4" fontId="13" fillId="0" borderId="24" xfId="1" applyNumberFormat="1" applyFont="1" applyFill="1" applyBorder="1" applyAlignment="1">
      <alignment horizontal="center" vertical="center" wrapText="1"/>
    </xf>
    <xf numFmtId="37" fontId="12" fillId="0" borderId="47" xfId="0" applyNumberFormat="1" applyFont="1" applyFill="1" applyBorder="1" applyAlignment="1">
      <alignment horizontal="center" vertical="center"/>
    </xf>
    <xf numFmtId="39" fontId="12" fillId="0" borderId="44" xfId="0" applyNumberFormat="1" applyFont="1" applyFill="1" applyBorder="1" applyAlignment="1">
      <alignment horizontal="center" vertical="center"/>
    </xf>
    <xf numFmtId="39" fontId="12" fillId="0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1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_operativo_2017%20%200905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perativo"/>
      <sheetName val="Hoja1"/>
      <sheetName val="Resumen Procesos"/>
      <sheetName val=" Resumen Focos-objetivos"/>
      <sheetName val=" Resumen procesos 1"/>
    </sheetNames>
    <sheetDataSet>
      <sheetData sheetId="0"/>
      <sheetData sheetId="1">
        <row r="6">
          <cell r="B6" t="str">
            <v>Impacto</v>
          </cell>
          <cell r="D6" t="str">
            <v>Ambiental</v>
          </cell>
          <cell r="F6" t="str">
            <v xml:space="preserve">1. Desarrollar infraestructura de transporte  generadora de conectividad, servicios de calidad, empleo y crecimiento sostenible, con responsabilidad social, mediante contratación de proyectos APP (Asociaciones Publico Privadas) en todos lo modos.
</v>
          </cell>
          <cell r="H6" t="str">
            <v xml:space="preserve">1.1. Finalizar la Estructuración y adjudicación de los proyectos restantes del programa 4G de INICIATIVA PUBLICA.
</v>
          </cell>
          <cell r="J6" t="str">
            <v>1. Desarrollar la infraestructura propiciando la vinculación de capital privado en los
diferentes modos de transporte, para fortalecer la conectividad y competitividad del
país, contribuyendo así al mejoramiento y calidad de vida de la población.</v>
          </cell>
          <cell r="L6" t="str">
            <v>Amazonas</v>
          </cell>
          <cell r="N6" t="str">
            <v xml:space="preserve">Gestión Misional y de Gobierno
</v>
          </cell>
        </row>
        <row r="7">
          <cell r="B7" t="str">
            <v>Insumo</v>
          </cell>
          <cell r="D7" t="str">
            <v>Economia</v>
          </cell>
          <cell r="F7" t="str">
            <v xml:space="preserve">2. Gestionar el desarrollo adecuado de los contratos de concesión en ejecución, facilitando la construcción y operación oportuna de la infraestructura, el desarrollo sostenible y el logro de los niveles de inversión propuestos en el PND
</v>
          </cell>
          <cell r="H7" t="str">
            <v xml:space="preserve">1.2. Realizar adjudicación de proyectos del programa de 4G de INICIATIVA PRIVADA.
</v>
          </cell>
          <cell r="J7" t="str">
            <v xml:space="preserve">2. Generar compromiso desde la Alta Dirección para la implementación de la política
de calidad al interior de la Entidad, promoviendo la participación activa del talento
humano, su formación y capacitación. </v>
          </cell>
          <cell r="L7" t="str">
            <v>Antioquia</v>
          </cell>
          <cell r="N7" t="str">
            <v xml:space="preserve">Transparencia, Participación y servicio al Ciudadano
</v>
          </cell>
        </row>
        <row r="8">
          <cell r="B8" t="str">
            <v>Proceso</v>
          </cell>
          <cell r="D8" t="str">
            <v>Efectividad</v>
          </cell>
          <cell r="F8" t="str">
            <v xml:space="preserve">3.  Generar confianza en los ciudadanos, Estado, inversionistas, y usuarios de la infraestructura, promoviendo transparencia y participación.
</v>
          </cell>
          <cell r="H8" t="str">
            <v xml:space="preserve">1.3. Articular Interinstitucionalmente, los principales MEGAPROYECTOS dirigidos a generar zonas de desarrollo económico y social, en los cuales el ancla principal es la infraestructura de transporte
</v>
          </cell>
          <cell r="J8" t="str">
            <v xml:space="preserve">3. Aplicar el marco normativo, jurídico y técnico para el desarrollo de los proyectos de
concesión de APP
</v>
          </cell>
          <cell r="L8" t="str">
            <v>Arauca</v>
          </cell>
          <cell r="N8" t="str">
            <v xml:space="preserve">Gestión del talento Humano
</v>
          </cell>
        </row>
        <row r="9">
          <cell r="B9" t="str">
            <v>Producto</v>
          </cell>
          <cell r="D9" t="str">
            <v>Eficacia</v>
          </cell>
          <cell r="F9" t="str">
            <v xml:space="preserve">4. Fortalecer la gestión y toma de decisiones oportunas, basados en el trabajo en equipo que permita la consolidación de una Agencia competitiva con solidez técnica y ética.
</v>
          </cell>
          <cell r="H9" t="str">
            <v xml:space="preserve">1.4. Desarrollar e implementar el Plan Maestro de Transporte en sus diferentes componentes, articulando a este los proyectos de la entidad. 
</v>
          </cell>
          <cell r="J9" t="str">
            <v>4. Hacer buen uso de los recursos físicos, tecnológicos y financieros</v>
          </cell>
          <cell r="L9" t="str">
            <v>Atlántico</v>
          </cell>
          <cell r="N9" t="str">
            <v xml:space="preserve">Eficiencia Administrativa
</v>
          </cell>
        </row>
        <row r="10">
          <cell r="B10" t="str">
            <v>Resultado</v>
          </cell>
          <cell r="D10" t="str">
            <v>Eficiencia</v>
          </cell>
          <cell r="H10" t="str">
            <v xml:space="preserve">1.5. Garantizar sinergia, aprendizaje y transición entre los proyectos existentes y los nuevos proyectos.
</v>
          </cell>
          <cell r="J10" t="str">
            <v>5. Promover la toma de decisiones ágil, oportuna y acertada mediante la definición de los
procedimientos definidos para la Entidad.</v>
          </cell>
          <cell r="L10" t="str">
            <v>Bolívar</v>
          </cell>
          <cell r="N10" t="str">
            <v xml:space="preserve">Gestión Financiera
</v>
          </cell>
        </row>
        <row r="11">
          <cell r="D11" t="str">
            <v>Equidad</v>
          </cell>
          <cell r="H11" t="str">
            <v xml:space="preserve">1.6. Asesorar otros sectores y entes territoriales en la estructuración y contratación de proyectos de infraestructura.
</v>
          </cell>
          <cell r="J11" t="str">
            <v>6. Atender oportunamente las Peticiones, Quejas y Reclamos (PQR) presentadas a la entidad.</v>
          </cell>
          <cell r="L11" t="str">
            <v>Boyacá</v>
          </cell>
        </row>
        <row r="12">
          <cell r="H12" t="str">
            <v xml:space="preserve">1.7. Generar nuevas fuentes de recursos propios para el desarrollo de los proyectos y operación de la ANI.
</v>
          </cell>
          <cell r="L12" t="str">
            <v>Caldas</v>
          </cell>
        </row>
        <row r="13">
          <cell r="H13" t="str">
            <v xml:space="preserve">2.1. Gestionar adecuadamente la etapa de pre-construcción de los proyectos para su terminación oportuna, garantizando el uso eficiente de recursos. 
</v>
          </cell>
          <cell r="L13" t="str">
            <v>Caquetá</v>
          </cell>
        </row>
        <row r="14">
          <cell r="H14" t="str">
            <v xml:space="preserve">2.2. Terminar en tiempo y calidad  las obras y planes de inversión programados, logrando el cumplimiento de las  metas del PND.
</v>
          </cell>
          <cell r="L14" t="str">
            <v>Casanare</v>
          </cell>
        </row>
        <row r="15">
          <cell r="H15" t="str">
            <v xml:space="preserve">2.3. Desarrollar e implementar herramientas, metodologías y sistemas para el  control y seguimiento integral  y eficiente de los proyectos.
</v>
          </cell>
          <cell r="L15" t="str">
            <v>Cauca</v>
          </cell>
        </row>
        <row r="16">
          <cell r="H16" t="str">
            <v xml:space="preserve">2.4. Estandarizar los criterios y mecanismos legales para la resolución de conflictos,  optimizando la defensa de los intereses del Estado.
</v>
          </cell>
          <cell r="L16" t="str">
            <v>Cesar</v>
          </cell>
        </row>
        <row r="17">
          <cell r="H17" t="str">
            <v xml:space="preserve">2.5. Fortalecer estrategias y herramientas que garanticen una adecuada gestión de riesgos de la entidad.
</v>
          </cell>
          <cell r="L17" t="str">
            <v>Chocó</v>
          </cell>
        </row>
        <row r="18">
          <cell r="H18" t="str">
            <v xml:space="preserve">2.6. Mantener la articulación de las interventorías a los fines esenciales de la Agencia Nacional de Infraestructura-ANI. 
</v>
          </cell>
          <cell r="L18" t="str">
            <v>Córdoba</v>
          </cell>
        </row>
        <row r="19">
          <cell r="H19" t="str">
            <v xml:space="preserve">3.1. Fortalecer las estrategias y herramientas que garanticen transparencia y confiabilidad en todas las gestiones de la entidad.
</v>
          </cell>
          <cell r="L19" t="str">
            <v>Cundinamarca</v>
          </cell>
        </row>
        <row r="20">
          <cell r="H20" t="str">
            <v xml:space="preserve">3.2. Implementar mecanismos periódicos y participativos de rendición de cuentas.
</v>
          </cell>
          <cell r="L20" t="str">
            <v>Guainía</v>
          </cell>
        </row>
        <row r="21">
          <cell r="H21" t="str">
            <v xml:space="preserve">3.3. Mantener una comunicación, interacción y gestión efectiva con las demás Entidades Públicas.
</v>
          </cell>
          <cell r="L21" t="str">
            <v>Guaviare</v>
          </cell>
        </row>
        <row r="22">
          <cell r="H22" t="str">
            <v xml:space="preserve">3.4. Desarrollar herramientas para la divulgación oportuna de información confiable y relevante.
</v>
          </cell>
          <cell r="L22" t="str">
            <v>Huila</v>
          </cell>
        </row>
        <row r="23">
          <cell r="H23" t="str">
            <v xml:space="preserve">3.5. Desarrollar procesos efectivos para la gestión predial, social y ambiental.
</v>
          </cell>
          <cell r="L23" t="str">
            <v>La Guajira</v>
          </cell>
        </row>
        <row r="24">
          <cell r="H24" t="str">
            <v xml:space="preserve">3.6. Adelantar acciones para generar reconocimiento, favorabilidad y seguimiento por formadores de opinión.
</v>
          </cell>
          <cell r="L24" t="str">
            <v>Magdalena</v>
          </cell>
        </row>
        <row r="25">
          <cell r="H25" t="str">
            <v xml:space="preserve">4.1. Desarrollar estrategias y mecanismos de trabajo en equipo que fortalezcan el Talento Humano y  promuevan un clima organizacional motivado y armónico.
</v>
          </cell>
          <cell r="L25" t="str">
            <v>Meta</v>
          </cell>
        </row>
        <row r="26">
          <cell r="H26" t="str">
            <v xml:space="preserve">4.2. Promover la administración digital de la Agencia Nacional de Infraestructura  
</v>
          </cell>
          <cell r="L26" t="str">
            <v>Nariño</v>
          </cell>
        </row>
        <row r="27">
          <cell r="H27" t="str">
            <v xml:space="preserve">4.3. Fortalecer y mantener el Sistema Integrado de Gestión que optimice los procesos basados en el mejoramiento continuo,  articulando la gestión de los equipos a la planeación estratégica.
</v>
          </cell>
          <cell r="L27" t="str">
            <v>Norte de Santander</v>
          </cell>
        </row>
        <row r="28">
          <cell r="H28" t="str">
            <v xml:space="preserve">4.4. Implementar estrategias y herramientas de gestión del conocimiento para fortalecer la toma de decisiones.
</v>
          </cell>
          <cell r="L28" t="str">
            <v>Putumayo</v>
          </cell>
        </row>
        <row r="29">
          <cell r="H29" t="str">
            <v xml:space="preserve">4.5. Gestionar la consecución, ejecución y control de los recursos físicos y financieros de manera  oportuna y eficiente, que permita el adecuado funcionamiento de la Entidad y  desarrollo de los proyectos a su cargo.
</v>
          </cell>
          <cell r="L29" t="str">
            <v>Quindío</v>
          </cell>
        </row>
        <row r="30">
          <cell r="L30" t="str">
            <v>Risaralda</v>
          </cell>
        </row>
        <row r="31">
          <cell r="L31" t="str">
            <v>San Andrés y Providencia</v>
          </cell>
        </row>
        <row r="32">
          <cell r="L32" t="str">
            <v>Santander</v>
          </cell>
        </row>
        <row r="33">
          <cell r="L33" t="str">
            <v>Sucre</v>
          </cell>
        </row>
        <row r="34">
          <cell r="L34" t="str">
            <v>Tolima</v>
          </cell>
        </row>
        <row r="35">
          <cell r="L35" t="str">
            <v>Valle del Cauca</v>
          </cell>
        </row>
        <row r="36">
          <cell r="L36" t="str">
            <v>Vaupés</v>
          </cell>
        </row>
        <row r="37">
          <cell r="L37" t="str">
            <v>Vichada</v>
          </cell>
        </row>
        <row r="38">
          <cell r="L38" t="str">
            <v>Vichada</v>
          </cell>
        </row>
        <row r="39">
          <cell r="L39" t="str">
            <v>Nación.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3"/>
  <sheetViews>
    <sheetView showGridLines="0" tabSelected="1" topLeftCell="C4" zoomScale="60" zoomScaleNormal="60" workbookViewId="0">
      <selection activeCell="E17" sqref="E17"/>
    </sheetView>
  </sheetViews>
  <sheetFormatPr baseColWidth="10" defaultRowHeight="13.5" x14ac:dyDescent="0.25"/>
  <cols>
    <col min="1" max="1" width="2.7109375" style="1" customWidth="1"/>
    <col min="2" max="2" width="23.28515625" style="1" customWidth="1"/>
    <col min="3" max="3" width="56.7109375" style="1" customWidth="1"/>
    <col min="4" max="4" width="22.5703125" style="1" customWidth="1"/>
    <col min="5" max="5" width="65.28515625" style="1" customWidth="1"/>
    <col min="6" max="6" width="23.140625" style="2" customWidth="1"/>
    <col min="7" max="7" width="15.140625" style="1" customWidth="1"/>
    <col min="8" max="11" width="18.140625" style="1" customWidth="1"/>
    <col min="12" max="12" width="13" style="1" customWidth="1"/>
    <col min="13" max="13" width="12.42578125" style="1" customWidth="1"/>
    <col min="14" max="14" width="22.42578125" style="1" customWidth="1"/>
    <col min="15" max="15" width="21.85546875" style="1" customWidth="1"/>
    <col min="16" max="16" width="23.7109375" style="1" customWidth="1"/>
    <col min="17" max="19" width="10.5703125" style="1" hidden="1" customWidth="1"/>
    <col min="20" max="256" width="11.42578125" style="1"/>
    <col min="257" max="257" width="2.7109375" style="1" customWidth="1"/>
    <col min="258" max="258" width="23.28515625" style="1" customWidth="1"/>
    <col min="259" max="259" width="56.7109375" style="1" customWidth="1"/>
    <col min="260" max="260" width="22.5703125" style="1" customWidth="1"/>
    <col min="261" max="261" width="65.28515625" style="1" customWidth="1"/>
    <col min="262" max="262" width="23.140625" style="1" customWidth="1"/>
    <col min="263" max="263" width="15.140625" style="1" customWidth="1"/>
    <col min="264" max="267" width="18.140625" style="1" customWidth="1"/>
    <col min="268" max="268" width="13" style="1" customWidth="1"/>
    <col min="269" max="269" width="12.42578125" style="1" customWidth="1"/>
    <col min="270" max="270" width="22.42578125" style="1" customWidth="1"/>
    <col min="271" max="271" width="21.85546875" style="1" customWidth="1"/>
    <col min="272" max="272" width="23.7109375" style="1" customWidth="1"/>
    <col min="273" max="275" width="0" style="1" hidden="1" customWidth="1"/>
    <col min="276" max="512" width="11.42578125" style="1"/>
    <col min="513" max="513" width="2.7109375" style="1" customWidth="1"/>
    <col min="514" max="514" width="23.28515625" style="1" customWidth="1"/>
    <col min="515" max="515" width="56.7109375" style="1" customWidth="1"/>
    <col min="516" max="516" width="22.5703125" style="1" customWidth="1"/>
    <col min="517" max="517" width="65.28515625" style="1" customWidth="1"/>
    <col min="518" max="518" width="23.140625" style="1" customWidth="1"/>
    <col min="519" max="519" width="15.140625" style="1" customWidth="1"/>
    <col min="520" max="523" width="18.140625" style="1" customWidth="1"/>
    <col min="524" max="524" width="13" style="1" customWidth="1"/>
    <col min="525" max="525" width="12.42578125" style="1" customWidth="1"/>
    <col min="526" max="526" width="22.42578125" style="1" customWidth="1"/>
    <col min="527" max="527" width="21.85546875" style="1" customWidth="1"/>
    <col min="528" max="528" width="23.7109375" style="1" customWidth="1"/>
    <col min="529" max="531" width="0" style="1" hidden="1" customWidth="1"/>
    <col min="532" max="768" width="11.42578125" style="1"/>
    <col min="769" max="769" width="2.7109375" style="1" customWidth="1"/>
    <col min="770" max="770" width="23.28515625" style="1" customWidth="1"/>
    <col min="771" max="771" width="56.7109375" style="1" customWidth="1"/>
    <col min="772" max="772" width="22.5703125" style="1" customWidth="1"/>
    <col min="773" max="773" width="65.28515625" style="1" customWidth="1"/>
    <col min="774" max="774" width="23.140625" style="1" customWidth="1"/>
    <col min="775" max="775" width="15.140625" style="1" customWidth="1"/>
    <col min="776" max="779" width="18.140625" style="1" customWidth="1"/>
    <col min="780" max="780" width="13" style="1" customWidth="1"/>
    <col min="781" max="781" width="12.42578125" style="1" customWidth="1"/>
    <col min="782" max="782" width="22.42578125" style="1" customWidth="1"/>
    <col min="783" max="783" width="21.85546875" style="1" customWidth="1"/>
    <col min="784" max="784" width="23.7109375" style="1" customWidth="1"/>
    <col min="785" max="787" width="0" style="1" hidden="1" customWidth="1"/>
    <col min="788" max="1024" width="11.42578125" style="1"/>
    <col min="1025" max="1025" width="2.7109375" style="1" customWidth="1"/>
    <col min="1026" max="1026" width="23.28515625" style="1" customWidth="1"/>
    <col min="1027" max="1027" width="56.7109375" style="1" customWidth="1"/>
    <col min="1028" max="1028" width="22.5703125" style="1" customWidth="1"/>
    <col min="1029" max="1029" width="65.28515625" style="1" customWidth="1"/>
    <col min="1030" max="1030" width="23.140625" style="1" customWidth="1"/>
    <col min="1031" max="1031" width="15.140625" style="1" customWidth="1"/>
    <col min="1032" max="1035" width="18.140625" style="1" customWidth="1"/>
    <col min="1036" max="1036" width="13" style="1" customWidth="1"/>
    <col min="1037" max="1037" width="12.42578125" style="1" customWidth="1"/>
    <col min="1038" max="1038" width="22.42578125" style="1" customWidth="1"/>
    <col min="1039" max="1039" width="21.85546875" style="1" customWidth="1"/>
    <col min="1040" max="1040" width="23.7109375" style="1" customWidth="1"/>
    <col min="1041" max="1043" width="0" style="1" hidden="1" customWidth="1"/>
    <col min="1044" max="1280" width="11.42578125" style="1"/>
    <col min="1281" max="1281" width="2.7109375" style="1" customWidth="1"/>
    <col min="1282" max="1282" width="23.28515625" style="1" customWidth="1"/>
    <col min="1283" max="1283" width="56.7109375" style="1" customWidth="1"/>
    <col min="1284" max="1284" width="22.5703125" style="1" customWidth="1"/>
    <col min="1285" max="1285" width="65.28515625" style="1" customWidth="1"/>
    <col min="1286" max="1286" width="23.140625" style="1" customWidth="1"/>
    <col min="1287" max="1287" width="15.140625" style="1" customWidth="1"/>
    <col min="1288" max="1291" width="18.140625" style="1" customWidth="1"/>
    <col min="1292" max="1292" width="13" style="1" customWidth="1"/>
    <col min="1293" max="1293" width="12.42578125" style="1" customWidth="1"/>
    <col min="1294" max="1294" width="22.42578125" style="1" customWidth="1"/>
    <col min="1295" max="1295" width="21.85546875" style="1" customWidth="1"/>
    <col min="1296" max="1296" width="23.7109375" style="1" customWidth="1"/>
    <col min="1297" max="1299" width="0" style="1" hidden="1" customWidth="1"/>
    <col min="1300" max="1536" width="11.42578125" style="1"/>
    <col min="1537" max="1537" width="2.7109375" style="1" customWidth="1"/>
    <col min="1538" max="1538" width="23.28515625" style="1" customWidth="1"/>
    <col min="1539" max="1539" width="56.7109375" style="1" customWidth="1"/>
    <col min="1540" max="1540" width="22.5703125" style="1" customWidth="1"/>
    <col min="1541" max="1541" width="65.28515625" style="1" customWidth="1"/>
    <col min="1542" max="1542" width="23.140625" style="1" customWidth="1"/>
    <col min="1543" max="1543" width="15.140625" style="1" customWidth="1"/>
    <col min="1544" max="1547" width="18.140625" style="1" customWidth="1"/>
    <col min="1548" max="1548" width="13" style="1" customWidth="1"/>
    <col min="1549" max="1549" width="12.42578125" style="1" customWidth="1"/>
    <col min="1550" max="1550" width="22.42578125" style="1" customWidth="1"/>
    <col min="1551" max="1551" width="21.85546875" style="1" customWidth="1"/>
    <col min="1552" max="1552" width="23.7109375" style="1" customWidth="1"/>
    <col min="1553" max="1555" width="0" style="1" hidden="1" customWidth="1"/>
    <col min="1556" max="1792" width="11.42578125" style="1"/>
    <col min="1793" max="1793" width="2.7109375" style="1" customWidth="1"/>
    <col min="1794" max="1794" width="23.28515625" style="1" customWidth="1"/>
    <col min="1795" max="1795" width="56.7109375" style="1" customWidth="1"/>
    <col min="1796" max="1796" width="22.5703125" style="1" customWidth="1"/>
    <col min="1797" max="1797" width="65.28515625" style="1" customWidth="1"/>
    <col min="1798" max="1798" width="23.140625" style="1" customWidth="1"/>
    <col min="1799" max="1799" width="15.140625" style="1" customWidth="1"/>
    <col min="1800" max="1803" width="18.140625" style="1" customWidth="1"/>
    <col min="1804" max="1804" width="13" style="1" customWidth="1"/>
    <col min="1805" max="1805" width="12.42578125" style="1" customWidth="1"/>
    <col min="1806" max="1806" width="22.42578125" style="1" customWidth="1"/>
    <col min="1807" max="1807" width="21.85546875" style="1" customWidth="1"/>
    <col min="1808" max="1808" width="23.7109375" style="1" customWidth="1"/>
    <col min="1809" max="1811" width="0" style="1" hidden="1" customWidth="1"/>
    <col min="1812" max="2048" width="11.42578125" style="1"/>
    <col min="2049" max="2049" width="2.7109375" style="1" customWidth="1"/>
    <col min="2050" max="2050" width="23.28515625" style="1" customWidth="1"/>
    <col min="2051" max="2051" width="56.7109375" style="1" customWidth="1"/>
    <col min="2052" max="2052" width="22.5703125" style="1" customWidth="1"/>
    <col min="2053" max="2053" width="65.28515625" style="1" customWidth="1"/>
    <col min="2054" max="2054" width="23.140625" style="1" customWidth="1"/>
    <col min="2055" max="2055" width="15.140625" style="1" customWidth="1"/>
    <col min="2056" max="2059" width="18.140625" style="1" customWidth="1"/>
    <col min="2060" max="2060" width="13" style="1" customWidth="1"/>
    <col min="2061" max="2061" width="12.42578125" style="1" customWidth="1"/>
    <col min="2062" max="2062" width="22.42578125" style="1" customWidth="1"/>
    <col min="2063" max="2063" width="21.85546875" style="1" customWidth="1"/>
    <col min="2064" max="2064" width="23.7109375" style="1" customWidth="1"/>
    <col min="2065" max="2067" width="0" style="1" hidden="1" customWidth="1"/>
    <col min="2068" max="2304" width="11.42578125" style="1"/>
    <col min="2305" max="2305" width="2.7109375" style="1" customWidth="1"/>
    <col min="2306" max="2306" width="23.28515625" style="1" customWidth="1"/>
    <col min="2307" max="2307" width="56.7109375" style="1" customWidth="1"/>
    <col min="2308" max="2308" width="22.5703125" style="1" customWidth="1"/>
    <col min="2309" max="2309" width="65.28515625" style="1" customWidth="1"/>
    <col min="2310" max="2310" width="23.140625" style="1" customWidth="1"/>
    <col min="2311" max="2311" width="15.140625" style="1" customWidth="1"/>
    <col min="2312" max="2315" width="18.140625" style="1" customWidth="1"/>
    <col min="2316" max="2316" width="13" style="1" customWidth="1"/>
    <col min="2317" max="2317" width="12.42578125" style="1" customWidth="1"/>
    <col min="2318" max="2318" width="22.42578125" style="1" customWidth="1"/>
    <col min="2319" max="2319" width="21.85546875" style="1" customWidth="1"/>
    <col min="2320" max="2320" width="23.7109375" style="1" customWidth="1"/>
    <col min="2321" max="2323" width="0" style="1" hidden="1" customWidth="1"/>
    <col min="2324" max="2560" width="11.42578125" style="1"/>
    <col min="2561" max="2561" width="2.7109375" style="1" customWidth="1"/>
    <col min="2562" max="2562" width="23.28515625" style="1" customWidth="1"/>
    <col min="2563" max="2563" width="56.7109375" style="1" customWidth="1"/>
    <col min="2564" max="2564" width="22.5703125" style="1" customWidth="1"/>
    <col min="2565" max="2565" width="65.28515625" style="1" customWidth="1"/>
    <col min="2566" max="2566" width="23.140625" style="1" customWidth="1"/>
    <col min="2567" max="2567" width="15.140625" style="1" customWidth="1"/>
    <col min="2568" max="2571" width="18.140625" style="1" customWidth="1"/>
    <col min="2572" max="2572" width="13" style="1" customWidth="1"/>
    <col min="2573" max="2573" width="12.42578125" style="1" customWidth="1"/>
    <col min="2574" max="2574" width="22.42578125" style="1" customWidth="1"/>
    <col min="2575" max="2575" width="21.85546875" style="1" customWidth="1"/>
    <col min="2576" max="2576" width="23.7109375" style="1" customWidth="1"/>
    <col min="2577" max="2579" width="0" style="1" hidden="1" customWidth="1"/>
    <col min="2580" max="2816" width="11.42578125" style="1"/>
    <col min="2817" max="2817" width="2.7109375" style="1" customWidth="1"/>
    <col min="2818" max="2818" width="23.28515625" style="1" customWidth="1"/>
    <col min="2819" max="2819" width="56.7109375" style="1" customWidth="1"/>
    <col min="2820" max="2820" width="22.5703125" style="1" customWidth="1"/>
    <col min="2821" max="2821" width="65.28515625" style="1" customWidth="1"/>
    <col min="2822" max="2822" width="23.140625" style="1" customWidth="1"/>
    <col min="2823" max="2823" width="15.140625" style="1" customWidth="1"/>
    <col min="2824" max="2827" width="18.140625" style="1" customWidth="1"/>
    <col min="2828" max="2828" width="13" style="1" customWidth="1"/>
    <col min="2829" max="2829" width="12.42578125" style="1" customWidth="1"/>
    <col min="2830" max="2830" width="22.42578125" style="1" customWidth="1"/>
    <col min="2831" max="2831" width="21.85546875" style="1" customWidth="1"/>
    <col min="2832" max="2832" width="23.7109375" style="1" customWidth="1"/>
    <col min="2833" max="2835" width="0" style="1" hidden="1" customWidth="1"/>
    <col min="2836" max="3072" width="11.42578125" style="1"/>
    <col min="3073" max="3073" width="2.7109375" style="1" customWidth="1"/>
    <col min="3074" max="3074" width="23.28515625" style="1" customWidth="1"/>
    <col min="3075" max="3075" width="56.7109375" style="1" customWidth="1"/>
    <col min="3076" max="3076" width="22.5703125" style="1" customWidth="1"/>
    <col min="3077" max="3077" width="65.28515625" style="1" customWidth="1"/>
    <col min="3078" max="3078" width="23.140625" style="1" customWidth="1"/>
    <col min="3079" max="3079" width="15.140625" style="1" customWidth="1"/>
    <col min="3080" max="3083" width="18.140625" style="1" customWidth="1"/>
    <col min="3084" max="3084" width="13" style="1" customWidth="1"/>
    <col min="3085" max="3085" width="12.42578125" style="1" customWidth="1"/>
    <col min="3086" max="3086" width="22.42578125" style="1" customWidth="1"/>
    <col min="3087" max="3087" width="21.85546875" style="1" customWidth="1"/>
    <col min="3088" max="3088" width="23.7109375" style="1" customWidth="1"/>
    <col min="3089" max="3091" width="0" style="1" hidden="1" customWidth="1"/>
    <col min="3092" max="3328" width="11.42578125" style="1"/>
    <col min="3329" max="3329" width="2.7109375" style="1" customWidth="1"/>
    <col min="3330" max="3330" width="23.28515625" style="1" customWidth="1"/>
    <col min="3331" max="3331" width="56.7109375" style="1" customWidth="1"/>
    <col min="3332" max="3332" width="22.5703125" style="1" customWidth="1"/>
    <col min="3333" max="3333" width="65.28515625" style="1" customWidth="1"/>
    <col min="3334" max="3334" width="23.140625" style="1" customWidth="1"/>
    <col min="3335" max="3335" width="15.140625" style="1" customWidth="1"/>
    <col min="3336" max="3339" width="18.140625" style="1" customWidth="1"/>
    <col min="3340" max="3340" width="13" style="1" customWidth="1"/>
    <col min="3341" max="3341" width="12.42578125" style="1" customWidth="1"/>
    <col min="3342" max="3342" width="22.42578125" style="1" customWidth="1"/>
    <col min="3343" max="3343" width="21.85546875" style="1" customWidth="1"/>
    <col min="3344" max="3344" width="23.7109375" style="1" customWidth="1"/>
    <col min="3345" max="3347" width="0" style="1" hidden="1" customWidth="1"/>
    <col min="3348" max="3584" width="11.42578125" style="1"/>
    <col min="3585" max="3585" width="2.7109375" style="1" customWidth="1"/>
    <col min="3586" max="3586" width="23.28515625" style="1" customWidth="1"/>
    <col min="3587" max="3587" width="56.7109375" style="1" customWidth="1"/>
    <col min="3588" max="3588" width="22.5703125" style="1" customWidth="1"/>
    <col min="3589" max="3589" width="65.28515625" style="1" customWidth="1"/>
    <col min="3590" max="3590" width="23.140625" style="1" customWidth="1"/>
    <col min="3591" max="3591" width="15.140625" style="1" customWidth="1"/>
    <col min="3592" max="3595" width="18.140625" style="1" customWidth="1"/>
    <col min="3596" max="3596" width="13" style="1" customWidth="1"/>
    <col min="3597" max="3597" width="12.42578125" style="1" customWidth="1"/>
    <col min="3598" max="3598" width="22.42578125" style="1" customWidth="1"/>
    <col min="3599" max="3599" width="21.85546875" style="1" customWidth="1"/>
    <col min="3600" max="3600" width="23.7109375" style="1" customWidth="1"/>
    <col min="3601" max="3603" width="0" style="1" hidden="1" customWidth="1"/>
    <col min="3604" max="3840" width="11.42578125" style="1"/>
    <col min="3841" max="3841" width="2.7109375" style="1" customWidth="1"/>
    <col min="3842" max="3842" width="23.28515625" style="1" customWidth="1"/>
    <col min="3843" max="3843" width="56.7109375" style="1" customWidth="1"/>
    <col min="3844" max="3844" width="22.5703125" style="1" customWidth="1"/>
    <col min="3845" max="3845" width="65.28515625" style="1" customWidth="1"/>
    <col min="3846" max="3846" width="23.140625" style="1" customWidth="1"/>
    <col min="3847" max="3847" width="15.140625" style="1" customWidth="1"/>
    <col min="3848" max="3851" width="18.140625" style="1" customWidth="1"/>
    <col min="3852" max="3852" width="13" style="1" customWidth="1"/>
    <col min="3853" max="3853" width="12.42578125" style="1" customWidth="1"/>
    <col min="3854" max="3854" width="22.42578125" style="1" customWidth="1"/>
    <col min="3855" max="3855" width="21.85546875" style="1" customWidth="1"/>
    <col min="3856" max="3856" width="23.7109375" style="1" customWidth="1"/>
    <col min="3857" max="3859" width="0" style="1" hidden="1" customWidth="1"/>
    <col min="3860" max="4096" width="11.42578125" style="1"/>
    <col min="4097" max="4097" width="2.7109375" style="1" customWidth="1"/>
    <col min="4098" max="4098" width="23.28515625" style="1" customWidth="1"/>
    <col min="4099" max="4099" width="56.7109375" style="1" customWidth="1"/>
    <col min="4100" max="4100" width="22.5703125" style="1" customWidth="1"/>
    <col min="4101" max="4101" width="65.28515625" style="1" customWidth="1"/>
    <col min="4102" max="4102" width="23.140625" style="1" customWidth="1"/>
    <col min="4103" max="4103" width="15.140625" style="1" customWidth="1"/>
    <col min="4104" max="4107" width="18.140625" style="1" customWidth="1"/>
    <col min="4108" max="4108" width="13" style="1" customWidth="1"/>
    <col min="4109" max="4109" width="12.42578125" style="1" customWidth="1"/>
    <col min="4110" max="4110" width="22.42578125" style="1" customWidth="1"/>
    <col min="4111" max="4111" width="21.85546875" style="1" customWidth="1"/>
    <col min="4112" max="4112" width="23.7109375" style="1" customWidth="1"/>
    <col min="4113" max="4115" width="0" style="1" hidden="1" customWidth="1"/>
    <col min="4116" max="4352" width="11.42578125" style="1"/>
    <col min="4353" max="4353" width="2.7109375" style="1" customWidth="1"/>
    <col min="4354" max="4354" width="23.28515625" style="1" customWidth="1"/>
    <col min="4355" max="4355" width="56.7109375" style="1" customWidth="1"/>
    <col min="4356" max="4356" width="22.5703125" style="1" customWidth="1"/>
    <col min="4357" max="4357" width="65.28515625" style="1" customWidth="1"/>
    <col min="4358" max="4358" width="23.140625" style="1" customWidth="1"/>
    <col min="4359" max="4359" width="15.140625" style="1" customWidth="1"/>
    <col min="4360" max="4363" width="18.140625" style="1" customWidth="1"/>
    <col min="4364" max="4364" width="13" style="1" customWidth="1"/>
    <col min="4365" max="4365" width="12.42578125" style="1" customWidth="1"/>
    <col min="4366" max="4366" width="22.42578125" style="1" customWidth="1"/>
    <col min="4367" max="4367" width="21.85546875" style="1" customWidth="1"/>
    <col min="4368" max="4368" width="23.7109375" style="1" customWidth="1"/>
    <col min="4369" max="4371" width="0" style="1" hidden="1" customWidth="1"/>
    <col min="4372" max="4608" width="11.42578125" style="1"/>
    <col min="4609" max="4609" width="2.7109375" style="1" customWidth="1"/>
    <col min="4610" max="4610" width="23.28515625" style="1" customWidth="1"/>
    <col min="4611" max="4611" width="56.7109375" style="1" customWidth="1"/>
    <col min="4612" max="4612" width="22.5703125" style="1" customWidth="1"/>
    <col min="4613" max="4613" width="65.28515625" style="1" customWidth="1"/>
    <col min="4614" max="4614" width="23.140625" style="1" customWidth="1"/>
    <col min="4615" max="4615" width="15.140625" style="1" customWidth="1"/>
    <col min="4616" max="4619" width="18.140625" style="1" customWidth="1"/>
    <col min="4620" max="4620" width="13" style="1" customWidth="1"/>
    <col min="4621" max="4621" width="12.42578125" style="1" customWidth="1"/>
    <col min="4622" max="4622" width="22.42578125" style="1" customWidth="1"/>
    <col min="4623" max="4623" width="21.85546875" style="1" customWidth="1"/>
    <col min="4624" max="4624" width="23.7109375" style="1" customWidth="1"/>
    <col min="4625" max="4627" width="0" style="1" hidden="1" customWidth="1"/>
    <col min="4628" max="4864" width="11.42578125" style="1"/>
    <col min="4865" max="4865" width="2.7109375" style="1" customWidth="1"/>
    <col min="4866" max="4866" width="23.28515625" style="1" customWidth="1"/>
    <col min="4867" max="4867" width="56.7109375" style="1" customWidth="1"/>
    <col min="4868" max="4868" width="22.5703125" style="1" customWidth="1"/>
    <col min="4869" max="4869" width="65.28515625" style="1" customWidth="1"/>
    <col min="4870" max="4870" width="23.140625" style="1" customWidth="1"/>
    <col min="4871" max="4871" width="15.140625" style="1" customWidth="1"/>
    <col min="4872" max="4875" width="18.140625" style="1" customWidth="1"/>
    <col min="4876" max="4876" width="13" style="1" customWidth="1"/>
    <col min="4877" max="4877" width="12.42578125" style="1" customWidth="1"/>
    <col min="4878" max="4878" width="22.42578125" style="1" customWidth="1"/>
    <col min="4879" max="4879" width="21.85546875" style="1" customWidth="1"/>
    <col min="4880" max="4880" width="23.7109375" style="1" customWidth="1"/>
    <col min="4881" max="4883" width="0" style="1" hidden="1" customWidth="1"/>
    <col min="4884" max="5120" width="11.42578125" style="1"/>
    <col min="5121" max="5121" width="2.7109375" style="1" customWidth="1"/>
    <col min="5122" max="5122" width="23.28515625" style="1" customWidth="1"/>
    <col min="5123" max="5123" width="56.7109375" style="1" customWidth="1"/>
    <col min="5124" max="5124" width="22.5703125" style="1" customWidth="1"/>
    <col min="5125" max="5125" width="65.28515625" style="1" customWidth="1"/>
    <col min="5126" max="5126" width="23.140625" style="1" customWidth="1"/>
    <col min="5127" max="5127" width="15.140625" style="1" customWidth="1"/>
    <col min="5128" max="5131" width="18.140625" style="1" customWidth="1"/>
    <col min="5132" max="5132" width="13" style="1" customWidth="1"/>
    <col min="5133" max="5133" width="12.42578125" style="1" customWidth="1"/>
    <col min="5134" max="5134" width="22.42578125" style="1" customWidth="1"/>
    <col min="5135" max="5135" width="21.85546875" style="1" customWidth="1"/>
    <col min="5136" max="5136" width="23.7109375" style="1" customWidth="1"/>
    <col min="5137" max="5139" width="0" style="1" hidden="1" customWidth="1"/>
    <col min="5140" max="5376" width="11.42578125" style="1"/>
    <col min="5377" max="5377" width="2.7109375" style="1" customWidth="1"/>
    <col min="5378" max="5378" width="23.28515625" style="1" customWidth="1"/>
    <col min="5379" max="5379" width="56.7109375" style="1" customWidth="1"/>
    <col min="5380" max="5380" width="22.5703125" style="1" customWidth="1"/>
    <col min="5381" max="5381" width="65.28515625" style="1" customWidth="1"/>
    <col min="5382" max="5382" width="23.140625" style="1" customWidth="1"/>
    <col min="5383" max="5383" width="15.140625" style="1" customWidth="1"/>
    <col min="5384" max="5387" width="18.140625" style="1" customWidth="1"/>
    <col min="5388" max="5388" width="13" style="1" customWidth="1"/>
    <col min="5389" max="5389" width="12.42578125" style="1" customWidth="1"/>
    <col min="5390" max="5390" width="22.42578125" style="1" customWidth="1"/>
    <col min="5391" max="5391" width="21.85546875" style="1" customWidth="1"/>
    <col min="5392" max="5392" width="23.7109375" style="1" customWidth="1"/>
    <col min="5393" max="5395" width="0" style="1" hidden="1" customWidth="1"/>
    <col min="5396" max="5632" width="11.42578125" style="1"/>
    <col min="5633" max="5633" width="2.7109375" style="1" customWidth="1"/>
    <col min="5634" max="5634" width="23.28515625" style="1" customWidth="1"/>
    <col min="5635" max="5635" width="56.7109375" style="1" customWidth="1"/>
    <col min="5636" max="5636" width="22.5703125" style="1" customWidth="1"/>
    <col min="5637" max="5637" width="65.28515625" style="1" customWidth="1"/>
    <col min="5638" max="5638" width="23.140625" style="1" customWidth="1"/>
    <col min="5639" max="5639" width="15.140625" style="1" customWidth="1"/>
    <col min="5640" max="5643" width="18.140625" style="1" customWidth="1"/>
    <col min="5644" max="5644" width="13" style="1" customWidth="1"/>
    <col min="5645" max="5645" width="12.42578125" style="1" customWidth="1"/>
    <col min="5646" max="5646" width="22.42578125" style="1" customWidth="1"/>
    <col min="5647" max="5647" width="21.85546875" style="1" customWidth="1"/>
    <col min="5648" max="5648" width="23.7109375" style="1" customWidth="1"/>
    <col min="5649" max="5651" width="0" style="1" hidden="1" customWidth="1"/>
    <col min="5652" max="5888" width="11.42578125" style="1"/>
    <col min="5889" max="5889" width="2.7109375" style="1" customWidth="1"/>
    <col min="5890" max="5890" width="23.28515625" style="1" customWidth="1"/>
    <col min="5891" max="5891" width="56.7109375" style="1" customWidth="1"/>
    <col min="5892" max="5892" width="22.5703125" style="1" customWidth="1"/>
    <col min="5893" max="5893" width="65.28515625" style="1" customWidth="1"/>
    <col min="5894" max="5894" width="23.140625" style="1" customWidth="1"/>
    <col min="5895" max="5895" width="15.140625" style="1" customWidth="1"/>
    <col min="5896" max="5899" width="18.140625" style="1" customWidth="1"/>
    <col min="5900" max="5900" width="13" style="1" customWidth="1"/>
    <col min="5901" max="5901" width="12.42578125" style="1" customWidth="1"/>
    <col min="5902" max="5902" width="22.42578125" style="1" customWidth="1"/>
    <col min="5903" max="5903" width="21.85546875" style="1" customWidth="1"/>
    <col min="5904" max="5904" width="23.7109375" style="1" customWidth="1"/>
    <col min="5905" max="5907" width="0" style="1" hidden="1" customWidth="1"/>
    <col min="5908" max="6144" width="11.42578125" style="1"/>
    <col min="6145" max="6145" width="2.7109375" style="1" customWidth="1"/>
    <col min="6146" max="6146" width="23.28515625" style="1" customWidth="1"/>
    <col min="6147" max="6147" width="56.7109375" style="1" customWidth="1"/>
    <col min="6148" max="6148" width="22.5703125" style="1" customWidth="1"/>
    <col min="6149" max="6149" width="65.28515625" style="1" customWidth="1"/>
    <col min="6150" max="6150" width="23.140625" style="1" customWidth="1"/>
    <col min="6151" max="6151" width="15.140625" style="1" customWidth="1"/>
    <col min="6152" max="6155" width="18.140625" style="1" customWidth="1"/>
    <col min="6156" max="6156" width="13" style="1" customWidth="1"/>
    <col min="6157" max="6157" width="12.42578125" style="1" customWidth="1"/>
    <col min="6158" max="6158" width="22.42578125" style="1" customWidth="1"/>
    <col min="6159" max="6159" width="21.85546875" style="1" customWidth="1"/>
    <col min="6160" max="6160" width="23.7109375" style="1" customWidth="1"/>
    <col min="6161" max="6163" width="0" style="1" hidden="1" customWidth="1"/>
    <col min="6164" max="6400" width="11.42578125" style="1"/>
    <col min="6401" max="6401" width="2.7109375" style="1" customWidth="1"/>
    <col min="6402" max="6402" width="23.28515625" style="1" customWidth="1"/>
    <col min="6403" max="6403" width="56.7109375" style="1" customWidth="1"/>
    <col min="6404" max="6404" width="22.5703125" style="1" customWidth="1"/>
    <col min="6405" max="6405" width="65.28515625" style="1" customWidth="1"/>
    <col min="6406" max="6406" width="23.140625" style="1" customWidth="1"/>
    <col min="6407" max="6407" width="15.140625" style="1" customWidth="1"/>
    <col min="6408" max="6411" width="18.140625" style="1" customWidth="1"/>
    <col min="6412" max="6412" width="13" style="1" customWidth="1"/>
    <col min="6413" max="6413" width="12.42578125" style="1" customWidth="1"/>
    <col min="6414" max="6414" width="22.42578125" style="1" customWidth="1"/>
    <col min="6415" max="6415" width="21.85546875" style="1" customWidth="1"/>
    <col min="6416" max="6416" width="23.7109375" style="1" customWidth="1"/>
    <col min="6417" max="6419" width="0" style="1" hidden="1" customWidth="1"/>
    <col min="6420" max="6656" width="11.42578125" style="1"/>
    <col min="6657" max="6657" width="2.7109375" style="1" customWidth="1"/>
    <col min="6658" max="6658" width="23.28515625" style="1" customWidth="1"/>
    <col min="6659" max="6659" width="56.7109375" style="1" customWidth="1"/>
    <col min="6660" max="6660" width="22.5703125" style="1" customWidth="1"/>
    <col min="6661" max="6661" width="65.28515625" style="1" customWidth="1"/>
    <col min="6662" max="6662" width="23.140625" style="1" customWidth="1"/>
    <col min="6663" max="6663" width="15.140625" style="1" customWidth="1"/>
    <col min="6664" max="6667" width="18.140625" style="1" customWidth="1"/>
    <col min="6668" max="6668" width="13" style="1" customWidth="1"/>
    <col min="6669" max="6669" width="12.42578125" style="1" customWidth="1"/>
    <col min="6670" max="6670" width="22.42578125" style="1" customWidth="1"/>
    <col min="6671" max="6671" width="21.85546875" style="1" customWidth="1"/>
    <col min="6672" max="6672" width="23.7109375" style="1" customWidth="1"/>
    <col min="6673" max="6675" width="0" style="1" hidden="1" customWidth="1"/>
    <col min="6676" max="6912" width="11.42578125" style="1"/>
    <col min="6913" max="6913" width="2.7109375" style="1" customWidth="1"/>
    <col min="6914" max="6914" width="23.28515625" style="1" customWidth="1"/>
    <col min="6915" max="6915" width="56.7109375" style="1" customWidth="1"/>
    <col min="6916" max="6916" width="22.5703125" style="1" customWidth="1"/>
    <col min="6917" max="6917" width="65.28515625" style="1" customWidth="1"/>
    <col min="6918" max="6918" width="23.140625" style="1" customWidth="1"/>
    <col min="6919" max="6919" width="15.140625" style="1" customWidth="1"/>
    <col min="6920" max="6923" width="18.140625" style="1" customWidth="1"/>
    <col min="6924" max="6924" width="13" style="1" customWidth="1"/>
    <col min="6925" max="6925" width="12.42578125" style="1" customWidth="1"/>
    <col min="6926" max="6926" width="22.42578125" style="1" customWidth="1"/>
    <col min="6927" max="6927" width="21.85546875" style="1" customWidth="1"/>
    <col min="6928" max="6928" width="23.7109375" style="1" customWidth="1"/>
    <col min="6929" max="6931" width="0" style="1" hidden="1" customWidth="1"/>
    <col min="6932" max="7168" width="11.42578125" style="1"/>
    <col min="7169" max="7169" width="2.7109375" style="1" customWidth="1"/>
    <col min="7170" max="7170" width="23.28515625" style="1" customWidth="1"/>
    <col min="7171" max="7171" width="56.7109375" style="1" customWidth="1"/>
    <col min="7172" max="7172" width="22.5703125" style="1" customWidth="1"/>
    <col min="7173" max="7173" width="65.28515625" style="1" customWidth="1"/>
    <col min="7174" max="7174" width="23.140625" style="1" customWidth="1"/>
    <col min="7175" max="7175" width="15.140625" style="1" customWidth="1"/>
    <col min="7176" max="7179" width="18.140625" style="1" customWidth="1"/>
    <col min="7180" max="7180" width="13" style="1" customWidth="1"/>
    <col min="7181" max="7181" width="12.42578125" style="1" customWidth="1"/>
    <col min="7182" max="7182" width="22.42578125" style="1" customWidth="1"/>
    <col min="7183" max="7183" width="21.85546875" style="1" customWidth="1"/>
    <col min="7184" max="7184" width="23.7109375" style="1" customWidth="1"/>
    <col min="7185" max="7187" width="0" style="1" hidden="1" customWidth="1"/>
    <col min="7188" max="7424" width="11.42578125" style="1"/>
    <col min="7425" max="7425" width="2.7109375" style="1" customWidth="1"/>
    <col min="7426" max="7426" width="23.28515625" style="1" customWidth="1"/>
    <col min="7427" max="7427" width="56.7109375" style="1" customWidth="1"/>
    <col min="7428" max="7428" width="22.5703125" style="1" customWidth="1"/>
    <col min="7429" max="7429" width="65.28515625" style="1" customWidth="1"/>
    <col min="7430" max="7430" width="23.140625" style="1" customWidth="1"/>
    <col min="7431" max="7431" width="15.140625" style="1" customWidth="1"/>
    <col min="7432" max="7435" width="18.140625" style="1" customWidth="1"/>
    <col min="7436" max="7436" width="13" style="1" customWidth="1"/>
    <col min="7437" max="7437" width="12.42578125" style="1" customWidth="1"/>
    <col min="7438" max="7438" width="22.42578125" style="1" customWidth="1"/>
    <col min="7439" max="7439" width="21.85546875" style="1" customWidth="1"/>
    <col min="7440" max="7440" width="23.7109375" style="1" customWidth="1"/>
    <col min="7441" max="7443" width="0" style="1" hidden="1" customWidth="1"/>
    <col min="7444" max="7680" width="11.42578125" style="1"/>
    <col min="7681" max="7681" width="2.7109375" style="1" customWidth="1"/>
    <col min="7682" max="7682" width="23.28515625" style="1" customWidth="1"/>
    <col min="7683" max="7683" width="56.7109375" style="1" customWidth="1"/>
    <col min="7684" max="7684" width="22.5703125" style="1" customWidth="1"/>
    <col min="7685" max="7685" width="65.28515625" style="1" customWidth="1"/>
    <col min="7686" max="7686" width="23.140625" style="1" customWidth="1"/>
    <col min="7687" max="7687" width="15.140625" style="1" customWidth="1"/>
    <col min="7688" max="7691" width="18.140625" style="1" customWidth="1"/>
    <col min="7692" max="7692" width="13" style="1" customWidth="1"/>
    <col min="7693" max="7693" width="12.42578125" style="1" customWidth="1"/>
    <col min="7694" max="7694" width="22.42578125" style="1" customWidth="1"/>
    <col min="7695" max="7695" width="21.85546875" style="1" customWidth="1"/>
    <col min="7696" max="7696" width="23.7109375" style="1" customWidth="1"/>
    <col min="7697" max="7699" width="0" style="1" hidden="1" customWidth="1"/>
    <col min="7700" max="7936" width="11.42578125" style="1"/>
    <col min="7937" max="7937" width="2.7109375" style="1" customWidth="1"/>
    <col min="7938" max="7938" width="23.28515625" style="1" customWidth="1"/>
    <col min="7939" max="7939" width="56.7109375" style="1" customWidth="1"/>
    <col min="7940" max="7940" width="22.5703125" style="1" customWidth="1"/>
    <col min="7941" max="7941" width="65.28515625" style="1" customWidth="1"/>
    <col min="7942" max="7942" width="23.140625" style="1" customWidth="1"/>
    <col min="7943" max="7943" width="15.140625" style="1" customWidth="1"/>
    <col min="7944" max="7947" width="18.140625" style="1" customWidth="1"/>
    <col min="7948" max="7948" width="13" style="1" customWidth="1"/>
    <col min="7949" max="7949" width="12.42578125" style="1" customWidth="1"/>
    <col min="7950" max="7950" width="22.42578125" style="1" customWidth="1"/>
    <col min="7951" max="7951" width="21.85546875" style="1" customWidth="1"/>
    <col min="7952" max="7952" width="23.7109375" style="1" customWidth="1"/>
    <col min="7953" max="7955" width="0" style="1" hidden="1" customWidth="1"/>
    <col min="7956" max="8192" width="11.42578125" style="1"/>
    <col min="8193" max="8193" width="2.7109375" style="1" customWidth="1"/>
    <col min="8194" max="8194" width="23.28515625" style="1" customWidth="1"/>
    <col min="8195" max="8195" width="56.7109375" style="1" customWidth="1"/>
    <col min="8196" max="8196" width="22.5703125" style="1" customWidth="1"/>
    <col min="8197" max="8197" width="65.28515625" style="1" customWidth="1"/>
    <col min="8198" max="8198" width="23.140625" style="1" customWidth="1"/>
    <col min="8199" max="8199" width="15.140625" style="1" customWidth="1"/>
    <col min="8200" max="8203" width="18.140625" style="1" customWidth="1"/>
    <col min="8204" max="8204" width="13" style="1" customWidth="1"/>
    <col min="8205" max="8205" width="12.42578125" style="1" customWidth="1"/>
    <col min="8206" max="8206" width="22.42578125" style="1" customWidth="1"/>
    <col min="8207" max="8207" width="21.85546875" style="1" customWidth="1"/>
    <col min="8208" max="8208" width="23.7109375" style="1" customWidth="1"/>
    <col min="8209" max="8211" width="0" style="1" hidden="1" customWidth="1"/>
    <col min="8212" max="8448" width="11.42578125" style="1"/>
    <col min="8449" max="8449" width="2.7109375" style="1" customWidth="1"/>
    <col min="8450" max="8450" width="23.28515625" style="1" customWidth="1"/>
    <col min="8451" max="8451" width="56.7109375" style="1" customWidth="1"/>
    <col min="8452" max="8452" width="22.5703125" style="1" customWidth="1"/>
    <col min="8453" max="8453" width="65.28515625" style="1" customWidth="1"/>
    <col min="8454" max="8454" width="23.140625" style="1" customWidth="1"/>
    <col min="8455" max="8455" width="15.140625" style="1" customWidth="1"/>
    <col min="8456" max="8459" width="18.140625" style="1" customWidth="1"/>
    <col min="8460" max="8460" width="13" style="1" customWidth="1"/>
    <col min="8461" max="8461" width="12.42578125" style="1" customWidth="1"/>
    <col min="8462" max="8462" width="22.42578125" style="1" customWidth="1"/>
    <col min="8463" max="8463" width="21.85546875" style="1" customWidth="1"/>
    <col min="8464" max="8464" width="23.7109375" style="1" customWidth="1"/>
    <col min="8465" max="8467" width="0" style="1" hidden="1" customWidth="1"/>
    <col min="8468" max="8704" width="11.42578125" style="1"/>
    <col min="8705" max="8705" width="2.7109375" style="1" customWidth="1"/>
    <col min="8706" max="8706" width="23.28515625" style="1" customWidth="1"/>
    <col min="8707" max="8707" width="56.7109375" style="1" customWidth="1"/>
    <col min="8708" max="8708" width="22.5703125" style="1" customWidth="1"/>
    <col min="8709" max="8709" width="65.28515625" style="1" customWidth="1"/>
    <col min="8710" max="8710" width="23.140625" style="1" customWidth="1"/>
    <col min="8711" max="8711" width="15.140625" style="1" customWidth="1"/>
    <col min="8712" max="8715" width="18.140625" style="1" customWidth="1"/>
    <col min="8716" max="8716" width="13" style="1" customWidth="1"/>
    <col min="8717" max="8717" width="12.42578125" style="1" customWidth="1"/>
    <col min="8718" max="8718" width="22.42578125" style="1" customWidth="1"/>
    <col min="8719" max="8719" width="21.85546875" style="1" customWidth="1"/>
    <col min="8720" max="8720" width="23.7109375" style="1" customWidth="1"/>
    <col min="8721" max="8723" width="0" style="1" hidden="1" customWidth="1"/>
    <col min="8724" max="8960" width="11.42578125" style="1"/>
    <col min="8961" max="8961" width="2.7109375" style="1" customWidth="1"/>
    <col min="8962" max="8962" width="23.28515625" style="1" customWidth="1"/>
    <col min="8963" max="8963" width="56.7109375" style="1" customWidth="1"/>
    <col min="8964" max="8964" width="22.5703125" style="1" customWidth="1"/>
    <col min="8965" max="8965" width="65.28515625" style="1" customWidth="1"/>
    <col min="8966" max="8966" width="23.140625" style="1" customWidth="1"/>
    <col min="8967" max="8967" width="15.140625" style="1" customWidth="1"/>
    <col min="8968" max="8971" width="18.140625" style="1" customWidth="1"/>
    <col min="8972" max="8972" width="13" style="1" customWidth="1"/>
    <col min="8973" max="8973" width="12.42578125" style="1" customWidth="1"/>
    <col min="8974" max="8974" width="22.42578125" style="1" customWidth="1"/>
    <col min="8975" max="8975" width="21.85546875" style="1" customWidth="1"/>
    <col min="8976" max="8976" width="23.7109375" style="1" customWidth="1"/>
    <col min="8977" max="8979" width="0" style="1" hidden="1" customWidth="1"/>
    <col min="8980" max="9216" width="11.42578125" style="1"/>
    <col min="9217" max="9217" width="2.7109375" style="1" customWidth="1"/>
    <col min="9218" max="9218" width="23.28515625" style="1" customWidth="1"/>
    <col min="9219" max="9219" width="56.7109375" style="1" customWidth="1"/>
    <col min="9220" max="9220" width="22.5703125" style="1" customWidth="1"/>
    <col min="9221" max="9221" width="65.28515625" style="1" customWidth="1"/>
    <col min="9222" max="9222" width="23.140625" style="1" customWidth="1"/>
    <col min="9223" max="9223" width="15.140625" style="1" customWidth="1"/>
    <col min="9224" max="9227" width="18.140625" style="1" customWidth="1"/>
    <col min="9228" max="9228" width="13" style="1" customWidth="1"/>
    <col min="9229" max="9229" width="12.42578125" style="1" customWidth="1"/>
    <col min="9230" max="9230" width="22.42578125" style="1" customWidth="1"/>
    <col min="9231" max="9231" width="21.85546875" style="1" customWidth="1"/>
    <col min="9232" max="9232" width="23.7109375" style="1" customWidth="1"/>
    <col min="9233" max="9235" width="0" style="1" hidden="1" customWidth="1"/>
    <col min="9236" max="9472" width="11.42578125" style="1"/>
    <col min="9473" max="9473" width="2.7109375" style="1" customWidth="1"/>
    <col min="9474" max="9474" width="23.28515625" style="1" customWidth="1"/>
    <col min="9475" max="9475" width="56.7109375" style="1" customWidth="1"/>
    <col min="9476" max="9476" width="22.5703125" style="1" customWidth="1"/>
    <col min="9477" max="9477" width="65.28515625" style="1" customWidth="1"/>
    <col min="9478" max="9478" width="23.140625" style="1" customWidth="1"/>
    <col min="9479" max="9479" width="15.140625" style="1" customWidth="1"/>
    <col min="9480" max="9483" width="18.140625" style="1" customWidth="1"/>
    <col min="9484" max="9484" width="13" style="1" customWidth="1"/>
    <col min="9485" max="9485" width="12.42578125" style="1" customWidth="1"/>
    <col min="9486" max="9486" width="22.42578125" style="1" customWidth="1"/>
    <col min="9487" max="9487" width="21.85546875" style="1" customWidth="1"/>
    <col min="9488" max="9488" width="23.7109375" style="1" customWidth="1"/>
    <col min="9489" max="9491" width="0" style="1" hidden="1" customWidth="1"/>
    <col min="9492" max="9728" width="11.42578125" style="1"/>
    <col min="9729" max="9729" width="2.7109375" style="1" customWidth="1"/>
    <col min="9730" max="9730" width="23.28515625" style="1" customWidth="1"/>
    <col min="9731" max="9731" width="56.7109375" style="1" customWidth="1"/>
    <col min="9732" max="9732" width="22.5703125" style="1" customWidth="1"/>
    <col min="9733" max="9733" width="65.28515625" style="1" customWidth="1"/>
    <col min="9734" max="9734" width="23.140625" style="1" customWidth="1"/>
    <col min="9735" max="9735" width="15.140625" style="1" customWidth="1"/>
    <col min="9736" max="9739" width="18.140625" style="1" customWidth="1"/>
    <col min="9740" max="9740" width="13" style="1" customWidth="1"/>
    <col min="9741" max="9741" width="12.42578125" style="1" customWidth="1"/>
    <col min="9742" max="9742" width="22.42578125" style="1" customWidth="1"/>
    <col min="9743" max="9743" width="21.85546875" style="1" customWidth="1"/>
    <col min="9744" max="9744" width="23.7109375" style="1" customWidth="1"/>
    <col min="9745" max="9747" width="0" style="1" hidden="1" customWidth="1"/>
    <col min="9748" max="9984" width="11.42578125" style="1"/>
    <col min="9985" max="9985" width="2.7109375" style="1" customWidth="1"/>
    <col min="9986" max="9986" width="23.28515625" style="1" customWidth="1"/>
    <col min="9987" max="9987" width="56.7109375" style="1" customWidth="1"/>
    <col min="9988" max="9988" width="22.5703125" style="1" customWidth="1"/>
    <col min="9989" max="9989" width="65.28515625" style="1" customWidth="1"/>
    <col min="9990" max="9990" width="23.140625" style="1" customWidth="1"/>
    <col min="9991" max="9991" width="15.140625" style="1" customWidth="1"/>
    <col min="9992" max="9995" width="18.140625" style="1" customWidth="1"/>
    <col min="9996" max="9996" width="13" style="1" customWidth="1"/>
    <col min="9997" max="9997" width="12.42578125" style="1" customWidth="1"/>
    <col min="9998" max="9998" width="22.42578125" style="1" customWidth="1"/>
    <col min="9999" max="9999" width="21.85546875" style="1" customWidth="1"/>
    <col min="10000" max="10000" width="23.7109375" style="1" customWidth="1"/>
    <col min="10001" max="10003" width="0" style="1" hidden="1" customWidth="1"/>
    <col min="10004" max="10240" width="11.42578125" style="1"/>
    <col min="10241" max="10241" width="2.7109375" style="1" customWidth="1"/>
    <col min="10242" max="10242" width="23.28515625" style="1" customWidth="1"/>
    <col min="10243" max="10243" width="56.7109375" style="1" customWidth="1"/>
    <col min="10244" max="10244" width="22.5703125" style="1" customWidth="1"/>
    <col min="10245" max="10245" width="65.28515625" style="1" customWidth="1"/>
    <col min="10246" max="10246" width="23.140625" style="1" customWidth="1"/>
    <col min="10247" max="10247" width="15.140625" style="1" customWidth="1"/>
    <col min="10248" max="10251" width="18.140625" style="1" customWidth="1"/>
    <col min="10252" max="10252" width="13" style="1" customWidth="1"/>
    <col min="10253" max="10253" width="12.42578125" style="1" customWidth="1"/>
    <col min="10254" max="10254" width="22.42578125" style="1" customWidth="1"/>
    <col min="10255" max="10255" width="21.85546875" style="1" customWidth="1"/>
    <col min="10256" max="10256" width="23.7109375" style="1" customWidth="1"/>
    <col min="10257" max="10259" width="0" style="1" hidden="1" customWidth="1"/>
    <col min="10260" max="10496" width="11.42578125" style="1"/>
    <col min="10497" max="10497" width="2.7109375" style="1" customWidth="1"/>
    <col min="10498" max="10498" width="23.28515625" style="1" customWidth="1"/>
    <col min="10499" max="10499" width="56.7109375" style="1" customWidth="1"/>
    <col min="10500" max="10500" width="22.5703125" style="1" customWidth="1"/>
    <col min="10501" max="10501" width="65.28515625" style="1" customWidth="1"/>
    <col min="10502" max="10502" width="23.140625" style="1" customWidth="1"/>
    <col min="10503" max="10503" width="15.140625" style="1" customWidth="1"/>
    <col min="10504" max="10507" width="18.140625" style="1" customWidth="1"/>
    <col min="10508" max="10508" width="13" style="1" customWidth="1"/>
    <col min="10509" max="10509" width="12.42578125" style="1" customWidth="1"/>
    <col min="10510" max="10510" width="22.42578125" style="1" customWidth="1"/>
    <col min="10511" max="10511" width="21.85546875" style="1" customWidth="1"/>
    <col min="10512" max="10512" width="23.7109375" style="1" customWidth="1"/>
    <col min="10513" max="10515" width="0" style="1" hidden="1" customWidth="1"/>
    <col min="10516" max="10752" width="11.42578125" style="1"/>
    <col min="10753" max="10753" width="2.7109375" style="1" customWidth="1"/>
    <col min="10754" max="10754" width="23.28515625" style="1" customWidth="1"/>
    <col min="10755" max="10755" width="56.7109375" style="1" customWidth="1"/>
    <col min="10756" max="10756" width="22.5703125" style="1" customWidth="1"/>
    <col min="10757" max="10757" width="65.28515625" style="1" customWidth="1"/>
    <col min="10758" max="10758" width="23.140625" style="1" customWidth="1"/>
    <col min="10759" max="10759" width="15.140625" style="1" customWidth="1"/>
    <col min="10760" max="10763" width="18.140625" style="1" customWidth="1"/>
    <col min="10764" max="10764" width="13" style="1" customWidth="1"/>
    <col min="10765" max="10765" width="12.42578125" style="1" customWidth="1"/>
    <col min="10766" max="10766" width="22.42578125" style="1" customWidth="1"/>
    <col min="10767" max="10767" width="21.85546875" style="1" customWidth="1"/>
    <col min="10768" max="10768" width="23.7109375" style="1" customWidth="1"/>
    <col min="10769" max="10771" width="0" style="1" hidden="1" customWidth="1"/>
    <col min="10772" max="11008" width="11.42578125" style="1"/>
    <col min="11009" max="11009" width="2.7109375" style="1" customWidth="1"/>
    <col min="11010" max="11010" width="23.28515625" style="1" customWidth="1"/>
    <col min="11011" max="11011" width="56.7109375" style="1" customWidth="1"/>
    <col min="11012" max="11012" width="22.5703125" style="1" customWidth="1"/>
    <col min="11013" max="11013" width="65.28515625" style="1" customWidth="1"/>
    <col min="11014" max="11014" width="23.140625" style="1" customWidth="1"/>
    <col min="11015" max="11015" width="15.140625" style="1" customWidth="1"/>
    <col min="11016" max="11019" width="18.140625" style="1" customWidth="1"/>
    <col min="11020" max="11020" width="13" style="1" customWidth="1"/>
    <col min="11021" max="11021" width="12.42578125" style="1" customWidth="1"/>
    <col min="11022" max="11022" width="22.42578125" style="1" customWidth="1"/>
    <col min="11023" max="11023" width="21.85546875" style="1" customWidth="1"/>
    <col min="11024" max="11024" width="23.7109375" style="1" customWidth="1"/>
    <col min="11025" max="11027" width="0" style="1" hidden="1" customWidth="1"/>
    <col min="11028" max="11264" width="11.42578125" style="1"/>
    <col min="11265" max="11265" width="2.7109375" style="1" customWidth="1"/>
    <col min="11266" max="11266" width="23.28515625" style="1" customWidth="1"/>
    <col min="11267" max="11267" width="56.7109375" style="1" customWidth="1"/>
    <col min="11268" max="11268" width="22.5703125" style="1" customWidth="1"/>
    <col min="11269" max="11269" width="65.28515625" style="1" customWidth="1"/>
    <col min="11270" max="11270" width="23.140625" style="1" customWidth="1"/>
    <col min="11271" max="11271" width="15.140625" style="1" customWidth="1"/>
    <col min="11272" max="11275" width="18.140625" style="1" customWidth="1"/>
    <col min="11276" max="11276" width="13" style="1" customWidth="1"/>
    <col min="11277" max="11277" width="12.42578125" style="1" customWidth="1"/>
    <col min="11278" max="11278" width="22.42578125" style="1" customWidth="1"/>
    <col min="11279" max="11279" width="21.85546875" style="1" customWidth="1"/>
    <col min="11280" max="11280" width="23.7109375" style="1" customWidth="1"/>
    <col min="11281" max="11283" width="0" style="1" hidden="1" customWidth="1"/>
    <col min="11284" max="11520" width="11.42578125" style="1"/>
    <col min="11521" max="11521" width="2.7109375" style="1" customWidth="1"/>
    <col min="11522" max="11522" width="23.28515625" style="1" customWidth="1"/>
    <col min="11523" max="11523" width="56.7109375" style="1" customWidth="1"/>
    <col min="11524" max="11524" width="22.5703125" style="1" customWidth="1"/>
    <col min="11525" max="11525" width="65.28515625" style="1" customWidth="1"/>
    <col min="11526" max="11526" width="23.140625" style="1" customWidth="1"/>
    <col min="11527" max="11527" width="15.140625" style="1" customWidth="1"/>
    <col min="11528" max="11531" width="18.140625" style="1" customWidth="1"/>
    <col min="11532" max="11532" width="13" style="1" customWidth="1"/>
    <col min="11533" max="11533" width="12.42578125" style="1" customWidth="1"/>
    <col min="11534" max="11534" width="22.42578125" style="1" customWidth="1"/>
    <col min="11535" max="11535" width="21.85546875" style="1" customWidth="1"/>
    <col min="11536" max="11536" width="23.7109375" style="1" customWidth="1"/>
    <col min="11537" max="11539" width="0" style="1" hidden="1" customWidth="1"/>
    <col min="11540" max="11776" width="11.42578125" style="1"/>
    <col min="11777" max="11777" width="2.7109375" style="1" customWidth="1"/>
    <col min="11778" max="11778" width="23.28515625" style="1" customWidth="1"/>
    <col min="11779" max="11779" width="56.7109375" style="1" customWidth="1"/>
    <col min="11780" max="11780" width="22.5703125" style="1" customWidth="1"/>
    <col min="11781" max="11781" width="65.28515625" style="1" customWidth="1"/>
    <col min="11782" max="11782" width="23.140625" style="1" customWidth="1"/>
    <col min="11783" max="11783" width="15.140625" style="1" customWidth="1"/>
    <col min="11784" max="11787" width="18.140625" style="1" customWidth="1"/>
    <col min="11788" max="11788" width="13" style="1" customWidth="1"/>
    <col min="11789" max="11789" width="12.42578125" style="1" customWidth="1"/>
    <col min="11790" max="11790" width="22.42578125" style="1" customWidth="1"/>
    <col min="11791" max="11791" width="21.85546875" style="1" customWidth="1"/>
    <col min="11792" max="11792" width="23.7109375" style="1" customWidth="1"/>
    <col min="11793" max="11795" width="0" style="1" hidden="1" customWidth="1"/>
    <col min="11796" max="12032" width="11.42578125" style="1"/>
    <col min="12033" max="12033" width="2.7109375" style="1" customWidth="1"/>
    <col min="12034" max="12034" width="23.28515625" style="1" customWidth="1"/>
    <col min="12035" max="12035" width="56.7109375" style="1" customWidth="1"/>
    <col min="12036" max="12036" width="22.5703125" style="1" customWidth="1"/>
    <col min="12037" max="12037" width="65.28515625" style="1" customWidth="1"/>
    <col min="12038" max="12038" width="23.140625" style="1" customWidth="1"/>
    <col min="12039" max="12039" width="15.140625" style="1" customWidth="1"/>
    <col min="12040" max="12043" width="18.140625" style="1" customWidth="1"/>
    <col min="12044" max="12044" width="13" style="1" customWidth="1"/>
    <col min="12045" max="12045" width="12.42578125" style="1" customWidth="1"/>
    <col min="12046" max="12046" width="22.42578125" style="1" customWidth="1"/>
    <col min="12047" max="12047" width="21.85546875" style="1" customWidth="1"/>
    <col min="12048" max="12048" width="23.7109375" style="1" customWidth="1"/>
    <col min="12049" max="12051" width="0" style="1" hidden="1" customWidth="1"/>
    <col min="12052" max="12288" width="11.42578125" style="1"/>
    <col min="12289" max="12289" width="2.7109375" style="1" customWidth="1"/>
    <col min="12290" max="12290" width="23.28515625" style="1" customWidth="1"/>
    <col min="12291" max="12291" width="56.7109375" style="1" customWidth="1"/>
    <col min="12292" max="12292" width="22.5703125" style="1" customWidth="1"/>
    <col min="12293" max="12293" width="65.28515625" style="1" customWidth="1"/>
    <col min="12294" max="12294" width="23.140625" style="1" customWidth="1"/>
    <col min="12295" max="12295" width="15.140625" style="1" customWidth="1"/>
    <col min="12296" max="12299" width="18.140625" style="1" customWidth="1"/>
    <col min="12300" max="12300" width="13" style="1" customWidth="1"/>
    <col min="12301" max="12301" width="12.42578125" style="1" customWidth="1"/>
    <col min="12302" max="12302" width="22.42578125" style="1" customWidth="1"/>
    <col min="12303" max="12303" width="21.85546875" style="1" customWidth="1"/>
    <col min="12304" max="12304" width="23.7109375" style="1" customWidth="1"/>
    <col min="12305" max="12307" width="0" style="1" hidden="1" customWidth="1"/>
    <col min="12308" max="12544" width="11.42578125" style="1"/>
    <col min="12545" max="12545" width="2.7109375" style="1" customWidth="1"/>
    <col min="12546" max="12546" width="23.28515625" style="1" customWidth="1"/>
    <col min="12547" max="12547" width="56.7109375" style="1" customWidth="1"/>
    <col min="12548" max="12548" width="22.5703125" style="1" customWidth="1"/>
    <col min="12549" max="12549" width="65.28515625" style="1" customWidth="1"/>
    <col min="12550" max="12550" width="23.140625" style="1" customWidth="1"/>
    <col min="12551" max="12551" width="15.140625" style="1" customWidth="1"/>
    <col min="12552" max="12555" width="18.140625" style="1" customWidth="1"/>
    <col min="12556" max="12556" width="13" style="1" customWidth="1"/>
    <col min="12557" max="12557" width="12.42578125" style="1" customWidth="1"/>
    <col min="12558" max="12558" width="22.42578125" style="1" customWidth="1"/>
    <col min="12559" max="12559" width="21.85546875" style="1" customWidth="1"/>
    <col min="12560" max="12560" width="23.7109375" style="1" customWidth="1"/>
    <col min="12561" max="12563" width="0" style="1" hidden="1" customWidth="1"/>
    <col min="12564" max="12800" width="11.42578125" style="1"/>
    <col min="12801" max="12801" width="2.7109375" style="1" customWidth="1"/>
    <col min="12802" max="12802" width="23.28515625" style="1" customWidth="1"/>
    <col min="12803" max="12803" width="56.7109375" style="1" customWidth="1"/>
    <col min="12804" max="12804" width="22.5703125" style="1" customWidth="1"/>
    <col min="12805" max="12805" width="65.28515625" style="1" customWidth="1"/>
    <col min="12806" max="12806" width="23.140625" style="1" customWidth="1"/>
    <col min="12807" max="12807" width="15.140625" style="1" customWidth="1"/>
    <col min="12808" max="12811" width="18.140625" style="1" customWidth="1"/>
    <col min="12812" max="12812" width="13" style="1" customWidth="1"/>
    <col min="12813" max="12813" width="12.42578125" style="1" customWidth="1"/>
    <col min="12814" max="12814" width="22.42578125" style="1" customWidth="1"/>
    <col min="12815" max="12815" width="21.85546875" style="1" customWidth="1"/>
    <col min="12816" max="12816" width="23.7109375" style="1" customWidth="1"/>
    <col min="12817" max="12819" width="0" style="1" hidden="1" customWidth="1"/>
    <col min="12820" max="13056" width="11.42578125" style="1"/>
    <col min="13057" max="13057" width="2.7109375" style="1" customWidth="1"/>
    <col min="13058" max="13058" width="23.28515625" style="1" customWidth="1"/>
    <col min="13059" max="13059" width="56.7109375" style="1" customWidth="1"/>
    <col min="13060" max="13060" width="22.5703125" style="1" customWidth="1"/>
    <col min="13061" max="13061" width="65.28515625" style="1" customWidth="1"/>
    <col min="13062" max="13062" width="23.140625" style="1" customWidth="1"/>
    <col min="13063" max="13063" width="15.140625" style="1" customWidth="1"/>
    <col min="13064" max="13067" width="18.140625" style="1" customWidth="1"/>
    <col min="13068" max="13068" width="13" style="1" customWidth="1"/>
    <col min="13069" max="13069" width="12.42578125" style="1" customWidth="1"/>
    <col min="13070" max="13070" width="22.42578125" style="1" customWidth="1"/>
    <col min="13071" max="13071" width="21.85546875" style="1" customWidth="1"/>
    <col min="13072" max="13072" width="23.7109375" style="1" customWidth="1"/>
    <col min="13073" max="13075" width="0" style="1" hidden="1" customWidth="1"/>
    <col min="13076" max="13312" width="11.42578125" style="1"/>
    <col min="13313" max="13313" width="2.7109375" style="1" customWidth="1"/>
    <col min="13314" max="13314" width="23.28515625" style="1" customWidth="1"/>
    <col min="13315" max="13315" width="56.7109375" style="1" customWidth="1"/>
    <col min="13316" max="13316" width="22.5703125" style="1" customWidth="1"/>
    <col min="13317" max="13317" width="65.28515625" style="1" customWidth="1"/>
    <col min="13318" max="13318" width="23.140625" style="1" customWidth="1"/>
    <col min="13319" max="13319" width="15.140625" style="1" customWidth="1"/>
    <col min="13320" max="13323" width="18.140625" style="1" customWidth="1"/>
    <col min="13324" max="13324" width="13" style="1" customWidth="1"/>
    <col min="13325" max="13325" width="12.42578125" style="1" customWidth="1"/>
    <col min="13326" max="13326" width="22.42578125" style="1" customWidth="1"/>
    <col min="13327" max="13327" width="21.85546875" style="1" customWidth="1"/>
    <col min="13328" max="13328" width="23.7109375" style="1" customWidth="1"/>
    <col min="13329" max="13331" width="0" style="1" hidden="1" customWidth="1"/>
    <col min="13332" max="13568" width="11.42578125" style="1"/>
    <col min="13569" max="13569" width="2.7109375" style="1" customWidth="1"/>
    <col min="13570" max="13570" width="23.28515625" style="1" customWidth="1"/>
    <col min="13571" max="13571" width="56.7109375" style="1" customWidth="1"/>
    <col min="13572" max="13572" width="22.5703125" style="1" customWidth="1"/>
    <col min="13573" max="13573" width="65.28515625" style="1" customWidth="1"/>
    <col min="13574" max="13574" width="23.140625" style="1" customWidth="1"/>
    <col min="13575" max="13575" width="15.140625" style="1" customWidth="1"/>
    <col min="13576" max="13579" width="18.140625" style="1" customWidth="1"/>
    <col min="13580" max="13580" width="13" style="1" customWidth="1"/>
    <col min="13581" max="13581" width="12.42578125" style="1" customWidth="1"/>
    <col min="13582" max="13582" width="22.42578125" style="1" customWidth="1"/>
    <col min="13583" max="13583" width="21.85546875" style="1" customWidth="1"/>
    <col min="13584" max="13584" width="23.7109375" style="1" customWidth="1"/>
    <col min="13585" max="13587" width="0" style="1" hidden="1" customWidth="1"/>
    <col min="13588" max="13824" width="11.42578125" style="1"/>
    <col min="13825" max="13825" width="2.7109375" style="1" customWidth="1"/>
    <col min="13826" max="13826" width="23.28515625" style="1" customWidth="1"/>
    <col min="13827" max="13827" width="56.7109375" style="1" customWidth="1"/>
    <col min="13828" max="13828" width="22.5703125" style="1" customWidth="1"/>
    <col min="13829" max="13829" width="65.28515625" style="1" customWidth="1"/>
    <col min="13830" max="13830" width="23.140625" style="1" customWidth="1"/>
    <col min="13831" max="13831" width="15.140625" style="1" customWidth="1"/>
    <col min="13832" max="13835" width="18.140625" style="1" customWidth="1"/>
    <col min="13836" max="13836" width="13" style="1" customWidth="1"/>
    <col min="13837" max="13837" width="12.42578125" style="1" customWidth="1"/>
    <col min="13838" max="13838" width="22.42578125" style="1" customWidth="1"/>
    <col min="13839" max="13839" width="21.85546875" style="1" customWidth="1"/>
    <col min="13840" max="13840" width="23.7109375" style="1" customWidth="1"/>
    <col min="13841" max="13843" width="0" style="1" hidden="1" customWidth="1"/>
    <col min="13844" max="14080" width="11.42578125" style="1"/>
    <col min="14081" max="14081" width="2.7109375" style="1" customWidth="1"/>
    <col min="14082" max="14082" width="23.28515625" style="1" customWidth="1"/>
    <col min="14083" max="14083" width="56.7109375" style="1" customWidth="1"/>
    <col min="14084" max="14084" width="22.5703125" style="1" customWidth="1"/>
    <col min="14085" max="14085" width="65.28515625" style="1" customWidth="1"/>
    <col min="14086" max="14086" width="23.140625" style="1" customWidth="1"/>
    <col min="14087" max="14087" width="15.140625" style="1" customWidth="1"/>
    <col min="14088" max="14091" width="18.140625" style="1" customWidth="1"/>
    <col min="14092" max="14092" width="13" style="1" customWidth="1"/>
    <col min="14093" max="14093" width="12.42578125" style="1" customWidth="1"/>
    <col min="14094" max="14094" width="22.42578125" style="1" customWidth="1"/>
    <col min="14095" max="14095" width="21.85546875" style="1" customWidth="1"/>
    <col min="14096" max="14096" width="23.7109375" style="1" customWidth="1"/>
    <col min="14097" max="14099" width="0" style="1" hidden="1" customWidth="1"/>
    <col min="14100" max="14336" width="11.42578125" style="1"/>
    <col min="14337" max="14337" width="2.7109375" style="1" customWidth="1"/>
    <col min="14338" max="14338" width="23.28515625" style="1" customWidth="1"/>
    <col min="14339" max="14339" width="56.7109375" style="1" customWidth="1"/>
    <col min="14340" max="14340" width="22.5703125" style="1" customWidth="1"/>
    <col min="14341" max="14341" width="65.28515625" style="1" customWidth="1"/>
    <col min="14342" max="14342" width="23.140625" style="1" customWidth="1"/>
    <col min="14343" max="14343" width="15.140625" style="1" customWidth="1"/>
    <col min="14344" max="14347" width="18.140625" style="1" customWidth="1"/>
    <col min="14348" max="14348" width="13" style="1" customWidth="1"/>
    <col min="14349" max="14349" width="12.42578125" style="1" customWidth="1"/>
    <col min="14350" max="14350" width="22.42578125" style="1" customWidth="1"/>
    <col min="14351" max="14351" width="21.85546875" style="1" customWidth="1"/>
    <col min="14352" max="14352" width="23.7109375" style="1" customWidth="1"/>
    <col min="14353" max="14355" width="0" style="1" hidden="1" customWidth="1"/>
    <col min="14356" max="14592" width="11.42578125" style="1"/>
    <col min="14593" max="14593" width="2.7109375" style="1" customWidth="1"/>
    <col min="14594" max="14594" width="23.28515625" style="1" customWidth="1"/>
    <col min="14595" max="14595" width="56.7109375" style="1" customWidth="1"/>
    <col min="14596" max="14596" width="22.5703125" style="1" customWidth="1"/>
    <col min="14597" max="14597" width="65.28515625" style="1" customWidth="1"/>
    <col min="14598" max="14598" width="23.140625" style="1" customWidth="1"/>
    <col min="14599" max="14599" width="15.140625" style="1" customWidth="1"/>
    <col min="14600" max="14603" width="18.140625" style="1" customWidth="1"/>
    <col min="14604" max="14604" width="13" style="1" customWidth="1"/>
    <col min="14605" max="14605" width="12.42578125" style="1" customWidth="1"/>
    <col min="14606" max="14606" width="22.42578125" style="1" customWidth="1"/>
    <col min="14607" max="14607" width="21.85546875" style="1" customWidth="1"/>
    <col min="14608" max="14608" width="23.7109375" style="1" customWidth="1"/>
    <col min="14609" max="14611" width="0" style="1" hidden="1" customWidth="1"/>
    <col min="14612" max="14848" width="11.42578125" style="1"/>
    <col min="14849" max="14849" width="2.7109375" style="1" customWidth="1"/>
    <col min="14850" max="14850" width="23.28515625" style="1" customWidth="1"/>
    <col min="14851" max="14851" width="56.7109375" style="1" customWidth="1"/>
    <col min="14852" max="14852" width="22.5703125" style="1" customWidth="1"/>
    <col min="14853" max="14853" width="65.28515625" style="1" customWidth="1"/>
    <col min="14854" max="14854" width="23.140625" style="1" customWidth="1"/>
    <col min="14855" max="14855" width="15.140625" style="1" customWidth="1"/>
    <col min="14856" max="14859" width="18.140625" style="1" customWidth="1"/>
    <col min="14860" max="14860" width="13" style="1" customWidth="1"/>
    <col min="14861" max="14861" width="12.42578125" style="1" customWidth="1"/>
    <col min="14862" max="14862" width="22.42578125" style="1" customWidth="1"/>
    <col min="14863" max="14863" width="21.85546875" style="1" customWidth="1"/>
    <col min="14864" max="14864" width="23.7109375" style="1" customWidth="1"/>
    <col min="14865" max="14867" width="0" style="1" hidden="1" customWidth="1"/>
    <col min="14868" max="15104" width="11.42578125" style="1"/>
    <col min="15105" max="15105" width="2.7109375" style="1" customWidth="1"/>
    <col min="15106" max="15106" width="23.28515625" style="1" customWidth="1"/>
    <col min="15107" max="15107" width="56.7109375" style="1" customWidth="1"/>
    <col min="15108" max="15108" width="22.5703125" style="1" customWidth="1"/>
    <col min="15109" max="15109" width="65.28515625" style="1" customWidth="1"/>
    <col min="15110" max="15110" width="23.140625" style="1" customWidth="1"/>
    <col min="15111" max="15111" width="15.140625" style="1" customWidth="1"/>
    <col min="15112" max="15115" width="18.140625" style="1" customWidth="1"/>
    <col min="15116" max="15116" width="13" style="1" customWidth="1"/>
    <col min="15117" max="15117" width="12.42578125" style="1" customWidth="1"/>
    <col min="15118" max="15118" width="22.42578125" style="1" customWidth="1"/>
    <col min="15119" max="15119" width="21.85546875" style="1" customWidth="1"/>
    <col min="15120" max="15120" width="23.7109375" style="1" customWidth="1"/>
    <col min="15121" max="15123" width="0" style="1" hidden="1" customWidth="1"/>
    <col min="15124" max="15360" width="11.42578125" style="1"/>
    <col min="15361" max="15361" width="2.7109375" style="1" customWidth="1"/>
    <col min="15362" max="15362" width="23.28515625" style="1" customWidth="1"/>
    <col min="15363" max="15363" width="56.7109375" style="1" customWidth="1"/>
    <col min="15364" max="15364" width="22.5703125" style="1" customWidth="1"/>
    <col min="15365" max="15365" width="65.28515625" style="1" customWidth="1"/>
    <col min="15366" max="15366" width="23.140625" style="1" customWidth="1"/>
    <col min="15367" max="15367" width="15.140625" style="1" customWidth="1"/>
    <col min="15368" max="15371" width="18.140625" style="1" customWidth="1"/>
    <col min="15372" max="15372" width="13" style="1" customWidth="1"/>
    <col min="15373" max="15373" width="12.42578125" style="1" customWidth="1"/>
    <col min="15374" max="15374" width="22.42578125" style="1" customWidth="1"/>
    <col min="15375" max="15375" width="21.85546875" style="1" customWidth="1"/>
    <col min="15376" max="15376" width="23.7109375" style="1" customWidth="1"/>
    <col min="15377" max="15379" width="0" style="1" hidden="1" customWidth="1"/>
    <col min="15380" max="15616" width="11.42578125" style="1"/>
    <col min="15617" max="15617" width="2.7109375" style="1" customWidth="1"/>
    <col min="15618" max="15618" width="23.28515625" style="1" customWidth="1"/>
    <col min="15619" max="15619" width="56.7109375" style="1" customWidth="1"/>
    <col min="15620" max="15620" width="22.5703125" style="1" customWidth="1"/>
    <col min="15621" max="15621" width="65.28515625" style="1" customWidth="1"/>
    <col min="15622" max="15622" width="23.140625" style="1" customWidth="1"/>
    <col min="15623" max="15623" width="15.140625" style="1" customWidth="1"/>
    <col min="15624" max="15627" width="18.140625" style="1" customWidth="1"/>
    <col min="15628" max="15628" width="13" style="1" customWidth="1"/>
    <col min="15629" max="15629" width="12.42578125" style="1" customWidth="1"/>
    <col min="15630" max="15630" width="22.42578125" style="1" customWidth="1"/>
    <col min="15631" max="15631" width="21.85546875" style="1" customWidth="1"/>
    <col min="15632" max="15632" width="23.7109375" style="1" customWidth="1"/>
    <col min="15633" max="15635" width="0" style="1" hidden="1" customWidth="1"/>
    <col min="15636" max="15872" width="11.42578125" style="1"/>
    <col min="15873" max="15873" width="2.7109375" style="1" customWidth="1"/>
    <col min="15874" max="15874" width="23.28515625" style="1" customWidth="1"/>
    <col min="15875" max="15875" width="56.7109375" style="1" customWidth="1"/>
    <col min="15876" max="15876" width="22.5703125" style="1" customWidth="1"/>
    <col min="15877" max="15877" width="65.28515625" style="1" customWidth="1"/>
    <col min="15878" max="15878" width="23.140625" style="1" customWidth="1"/>
    <col min="15879" max="15879" width="15.140625" style="1" customWidth="1"/>
    <col min="15880" max="15883" width="18.140625" style="1" customWidth="1"/>
    <col min="15884" max="15884" width="13" style="1" customWidth="1"/>
    <col min="15885" max="15885" width="12.42578125" style="1" customWidth="1"/>
    <col min="15886" max="15886" width="22.42578125" style="1" customWidth="1"/>
    <col min="15887" max="15887" width="21.85546875" style="1" customWidth="1"/>
    <col min="15888" max="15888" width="23.7109375" style="1" customWidth="1"/>
    <col min="15889" max="15891" width="0" style="1" hidden="1" customWidth="1"/>
    <col min="15892" max="16128" width="11.42578125" style="1"/>
    <col min="16129" max="16129" width="2.7109375" style="1" customWidth="1"/>
    <col min="16130" max="16130" width="23.28515625" style="1" customWidth="1"/>
    <col min="16131" max="16131" width="56.7109375" style="1" customWidth="1"/>
    <col min="16132" max="16132" width="22.5703125" style="1" customWidth="1"/>
    <col min="16133" max="16133" width="65.28515625" style="1" customWidth="1"/>
    <col min="16134" max="16134" width="23.140625" style="1" customWidth="1"/>
    <col min="16135" max="16135" width="15.140625" style="1" customWidth="1"/>
    <col min="16136" max="16139" width="18.140625" style="1" customWidth="1"/>
    <col min="16140" max="16140" width="13" style="1" customWidth="1"/>
    <col min="16141" max="16141" width="12.42578125" style="1" customWidth="1"/>
    <col min="16142" max="16142" width="22.42578125" style="1" customWidth="1"/>
    <col min="16143" max="16143" width="21.85546875" style="1" customWidth="1"/>
    <col min="16144" max="16144" width="23.7109375" style="1" customWidth="1"/>
    <col min="16145" max="16147" width="0" style="1" hidden="1" customWidth="1"/>
    <col min="16148" max="16384" width="11.42578125" style="1"/>
  </cols>
  <sheetData>
    <row r="1" spans="2:21" ht="14.25" thickBot="1" x14ac:dyDescent="0.3">
      <c r="E1" s="1" t="s">
        <v>0</v>
      </c>
    </row>
    <row r="2" spans="2:21" ht="46.5" customHeight="1" thickBot="1" x14ac:dyDescent="0.3">
      <c r="B2" s="178" t="s">
        <v>1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80"/>
    </row>
    <row r="3" spans="2:21" ht="46.5" customHeight="1" thickBot="1" x14ac:dyDescent="0.3">
      <c r="B3" s="181" t="s">
        <v>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3"/>
    </row>
    <row r="4" spans="2:21" ht="46.5" customHeight="1" thickBot="1" x14ac:dyDescent="0.3">
      <c r="B4" s="184" t="s">
        <v>3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6"/>
      <c r="Q4" s="3"/>
      <c r="R4" s="3"/>
      <c r="S4" s="3"/>
    </row>
    <row r="5" spans="2:21" ht="46.5" customHeight="1" thickBot="1" x14ac:dyDescent="0.3">
      <c r="B5" s="187" t="s">
        <v>4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9"/>
      <c r="Q5" s="4"/>
      <c r="R5" s="4"/>
      <c r="S5" s="5"/>
    </row>
    <row r="6" spans="2:21" ht="65.25" customHeight="1" thickBot="1" x14ac:dyDescent="0.3">
      <c r="B6" s="6" t="s">
        <v>5</v>
      </c>
      <c r="C6" s="7" t="s">
        <v>6</v>
      </c>
      <c r="D6" s="8" t="s">
        <v>7</v>
      </c>
      <c r="E6" s="7" t="s">
        <v>8</v>
      </c>
      <c r="F6" s="8" t="s">
        <v>9</v>
      </c>
      <c r="G6" s="9" t="s">
        <v>10</v>
      </c>
      <c r="H6" s="10" t="s">
        <v>11</v>
      </c>
      <c r="I6" s="10" t="s">
        <v>12</v>
      </c>
      <c r="J6" s="10" t="s">
        <v>13</v>
      </c>
      <c r="K6" s="11" t="s">
        <v>14</v>
      </c>
      <c r="L6" s="12" t="s">
        <v>15</v>
      </c>
      <c r="M6" s="12" t="s">
        <v>16</v>
      </c>
      <c r="N6" s="12" t="s">
        <v>17</v>
      </c>
      <c r="O6" s="13" t="s">
        <v>18</v>
      </c>
      <c r="P6" s="14" t="s">
        <v>19</v>
      </c>
      <c r="Q6" s="15" t="s">
        <v>20</v>
      </c>
      <c r="R6" s="16" t="s">
        <v>21</v>
      </c>
      <c r="S6" s="16" t="s">
        <v>22</v>
      </c>
    </row>
    <row r="7" spans="2:21" s="29" customFormat="1" ht="33.75" customHeight="1" thickBot="1" x14ac:dyDescent="0.3">
      <c r="B7" s="190" t="s">
        <v>23</v>
      </c>
      <c r="C7" s="17" t="s">
        <v>24</v>
      </c>
      <c r="D7" s="18" t="s">
        <v>25</v>
      </c>
      <c r="E7" s="18" t="s">
        <v>26</v>
      </c>
      <c r="F7" s="19" t="s">
        <v>27</v>
      </c>
      <c r="G7" s="19">
        <v>1</v>
      </c>
      <c r="H7" s="20">
        <f>M7</f>
        <v>0</v>
      </c>
      <c r="I7" s="21">
        <f>M7*100/G7</f>
        <v>0</v>
      </c>
      <c r="J7" s="22">
        <f>AVERAGE(I7)</f>
        <v>0</v>
      </c>
      <c r="K7" s="193">
        <f>AVERAGE(J7:J17)</f>
        <v>0</v>
      </c>
      <c r="L7" s="23">
        <v>1</v>
      </c>
      <c r="M7" s="24">
        <v>0</v>
      </c>
      <c r="N7" s="22">
        <f t="shared" ref="N7:N18" si="0">M7*100/L7</f>
        <v>0</v>
      </c>
      <c r="O7" s="25">
        <f>AVERAGE(N7)</f>
        <v>0</v>
      </c>
      <c r="P7" s="195">
        <f>AVERAGE(O8,O7)</f>
        <v>0</v>
      </c>
      <c r="Q7" s="26">
        <v>0</v>
      </c>
      <c r="R7" s="27">
        <v>0</v>
      </c>
      <c r="S7" s="27">
        <v>0</v>
      </c>
      <c r="T7" s="28"/>
      <c r="U7" s="28"/>
    </row>
    <row r="8" spans="2:21" s="29" customFormat="1" ht="33" customHeight="1" thickBot="1" x14ac:dyDescent="0.3">
      <c r="B8" s="191"/>
      <c r="C8" s="30" t="s">
        <v>28</v>
      </c>
      <c r="D8" s="31" t="s">
        <v>25</v>
      </c>
      <c r="E8" s="31" t="s">
        <v>29</v>
      </c>
      <c r="F8" s="32" t="s">
        <v>30</v>
      </c>
      <c r="G8" s="32">
        <v>4</v>
      </c>
      <c r="H8" s="20">
        <f t="shared" ref="H8:H71" si="1">M8</f>
        <v>0</v>
      </c>
      <c r="I8" s="21">
        <f>M8*100/G8</f>
        <v>0</v>
      </c>
      <c r="J8" s="22">
        <f>AVERAGE(I8)</f>
        <v>0</v>
      </c>
      <c r="K8" s="193"/>
      <c r="L8" s="23">
        <v>1</v>
      </c>
      <c r="M8" s="24">
        <v>0</v>
      </c>
      <c r="N8" s="21">
        <f t="shared" si="0"/>
        <v>0</v>
      </c>
      <c r="O8" s="22">
        <f>AVERAGE(N8)</f>
        <v>0</v>
      </c>
      <c r="P8" s="195"/>
      <c r="Q8" s="26">
        <v>1</v>
      </c>
      <c r="R8" s="27">
        <v>1</v>
      </c>
      <c r="S8" s="27">
        <v>1</v>
      </c>
      <c r="U8" s="28"/>
    </row>
    <row r="9" spans="2:21" ht="28.5" customHeight="1" x14ac:dyDescent="0.25">
      <c r="B9" s="191"/>
      <c r="C9" s="162" t="s">
        <v>31</v>
      </c>
      <c r="D9" s="33" t="s">
        <v>25</v>
      </c>
      <c r="E9" s="33" t="s">
        <v>32</v>
      </c>
      <c r="F9" s="34" t="s">
        <v>33</v>
      </c>
      <c r="G9" s="34">
        <v>4</v>
      </c>
      <c r="H9" s="105">
        <f t="shared" si="1"/>
        <v>0</v>
      </c>
      <c r="I9" s="36">
        <f t="shared" ref="I9:I72" si="2">M9*100/G9</f>
        <v>0</v>
      </c>
      <c r="J9" s="176">
        <f>AVERAGE(I9:I11)</f>
        <v>0</v>
      </c>
      <c r="K9" s="193"/>
      <c r="L9" s="37">
        <v>0</v>
      </c>
      <c r="M9" s="38">
        <v>0</v>
      </c>
      <c r="N9" s="39" t="e">
        <f t="shared" si="0"/>
        <v>#DIV/0!</v>
      </c>
      <c r="O9" s="198" t="e">
        <f>AVERAGE(N9:N11)</f>
        <v>#DIV/0!</v>
      </c>
      <c r="P9" s="195"/>
      <c r="Q9" s="26">
        <v>1</v>
      </c>
      <c r="R9" s="27">
        <v>0</v>
      </c>
      <c r="S9" s="27">
        <v>3</v>
      </c>
    </row>
    <row r="10" spans="2:21" ht="25.5" x14ac:dyDescent="0.25">
      <c r="B10" s="191"/>
      <c r="C10" s="163"/>
      <c r="D10" s="40" t="s">
        <v>34</v>
      </c>
      <c r="E10" s="40" t="s">
        <v>35</v>
      </c>
      <c r="F10" s="41" t="s">
        <v>36</v>
      </c>
      <c r="G10" s="41">
        <v>5</v>
      </c>
      <c r="H10" s="27">
        <f t="shared" si="1"/>
        <v>0</v>
      </c>
      <c r="I10" s="42">
        <f t="shared" si="2"/>
        <v>0</v>
      </c>
      <c r="J10" s="197"/>
      <c r="K10" s="193"/>
      <c r="L10" s="43">
        <v>0</v>
      </c>
      <c r="M10" s="44">
        <v>0</v>
      </c>
      <c r="N10" s="45" t="e">
        <f t="shared" si="0"/>
        <v>#DIV/0!</v>
      </c>
      <c r="O10" s="199"/>
      <c r="P10" s="195"/>
      <c r="Q10" s="26">
        <v>1</v>
      </c>
      <c r="R10" s="27">
        <v>1</v>
      </c>
      <c r="S10" s="27">
        <v>3</v>
      </c>
    </row>
    <row r="11" spans="2:21" s="29" customFormat="1" ht="26.25" thickBot="1" x14ac:dyDescent="0.3">
      <c r="B11" s="191"/>
      <c r="C11" s="164"/>
      <c r="D11" s="46" t="s">
        <v>25</v>
      </c>
      <c r="E11" s="46" t="s">
        <v>37</v>
      </c>
      <c r="F11" s="47" t="s">
        <v>27</v>
      </c>
      <c r="G11" s="47">
        <v>1</v>
      </c>
      <c r="H11" s="27">
        <f t="shared" si="1"/>
        <v>0</v>
      </c>
      <c r="I11" s="49">
        <f t="shared" si="2"/>
        <v>0</v>
      </c>
      <c r="J11" s="177"/>
      <c r="K11" s="193"/>
      <c r="L11" s="50">
        <v>0</v>
      </c>
      <c r="M11" s="51">
        <v>0</v>
      </c>
      <c r="N11" s="52" t="e">
        <f t="shared" si="0"/>
        <v>#DIV/0!</v>
      </c>
      <c r="O11" s="200"/>
      <c r="P11" s="195"/>
      <c r="Q11" s="26">
        <v>0</v>
      </c>
      <c r="R11" s="27">
        <v>1</v>
      </c>
      <c r="S11" s="27">
        <v>0</v>
      </c>
    </row>
    <row r="12" spans="2:21" ht="30" customHeight="1" thickBot="1" x14ac:dyDescent="0.3">
      <c r="B12" s="191"/>
      <c r="C12" s="53" t="s">
        <v>38</v>
      </c>
      <c r="D12" s="54" t="s">
        <v>39</v>
      </c>
      <c r="E12" s="54" t="s">
        <v>40</v>
      </c>
      <c r="F12" s="32" t="s">
        <v>33</v>
      </c>
      <c r="G12" s="32">
        <v>3</v>
      </c>
      <c r="H12" s="20">
        <f t="shared" si="1"/>
        <v>0</v>
      </c>
      <c r="I12" s="21">
        <f t="shared" si="2"/>
        <v>0</v>
      </c>
      <c r="J12" s="22">
        <f>AVERAGE(I12)</f>
        <v>0</v>
      </c>
      <c r="K12" s="193"/>
      <c r="L12" s="23">
        <v>0</v>
      </c>
      <c r="M12" s="55">
        <v>0</v>
      </c>
      <c r="N12" s="56" t="e">
        <f t="shared" si="0"/>
        <v>#DIV/0!</v>
      </c>
      <c r="O12" s="57" t="e">
        <f>AVERAGE(N12)</f>
        <v>#DIV/0!</v>
      </c>
      <c r="P12" s="195"/>
      <c r="Q12" s="26">
        <v>1</v>
      </c>
      <c r="R12" s="27">
        <v>1</v>
      </c>
      <c r="S12" s="27">
        <v>1</v>
      </c>
    </row>
    <row r="13" spans="2:21" s="29" customFormat="1" ht="21" x14ac:dyDescent="0.25">
      <c r="B13" s="191"/>
      <c r="C13" s="144" t="s">
        <v>41</v>
      </c>
      <c r="D13" s="33" t="s">
        <v>42</v>
      </c>
      <c r="E13" s="33" t="s">
        <v>43</v>
      </c>
      <c r="F13" s="34" t="s">
        <v>33</v>
      </c>
      <c r="G13" s="58">
        <v>1</v>
      </c>
      <c r="H13" s="27">
        <f t="shared" si="1"/>
        <v>0</v>
      </c>
      <c r="I13" s="36">
        <f t="shared" si="2"/>
        <v>0</v>
      </c>
      <c r="J13" s="176">
        <f>AVERAGE(I13:I14)</f>
        <v>0</v>
      </c>
      <c r="K13" s="193"/>
      <c r="L13" s="37">
        <v>0</v>
      </c>
      <c r="M13" s="38">
        <v>0</v>
      </c>
      <c r="N13" s="39" t="e">
        <f t="shared" si="0"/>
        <v>#DIV/0!</v>
      </c>
      <c r="O13" s="152" t="e">
        <f>AVERAGE(N13:N14)</f>
        <v>#DIV/0!</v>
      </c>
      <c r="P13" s="195"/>
      <c r="Q13" s="26">
        <v>0</v>
      </c>
      <c r="R13" s="27">
        <v>0</v>
      </c>
      <c r="S13" s="27">
        <v>1</v>
      </c>
      <c r="T13" s="28"/>
      <c r="U13" s="59"/>
    </row>
    <row r="14" spans="2:21" s="29" customFormat="1" ht="25.5" customHeight="1" thickBot="1" x14ac:dyDescent="0.3">
      <c r="B14" s="191"/>
      <c r="C14" s="146"/>
      <c r="D14" s="46" t="s">
        <v>42</v>
      </c>
      <c r="E14" s="46" t="s">
        <v>44</v>
      </c>
      <c r="F14" s="60" t="s">
        <v>45</v>
      </c>
      <c r="G14" s="61">
        <v>66</v>
      </c>
      <c r="H14" s="111">
        <f t="shared" si="1"/>
        <v>0</v>
      </c>
      <c r="I14" s="49">
        <f t="shared" si="2"/>
        <v>0</v>
      </c>
      <c r="J14" s="177"/>
      <c r="K14" s="193"/>
      <c r="L14" s="50">
        <v>0</v>
      </c>
      <c r="M14" s="51">
        <v>0</v>
      </c>
      <c r="N14" s="52" t="e">
        <f t="shared" si="0"/>
        <v>#DIV/0!</v>
      </c>
      <c r="O14" s="151"/>
      <c r="P14" s="195"/>
      <c r="Q14" s="26">
        <v>66</v>
      </c>
      <c r="R14" s="27">
        <v>24</v>
      </c>
      <c r="S14" s="27">
        <v>14</v>
      </c>
      <c r="T14" s="28"/>
      <c r="U14" s="59"/>
    </row>
    <row r="15" spans="2:21" ht="25.5" x14ac:dyDescent="0.25">
      <c r="B15" s="191"/>
      <c r="C15" s="171" t="s">
        <v>46</v>
      </c>
      <c r="D15" s="62" t="s">
        <v>25</v>
      </c>
      <c r="E15" s="62" t="s">
        <v>47</v>
      </c>
      <c r="F15" s="63" t="s">
        <v>48</v>
      </c>
      <c r="G15" s="63">
        <v>1</v>
      </c>
      <c r="H15" s="35">
        <f t="shared" si="1"/>
        <v>0</v>
      </c>
      <c r="I15" s="36">
        <f t="shared" si="2"/>
        <v>0</v>
      </c>
      <c r="J15" s="176">
        <f>AVERAGE(I15:I16)</f>
        <v>0</v>
      </c>
      <c r="K15" s="193"/>
      <c r="L15" s="37">
        <v>0</v>
      </c>
      <c r="M15" s="38">
        <v>0</v>
      </c>
      <c r="N15" s="39" t="e">
        <f t="shared" si="0"/>
        <v>#DIV/0!</v>
      </c>
      <c r="O15" s="152" t="e">
        <f>AVERAGE(N15:N16)</f>
        <v>#DIV/0!</v>
      </c>
      <c r="P15" s="195"/>
      <c r="Q15" s="26">
        <v>1</v>
      </c>
      <c r="R15" s="27">
        <v>0</v>
      </c>
      <c r="S15" s="27">
        <v>0</v>
      </c>
    </row>
    <row r="16" spans="2:21" ht="26.25" thickBot="1" x14ac:dyDescent="0.3">
      <c r="B16" s="191"/>
      <c r="C16" s="172"/>
      <c r="D16" s="64" t="s">
        <v>25</v>
      </c>
      <c r="E16" s="64" t="s">
        <v>49</v>
      </c>
      <c r="F16" s="65" t="s">
        <v>50</v>
      </c>
      <c r="G16" s="65">
        <v>2</v>
      </c>
      <c r="H16" s="48">
        <f t="shared" si="1"/>
        <v>0</v>
      </c>
      <c r="I16" s="49">
        <f t="shared" si="2"/>
        <v>0</v>
      </c>
      <c r="J16" s="177"/>
      <c r="K16" s="193"/>
      <c r="L16" s="50">
        <v>0</v>
      </c>
      <c r="M16" s="51">
        <v>0</v>
      </c>
      <c r="N16" s="52" t="e">
        <f t="shared" si="0"/>
        <v>#DIV/0!</v>
      </c>
      <c r="O16" s="151"/>
      <c r="P16" s="195"/>
      <c r="Q16" s="26">
        <v>0</v>
      </c>
      <c r="R16" s="27">
        <v>1</v>
      </c>
      <c r="S16" s="27">
        <v>1</v>
      </c>
    </row>
    <row r="17" spans="2:19" ht="32.25" customHeight="1" thickBot="1" x14ac:dyDescent="0.3">
      <c r="B17" s="192"/>
      <c r="C17" s="17" t="s">
        <v>51</v>
      </c>
      <c r="D17" s="18" t="s">
        <v>42</v>
      </c>
      <c r="E17" s="18" t="s">
        <v>52</v>
      </c>
      <c r="F17" s="19" t="s">
        <v>53</v>
      </c>
      <c r="G17" s="19">
        <v>1</v>
      </c>
      <c r="H17" s="201">
        <f t="shared" si="1"/>
        <v>0</v>
      </c>
      <c r="I17" s="21">
        <f t="shared" si="2"/>
        <v>0</v>
      </c>
      <c r="J17" s="22">
        <f>AVERAGE(I17)</f>
        <v>0</v>
      </c>
      <c r="K17" s="194"/>
      <c r="L17" s="23">
        <v>0</v>
      </c>
      <c r="M17" s="55">
        <v>0</v>
      </c>
      <c r="N17" s="56" t="e">
        <f t="shared" si="0"/>
        <v>#DIV/0!</v>
      </c>
      <c r="O17" s="57" t="e">
        <f>AVERAGE(N17)</f>
        <v>#DIV/0!</v>
      </c>
      <c r="P17" s="196"/>
      <c r="Q17" s="26">
        <v>0</v>
      </c>
      <c r="R17" s="27">
        <v>0</v>
      </c>
      <c r="S17" s="27">
        <v>1</v>
      </c>
    </row>
    <row r="18" spans="2:19" ht="25.5" x14ac:dyDescent="0.25">
      <c r="B18" s="170" t="s">
        <v>54</v>
      </c>
      <c r="C18" s="171" t="s">
        <v>55</v>
      </c>
      <c r="D18" s="62" t="s">
        <v>56</v>
      </c>
      <c r="E18" s="62" t="s">
        <v>57</v>
      </c>
      <c r="F18" s="63" t="s">
        <v>58</v>
      </c>
      <c r="G18" s="63">
        <v>6</v>
      </c>
      <c r="H18" s="35">
        <f t="shared" si="1"/>
        <v>0</v>
      </c>
      <c r="I18" s="36">
        <f t="shared" si="2"/>
        <v>0</v>
      </c>
      <c r="J18" s="147">
        <f>AVERAGE(I18:I19)</f>
        <v>42.307692307692307</v>
      </c>
      <c r="K18" s="159">
        <f>AVERAGE(J18:J39)</f>
        <v>10.015111657730708</v>
      </c>
      <c r="L18" s="37">
        <v>1</v>
      </c>
      <c r="M18" s="66">
        <v>0</v>
      </c>
      <c r="N18" s="36">
        <f t="shared" si="0"/>
        <v>0</v>
      </c>
      <c r="O18" s="147">
        <f>AVERAGE(N19,N18)</f>
        <v>60</v>
      </c>
      <c r="P18" s="173">
        <f>AVERAGE(O18,O20)</f>
        <v>85</v>
      </c>
      <c r="Q18" s="26">
        <v>3</v>
      </c>
      <c r="R18" s="27">
        <v>1</v>
      </c>
      <c r="S18" s="27">
        <v>1</v>
      </c>
    </row>
    <row r="19" spans="2:19" ht="26.25" thickBot="1" x14ac:dyDescent="0.3">
      <c r="B19" s="157"/>
      <c r="C19" s="172"/>
      <c r="D19" s="64" t="s">
        <v>42</v>
      </c>
      <c r="E19" s="64" t="s">
        <v>59</v>
      </c>
      <c r="F19" s="65" t="s">
        <v>60</v>
      </c>
      <c r="G19" s="65">
        <v>26</v>
      </c>
      <c r="H19" s="48">
        <f>M19</f>
        <v>22</v>
      </c>
      <c r="I19" s="49">
        <f t="shared" si="2"/>
        <v>84.615384615384613</v>
      </c>
      <c r="J19" s="149"/>
      <c r="K19" s="160"/>
      <c r="L19" s="50">
        <v>7</v>
      </c>
      <c r="M19" s="67">
        <v>22</v>
      </c>
      <c r="N19" s="49">
        <v>120</v>
      </c>
      <c r="O19" s="149"/>
      <c r="P19" s="174"/>
      <c r="Q19" s="26">
        <v>7</v>
      </c>
      <c r="R19" s="27">
        <v>6</v>
      </c>
      <c r="S19" s="27">
        <v>6</v>
      </c>
    </row>
    <row r="20" spans="2:19" ht="25.5" customHeight="1" x14ac:dyDescent="0.25">
      <c r="B20" s="157"/>
      <c r="C20" s="162" t="s">
        <v>61</v>
      </c>
      <c r="D20" s="33" t="s">
        <v>56</v>
      </c>
      <c r="E20" s="33" t="s">
        <v>62</v>
      </c>
      <c r="F20" s="34" t="s">
        <v>63</v>
      </c>
      <c r="G20" s="34">
        <v>282</v>
      </c>
      <c r="H20" s="202">
        <f>M20</f>
        <v>36.369999999999997</v>
      </c>
      <c r="I20" s="36">
        <f>M20*100/G20</f>
        <v>12.897163120567374</v>
      </c>
      <c r="J20" s="147">
        <f>AVERAGE(I20:I29)</f>
        <v>17.782977638691939</v>
      </c>
      <c r="K20" s="160"/>
      <c r="L20" s="37">
        <v>20</v>
      </c>
      <c r="M20" s="68">
        <v>36.369999999999997</v>
      </c>
      <c r="N20" s="36">
        <v>120</v>
      </c>
      <c r="O20" s="147">
        <f>AVERAGE(N27,N24,N23,N22,N21,N20)</f>
        <v>110</v>
      </c>
      <c r="P20" s="174"/>
      <c r="Q20" s="26">
        <v>65</v>
      </c>
      <c r="R20" s="27">
        <v>105</v>
      </c>
      <c r="S20" s="27">
        <v>94</v>
      </c>
    </row>
    <row r="21" spans="2:19" ht="25.5" x14ac:dyDescent="0.25">
      <c r="B21" s="157"/>
      <c r="C21" s="163"/>
      <c r="D21" s="40" t="s">
        <v>56</v>
      </c>
      <c r="E21" s="40" t="s">
        <v>64</v>
      </c>
      <c r="F21" s="41" t="s">
        <v>65</v>
      </c>
      <c r="G21" s="41">
        <v>575.54</v>
      </c>
      <c r="H21" s="203">
        <f t="shared" si="1"/>
        <v>46.59</v>
      </c>
      <c r="I21" s="42">
        <f t="shared" si="2"/>
        <v>8.0950064287451795</v>
      </c>
      <c r="J21" s="148"/>
      <c r="K21" s="160"/>
      <c r="L21" s="43">
        <v>17</v>
      </c>
      <c r="M21" s="69">
        <v>46.59</v>
      </c>
      <c r="N21" s="42">
        <v>120</v>
      </c>
      <c r="O21" s="148"/>
      <c r="P21" s="174"/>
      <c r="Q21" s="26">
        <v>137</v>
      </c>
      <c r="R21" s="27">
        <v>132</v>
      </c>
      <c r="S21" s="27">
        <v>289</v>
      </c>
    </row>
    <row r="22" spans="2:19" ht="25.5" x14ac:dyDescent="0.25">
      <c r="B22" s="157"/>
      <c r="C22" s="163"/>
      <c r="D22" s="40" t="s">
        <v>56</v>
      </c>
      <c r="E22" s="40" t="s">
        <v>66</v>
      </c>
      <c r="F22" s="41" t="s">
        <v>67</v>
      </c>
      <c r="G22" s="41">
        <v>585</v>
      </c>
      <c r="H22" s="27">
        <f>M22</f>
        <v>53</v>
      </c>
      <c r="I22" s="42">
        <f t="shared" si="2"/>
        <v>9.0598290598290596</v>
      </c>
      <c r="J22" s="148"/>
      <c r="K22" s="160"/>
      <c r="L22" s="43">
        <v>53</v>
      </c>
      <c r="M22" s="69">
        <v>53</v>
      </c>
      <c r="N22" s="42">
        <f>M22*100/L22</f>
        <v>100</v>
      </c>
      <c r="O22" s="148"/>
      <c r="P22" s="174"/>
      <c r="Q22" s="26">
        <v>388</v>
      </c>
      <c r="R22" s="27">
        <v>68</v>
      </c>
      <c r="S22" s="27">
        <v>76</v>
      </c>
    </row>
    <row r="23" spans="2:19" ht="25.5" x14ac:dyDescent="0.25">
      <c r="B23" s="157"/>
      <c r="C23" s="163"/>
      <c r="D23" s="40" t="s">
        <v>56</v>
      </c>
      <c r="E23" s="40" t="s">
        <v>68</v>
      </c>
      <c r="F23" s="41" t="s">
        <v>69</v>
      </c>
      <c r="G23" s="41">
        <v>45</v>
      </c>
      <c r="H23" s="27">
        <f>M23</f>
        <v>17</v>
      </c>
      <c r="I23" s="42">
        <f t="shared" si="2"/>
        <v>37.777777777777779</v>
      </c>
      <c r="J23" s="148"/>
      <c r="K23" s="160"/>
      <c r="L23" s="43">
        <v>3</v>
      </c>
      <c r="M23" s="69">
        <v>17</v>
      </c>
      <c r="N23" s="42">
        <v>120</v>
      </c>
      <c r="O23" s="148"/>
      <c r="P23" s="174"/>
      <c r="Q23" s="26">
        <v>6</v>
      </c>
      <c r="R23" s="27">
        <v>4</v>
      </c>
      <c r="S23" s="27">
        <v>32</v>
      </c>
    </row>
    <row r="24" spans="2:19" ht="25.5" x14ac:dyDescent="0.25">
      <c r="B24" s="157"/>
      <c r="C24" s="163"/>
      <c r="D24" s="40" t="s">
        <v>56</v>
      </c>
      <c r="E24" s="40" t="s">
        <v>70</v>
      </c>
      <c r="F24" s="41" t="s">
        <v>71</v>
      </c>
      <c r="G24" s="41">
        <v>10</v>
      </c>
      <c r="H24" s="27">
        <f t="shared" si="1"/>
        <v>1</v>
      </c>
      <c r="I24" s="42">
        <f t="shared" si="2"/>
        <v>10</v>
      </c>
      <c r="J24" s="148"/>
      <c r="K24" s="160"/>
      <c r="L24" s="43">
        <v>1</v>
      </c>
      <c r="M24" s="69">
        <v>1</v>
      </c>
      <c r="N24" s="42">
        <f t="shared" ref="N24:N44" si="3">M24*100/L24</f>
        <v>100</v>
      </c>
      <c r="O24" s="148"/>
      <c r="P24" s="174"/>
      <c r="Q24" s="26">
        <v>4</v>
      </c>
      <c r="R24" s="27">
        <v>0</v>
      </c>
      <c r="S24" s="27">
        <v>5</v>
      </c>
    </row>
    <row r="25" spans="2:19" ht="21" x14ac:dyDescent="0.25">
      <c r="B25" s="157"/>
      <c r="C25" s="163"/>
      <c r="D25" s="40" t="s">
        <v>42</v>
      </c>
      <c r="E25" s="40" t="s">
        <v>72</v>
      </c>
      <c r="F25" s="41" t="s">
        <v>27</v>
      </c>
      <c r="G25" s="41">
        <v>2</v>
      </c>
      <c r="H25" s="27">
        <f t="shared" si="1"/>
        <v>0</v>
      </c>
      <c r="I25" s="42">
        <f t="shared" si="2"/>
        <v>0</v>
      </c>
      <c r="J25" s="148"/>
      <c r="K25" s="160"/>
      <c r="L25" s="43">
        <v>0</v>
      </c>
      <c r="M25" s="44">
        <v>0</v>
      </c>
      <c r="N25" s="45" t="e">
        <f t="shared" si="3"/>
        <v>#DIV/0!</v>
      </c>
      <c r="O25" s="148"/>
      <c r="P25" s="174"/>
      <c r="Q25" s="26">
        <v>1</v>
      </c>
      <c r="R25" s="27">
        <v>1</v>
      </c>
      <c r="S25" s="27">
        <v>0</v>
      </c>
    </row>
    <row r="26" spans="2:19" ht="25.5" customHeight="1" x14ac:dyDescent="0.25">
      <c r="B26" s="157"/>
      <c r="C26" s="163"/>
      <c r="D26" s="40" t="s">
        <v>73</v>
      </c>
      <c r="E26" s="40" t="s">
        <v>74</v>
      </c>
      <c r="F26" s="41" t="s">
        <v>27</v>
      </c>
      <c r="G26" s="41">
        <v>1</v>
      </c>
      <c r="H26" s="27">
        <f t="shared" si="1"/>
        <v>0</v>
      </c>
      <c r="I26" s="42">
        <f t="shared" si="2"/>
        <v>0</v>
      </c>
      <c r="J26" s="148"/>
      <c r="K26" s="160"/>
      <c r="L26" s="43">
        <v>0</v>
      </c>
      <c r="M26" s="44">
        <v>0</v>
      </c>
      <c r="N26" s="45" t="e">
        <f t="shared" si="3"/>
        <v>#DIV/0!</v>
      </c>
      <c r="O26" s="148"/>
      <c r="P26" s="174"/>
      <c r="Q26" s="26">
        <v>1</v>
      </c>
      <c r="R26" s="27">
        <v>0</v>
      </c>
      <c r="S26" s="27">
        <v>0</v>
      </c>
    </row>
    <row r="27" spans="2:19" ht="25.5" x14ac:dyDescent="0.25">
      <c r="B27" s="157"/>
      <c r="C27" s="163"/>
      <c r="D27" s="40" t="s">
        <v>73</v>
      </c>
      <c r="E27" s="40" t="s">
        <v>75</v>
      </c>
      <c r="F27" s="41" t="s">
        <v>76</v>
      </c>
      <c r="G27" s="41">
        <v>6</v>
      </c>
      <c r="H27" s="27">
        <f t="shared" si="1"/>
        <v>6</v>
      </c>
      <c r="I27" s="42">
        <f t="shared" si="2"/>
        <v>100</v>
      </c>
      <c r="J27" s="148"/>
      <c r="K27" s="160"/>
      <c r="L27" s="43">
        <v>6</v>
      </c>
      <c r="M27" s="69">
        <v>6</v>
      </c>
      <c r="N27" s="42">
        <f t="shared" si="3"/>
        <v>100</v>
      </c>
      <c r="O27" s="148"/>
      <c r="P27" s="174"/>
      <c r="Q27" s="26">
        <v>0</v>
      </c>
      <c r="R27" s="27">
        <v>0</v>
      </c>
      <c r="S27" s="27">
        <v>0</v>
      </c>
    </row>
    <row r="28" spans="2:19" ht="25.5" x14ac:dyDescent="0.25">
      <c r="B28" s="157"/>
      <c r="C28" s="163"/>
      <c r="D28" s="40" t="s">
        <v>73</v>
      </c>
      <c r="E28" s="40" t="s">
        <v>77</v>
      </c>
      <c r="F28" s="41" t="s">
        <v>78</v>
      </c>
      <c r="G28" s="41">
        <v>2</v>
      </c>
      <c r="H28" s="27">
        <f t="shared" si="1"/>
        <v>0</v>
      </c>
      <c r="I28" s="42">
        <f t="shared" si="2"/>
        <v>0</v>
      </c>
      <c r="J28" s="148"/>
      <c r="K28" s="160"/>
      <c r="L28" s="43">
        <v>0</v>
      </c>
      <c r="M28" s="44">
        <v>0</v>
      </c>
      <c r="N28" s="45" t="e">
        <f t="shared" si="3"/>
        <v>#DIV/0!</v>
      </c>
      <c r="O28" s="148"/>
      <c r="P28" s="174"/>
      <c r="Q28" s="26">
        <v>0</v>
      </c>
      <c r="R28" s="27">
        <v>1</v>
      </c>
      <c r="S28" s="27">
        <v>1</v>
      </c>
    </row>
    <row r="29" spans="2:19" ht="26.25" thickBot="1" x14ac:dyDescent="0.3">
      <c r="B29" s="157"/>
      <c r="C29" s="164"/>
      <c r="D29" s="46" t="s">
        <v>73</v>
      </c>
      <c r="E29" s="46" t="s">
        <v>79</v>
      </c>
      <c r="F29" s="47" t="s">
        <v>78</v>
      </c>
      <c r="G29" s="47">
        <v>2</v>
      </c>
      <c r="H29" s="111">
        <f t="shared" si="1"/>
        <v>0</v>
      </c>
      <c r="I29" s="49">
        <f t="shared" si="2"/>
        <v>0</v>
      </c>
      <c r="J29" s="149"/>
      <c r="K29" s="160"/>
      <c r="L29" s="50">
        <v>0</v>
      </c>
      <c r="M29" s="51">
        <v>0</v>
      </c>
      <c r="N29" s="52" t="e">
        <f t="shared" si="3"/>
        <v>#DIV/0!</v>
      </c>
      <c r="O29" s="149"/>
      <c r="P29" s="174"/>
      <c r="Q29" s="26">
        <v>0</v>
      </c>
      <c r="R29" s="27">
        <v>1</v>
      </c>
      <c r="S29" s="27">
        <v>1</v>
      </c>
    </row>
    <row r="30" spans="2:19" ht="26.25" thickBot="1" x14ac:dyDescent="0.3">
      <c r="B30" s="157"/>
      <c r="C30" s="30" t="s">
        <v>80</v>
      </c>
      <c r="D30" s="31" t="s">
        <v>42</v>
      </c>
      <c r="E30" s="31" t="s">
        <v>81</v>
      </c>
      <c r="F30" s="32" t="s">
        <v>82</v>
      </c>
      <c r="G30" s="32">
        <v>3</v>
      </c>
      <c r="H30" s="20">
        <f t="shared" si="1"/>
        <v>0</v>
      </c>
      <c r="I30" s="21">
        <f t="shared" si="2"/>
        <v>0</v>
      </c>
      <c r="J30" s="22">
        <f>AVERAGE(I30)</f>
        <v>0</v>
      </c>
      <c r="K30" s="160"/>
      <c r="L30" s="23">
        <v>0</v>
      </c>
      <c r="M30" s="55">
        <v>0</v>
      </c>
      <c r="N30" s="56" t="e">
        <f t="shared" si="3"/>
        <v>#DIV/0!</v>
      </c>
      <c r="O30" s="57" t="e">
        <f>AVERAGE(N30)</f>
        <v>#DIV/0!</v>
      </c>
      <c r="P30" s="174"/>
      <c r="Q30" s="26">
        <v>0</v>
      </c>
      <c r="R30" s="27">
        <v>0</v>
      </c>
      <c r="S30" s="27">
        <v>3</v>
      </c>
    </row>
    <row r="31" spans="2:19" ht="21" x14ac:dyDescent="0.25">
      <c r="B31" s="157"/>
      <c r="C31" s="162" t="s">
        <v>83</v>
      </c>
      <c r="D31" s="33" t="s">
        <v>84</v>
      </c>
      <c r="E31" s="33" t="s">
        <v>85</v>
      </c>
      <c r="F31" s="34" t="s">
        <v>86</v>
      </c>
      <c r="G31" s="34">
        <v>2</v>
      </c>
      <c r="H31" s="105">
        <f t="shared" si="1"/>
        <v>0</v>
      </c>
      <c r="I31" s="36">
        <f t="shared" si="2"/>
        <v>0</v>
      </c>
      <c r="J31" s="147">
        <f>AVERAGE(I31:I35)</f>
        <v>0</v>
      </c>
      <c r="K31" s="160"/>
      <c r="L31" s="37">
        <v>0</v>
      </c>
      <c r="M31" s="38">
        <v>0</v>
      </c>
      <c r="N31" s="39" t="e">
        <f t="shared" si="3"/>
        <v>#DIV/0!</v>
      </c>
      <c r="O31" s="152" t="e">
        <f>AVERAGE(N31,N32,N33,N34,N35)</f>
        <v>#DIV/0!</v>
      </c>
      <c r="P31" s="174"/>
      <c r="Q31" s="26">
        <v>1</v>
      </c>
      <c r="R31" s="27">
        <v>0</v>
      </c>
      <c r="S31" s="27">
        <v>1</v>
      </c>
    </row>
    <row r="32" spans="2:19" ht="25.5" x14ac:dyDescent="0.25">
      <c r="B32" s="157"/>
      <c r="C32" s="163"/>
      <c r="D32" s="40" t="s">
        <v>84</v>
      </c>
      <c r="E32" s="40" t="s">
        <v>87</v>
      </c>
      <c r="F32" s="41" t="s">
        <v>88</v>
      </c>
      <c r="G32" s="41">
        <v>2</v>
      </c>
      <c r="H32" s="27">
        <f t="shared" si="1"/>
        <v>0</v>
      </c>
      <c r="I32" s="42">
        <f t="shared" si="2"/>
        <v>0</v>
      </c>
      <c r="J32" s="148"/>
      <c r="K32" s="160"/>
      <c r="L32" s="43">
        <v>0</v>
      </c>
      <c r="M32" s="44">
        <v>0</v>
      </c>
      <c r="N32" s="45" t="e">
        <f t="shared" si="3"/>
        <v>#DIV/0!</v>
      </c>
      <c r="O32" s="150"/>
      <c r="P32" s="174"/>
      <c r="Q32" s="26">
        <v>0</v>
      </c>
      <c r="R32" s="27">
        <v>1</v>
      </c>
      <c r="S32" s="27">
        <v>1</v>
      </c>
    </row>
    <row r="33" spans="2:19" ht="25.5" x14ac:dyDescent="0.25">
      <c r="B33" s="157"/>
      <c r="C33" s="163"/>
      <c r="D33" s="40" t="s">
        <v>84</v>
      </c>
      <c r="E33" s="40" t="s">
        <v>89</v>
      </c>
      <c r="F33" s="41" t="s">
        <v>90</v>
      </c>
      <c r="G33" s="41">
        <v>6</v>
      </c>
      <c r="H33" s="27">
        <f t="shared" si="1"/>
        <v>0</v>
      </c>
      <c r="I33" s="42">
        <f t="shared" si="2"/>
        <v>0</v>
      </c>
      <c r="J33" s="148"/>
      <c r="K33" s="160"/>
      <c r="L33" s="43">
        <v>0</v>
      </c>
      <c r="M33" s="44">
        <v>0</v>
      </c>
      <c r="N33" s="45" t="e">
        <f t="shared" si="3"/>
        <v>#DIV/0!</v>
      </c>
      <c r="O33" s="150"/>
      <c r="P33" s="174"/>
      <c r="Q33" s="26">
        <v>0</v>
      </c>
      <c r="R33" s="27">
        <v>6</v>
      </c>
      <c r="S33" s="27">
        <v>0</v>
      </c>
    </row>
    <row r="34" spans="2:19" ht="25.5" x14ac:dyDescent="0.25">
      <c r="B34" s="157"/>
      <c r="C34" s="163"/>
      <c r="D34" s="40" t="s">
        <v>84</v>
      </c>
      <c r="E34" s="40" t="s">
        <v>91</v>
      </c>
      <c r="F34" s="41" t="s">
        <v>92</v>
      </c>
      <c r="G34" s="41">
        <v>1</v>
      </c>
      <c r="H34" s="27">
        <f t="shared" si="1"/>
        <v>0</v>
      </c>
      <c r="I34" s="42">
        <f t="shared" si="2"/>
        <v>0</v>
      </c>
      <c r="J34" s="148"/>
      <c r="K34" s="160"/>
      <c r="L34" s="43">
        <v>0</v>
      </c>
      <c r="M34" s="44">
        <v>0</v>
      </c>
      <c r="N34" s="45" t="e">
        <f t="shared" si="3"/>
        <v>#DIV/0!</v>
      </c>
      <c r="O34" s="150"/>
      <c r="P34" s="174"/>
      <c r="Q34" s="26">
        <v>0</v>
      </c>
      <c r="R34" s="27">
        <v>0</v>
      </c>
      <c r="S34" s="27">
        <v>1</v>
      </c>
    </row>
    <row r="35" spans="2:19" ht="26.25" thickBot="1" x14ac:dyDescent="0.3">
      <c r="B35" s="157"/>
      <c r="C35" s="164"/>
      <c r="D35" s="46" t="s">
        <v>84</v>
      </c>
      <c r="E35" s="46" t="s">
        <v>93</v>
      </c>
      <c r="F35" s="47" t="s">
        <v>94</v>
      </c>
      <c r="G35" s="47">
        <v>1</v>
      </c>
      <c r="H35" s="111">
        <f t="shared" si="1"/>
        <v>0</v>
      </c>
      <c r="I35" s="49">
        <f t="shared" si="2"/>
        <v>0</v>
      </c>
      <c r="J35" s="149"/>
      <c r="K35" s="160"/>
      <c r="L35" s="70">
        <v>0</v>
      </c>
      <c r="M35" s="71">
        <v>0</v>
      </c>
      <c r="N35" s="72" t="e">
        <f t="shared" si="3"/>
        <v>#DIV/0!</v>
      </c>
      <c r="O35" s="150"/>
      <c r="P35" s="174"/>
      <c r="Q35" s="26">
        <v>1</v>
      </c>
      <c r="R35" s="27">
        <v>0</v>
      </c>
      <c r="S35" s="27">
        <v>0</v>
      </c>
    </row>
    <row r="36" spans="2:19" ht="25.5" x14ac:dyDescent="0.25">
      <c r="B36" s="157"/>
      <c r="C36" s="153" t="s">
        <v>95</v>
      </c>
      <c r="D36" s="62" t="s">
        <v>42</v>
      </c>
      <c r="E36" s="62" t="s">
        <v>96</v>
      </c>
      <c r="F36" s="63" t="s">
        <v>97</v>
      </c>
      <c r="G36" s="63">
        <v>1</v>
      </c>
      <c r="H36" s="35">
        <f t="shared" si="1"/>
        <v>0</v>
      </c>
      <c r="I36" s="36">
        <f t="shared" si="2"/>
        <v>0</v>
      </c>
      <c r="J36" s="147">
        <f>AVERAGE(I36:I38)</f>
        <v>0</v>
      </c>
      <c r="K36" s="160"/>
      <c r="L36" s="37">
        <v>0</v>
      </c>
      <c r="M36" s="38">
        <v>0</v>
      </c>
      <c r="N36" s="39" t="e">
        <f t="shared" si="3"/>
        <v>#DIV/0!</v>
      </c>
      <c r="O36" s="152" t="e">
        <f>AVERAGE(N36:N38)</f>
        <v>#DIV/0!</v>
      </c>
      <c r="P36" s="174"/>
      <c r="Q36" s="26">
        <v>0</v>
      </c>
      <c r="R36" s="27">
        <v>0</v>
      </c>
      <c r="S36" s="27">
        <v>1</v>
      </c>
    </row>
    <row r="37" spans="2:19" ht="25.5" x14ac:dyDescent="0.25">
      <c r="B37" s="157"/>
      <c r="C37" s="154"/>
      <c r="D37" s="73" t="s">
        <v>42</v>
      </c>
      <c r="E37" s="73" t="s">
        <v>98</v>
      </c>
      <c r="F37" s="74" t="s">
        <v>99</v>
      </c>
      <c r="G37" s="74">
        <v>2</v>
      </c>
      <c r="H37" s="27">
        <f t="shared" si="1"/>
        <v>0</v>
      </c>
      <c r="I37" s="42">
        <f t="shared" si="2"/>
        <v>0</v>
      </c>
      <c r="J37" s="148"/>
      <c r="K37" s="160"/>
      <c r="L37" s="43">
        <v>0</v>
      </c>
      <c r="M37" s="44">
        <v>0</v>
      </c>
      <c r="N37" s="45" t="e">
        <f t="shared" si="3"/>
        <v>#DIV/0!</v>
      </c>
      <c r="O37" s="150"/>
      <c r="P37" s="174"/>
      <c r="Q37" s="26">
        <v>1</v>
      </c>
      <c r="R37" s="27">
        <v>0</v>
      </c>
      <c r="S37" s="27">
        <v>1</v>
      </c>
    </row>
    <row r="38" spans="2:19" ht="21.75" thickBot="1" x14ac:dyDescent="0.3">
      <c r="B38" s="157"/>
      <c r="C38" s="155"/>
      <c r="D38" s="64" t="s">
        <v>42</v>
      </c>
      <c r="E38" s="64" t="s">
        <v>100</v>
      </c>
      <c r="F38" s="65" t="s">
        <v>92</v>
      </c>
      <c r="G38" s="75">
        <v>-0.13</v>
      </c>
      <c r="H38" s="48">
        <f t="shared" si="1"/>
        <v>0</v>
      </c>
      <c r="I38" s="49">
        <f t="shared" si="2"/>
        <v>0</v>
      </c>
      <c r="J38" s="149"/>
      <c r="K38" s="160"/>
      <c r="L38" s="50">
        <v>0</v>
      </c>
      <c r="M38" s="51">
        <v>0</v>
      </c>
      <c r="N38" s="52" t="e">
        <f t="shared" si="3"/>
        <v>#DIV/0!</v>
      </c>
      <c r="O38" s="151"/>
      <c r="P38" s="174"/>
      <c r="Q38" s="26">
        <v>0</v>
      </c>
      <c r="R38" s="27">
        <v>0</v>
      </c>
      <c r="S38" s="27">
        <v>-0.13</v>
      </c>
    </row>
    <row r="39" spans="2:19" ht="39" thickBot="1" x14ac:dyDescent="0.3">
      <c r="B39" s="158"/>
      <c r="C39" s="17" t="s">
        <v>101</v>
      </c>
      <c r="D39" s="18" t="s">
        <v>102</v>
      </c>
      <c r="E39" s="18" t="s">
        <v>103</v>
      </c>
      <c r="F39" s="19" t="s">
        <v>104</v>
      </c>
      <c r="G39" s="19">
        <v>1</v>
      </c>
      <c r="H39" s="201">
        <f t="shared" si="1"/>
        <v>0</v>
      </c>
      <c r="I39" s="21">
        <f t="shared" si="2"/>
        <v>0</v>
      </c>
      <c r="J39" s="22">
        <f>AVERAGE(I39)</f>
        <v>0</v>
      </c>
      <c r="K39" s="161"/>
      <c r="L39" s="76">
        <v>0</v>
      </c>
      <c r="M39" s="77">
        <v>0</v>
      </c>
      <c r="N39" s="78" t="e">
        <f t="shared" si="3"/>
        <v>#DIV/0!</v>
      </c>
      <c r="O39" s="79" t="e">
        <f>AVERAGE(N39)</f>
        <v>#DIV/0!</v>
      </c>
      <c r="P39" s="175"/>
      <c r="Q39" s="26">
        <v>0</v>
      </c>
      <c r="R39" s="27">
        <v>1</v>
      </c>
      <c r="S39" s="27">
        <v>0</v>
      </c>
    </row>
    <row r="40" spans="2:19" ht="22.5" customHeight="1" x14ac:dyDescent="0.25">
      <c r="B40" s="156" t="s">
        <v>105</v>
      </c>
      <c r="C40" s="167" t="s">
        <v>106</v>
      </c>
      <c r="D40" s="62" t="s">
        <v>42</v>
      </c>
      <c r="E40" s="80" t="s">
        <v>107</v>
      </c>
      <c r="F40" s="63" t="s">
        <v>108</v>
      </c>
      <c r="G40" s="63">
        <v>1</v>
      </c>
      <c r="H40" s="35">
        <f t="shared" si="1"/>
        <v>0</v>
      </c>
      <c r="I40" s="36">
        <f t="shared" si="2"/>
        <v>0</v>
      </c>
      <c r="J40" s="147">
        <f>AVERAGE(I40:I45)</f>
        <v>15.555555555555555</v>
      </c>
      <c r="K40" s="159">
        <f>AVERAGE(J40,J46,J49,J51,J53,J56)</f>
        <v>13.00925925925926</v>
      </c>
      <c r="L40" s="37">
        <v>0</v>
      </c>
      <c r="M40" s="81">
        <v>0</v>
      </c>
      <c r="N40" s="39" t="e">
        <f t="shared" si="3"/>
        <v>#DIV/0!</v>
      </c>
      <c r="O40" s="147">
        <f>AVERAGE(N45)</f>
        <v>120</v>
      </c>
      <c r="P40" s="141">
        <f>AVERAGE(O40,O49,O51,O56)</f>
        <v>115</v>
      </c>
      <c r="Q40" s="26">
        <v>1</v>
      </c>
      <c r="R40" s="27">
        <v>0</v>
      </c>
      <c r="S40" s="27">
        <v>0</v>
      </c>
    </row>
    <row r="41" spans="2:19" ht="25.5" x14ac:dyDescent="0.25">
      <c r="B41" s="157"/>
      <c r="C41" s="168"/>
      <c r="D41" s="73" t="s">
        <v>42</v>
      </c>
      <c r="E41" s="82" t="s">
        <v>109</v>
      </c>
      <c r="F41" s="74" t="s">
        <v>110</v>
      </c>
      <c r="G41" s="74">
        <v>15</v>
      </c>
      <c r="H41" s="27">
        <f t="shared" si="1"/>
        <v>0</v>
      </c>
      <c r="I41" s="42">
        <f t="shared" si="2"/>
        <v>0</v>
      </c>
      <c r="J41" s="148"/>
      <c r="K41" s="160"/>
      <c r="L41" s="43">
        <v>0</v>
      </c>
      <c r="M41" s="83">
        <v>0</v>
      </c>
      <c r="N41" s="45" t="e">
        <f t="shared" si="3"/>
        <v>#DIV/0!</v>
      </c>
      <c r="O41" s="148"/>
      <c r="P41" s="142"/>
      <c r="Q41" s="26">
        <v>15</v>
      </c>
      <c r="R41" s="27">
        <v>0</v>
      </c>
      <c r="S41" s="27">
        <v>0</v>
      </c>
    </row>
    <row r="42" spans="2:19" ht="25.5" x14ac:dyDescent="0.25">
      <c r="B42" s="157"/>
      <c r="C42" s="168"/>
      <c r="D42" s="73" t="s">
        <v>39</v>
      </c>
      <c r="E42" s="82" t="s">
        <v>111</v>
      </c>
      <c r="F42" s="74" t="s">
        <v>112</v>
      </c>
      <c r="G42" s="74">
        <v>3</v>
      </c>
      <c r="H42" s="27">
        <f t="shared" si="1"/>
        <v>0</v>
      </c>
      <c r="I42" s="42">
        <f t="shared" si="2"/>
        <v>0</v>
      </c>
      <c r="J42" s="148"/>
      <c r="K42" s="160"/>
      <c r="L42" s="43">
        <v>0</v>
      </c>
      <c r="M42" s="83">
        <v>0</v>
      </c>
      <c r="N42" s="45" t="e">
        <f t="shared" si="3"/>
        <v>#DIV/0!</v>
      </c>
      <c r="O42" s="148"/>
      <c r="P42" s="142"/>
      <c r="Q42" s="26">
        <v>1</v>
      </c>
      <c r="R42" s="27">
        <v>1</v>
      </c>
      <c r="S42" s="27">
        <v>1</v>
      </c>
    </row>
    <row r="43" spans="2:19" ht="25.5" x14ac:dyDescent="0.25">
      <c r="B43" s="157"/>
      <c r="C43" s="168"/>
      <c r="D43" s="73" t="s">
        <v>42</v>
      </c>
      <c r="E43" s="82" t="s">
        <v>113</v>
      </c>
      <c r="F43" s="74" t="s">
        <v>114</v>
      </c>
      <c r="G43" s="74">
        <v>1</v>
      </c>
      <c r="H43" s="27">
        <f t="shared" si="1"/>
        <v>0</v>
      </c>
      <c r="I43" s="42">
        <f t="shared" si="2"/>
        <v>0</v>
      </c>
      <c r="J43" s="148"/>
      <c r="K43" s="160"/>
      <c r="L43" s="43">
        <v>0</v>
      </c>
      <c r="M43" s="83">
        <v>0</v>
      </c>
      <c r="N43" s="45" t="e">
        <f t="shared" si="3"/>
        <v>#DIV/0!</v>
      </c>
      <c r="O43" s="148"/>
      <c r="P43" s="142"/>
      <c r="Q43" s="26">
        <v>0</v>
      </c>
      <c r="R43" s="27">
        <v>1</v>
      </c>
      <c r="S43" s="27">
        <v>0</v>
      </c>
    </row>
    <row r="44" spans="2:19" ht="25.5" x14ac:dyDescent="0.25">
      <c r="B44" s="157"/>
      <c r="C44" s="168"/>
      <c r="D44" s="84" t="s">
        <v>115</v>
      </c>
      <c r="E44" s="82" t="s">
        <v>116</v>
      </c>
      <c r="F44" s="74" t="s">
        <v>117</v>
      </c>
      <c r="G44" s="85">
        <v>1</v>
      </c>
      <c r="H44" s="27">
        <f t="shared" si="1"/>
        <v>0</v>
      </c>
      <c r="I44" s="42">
        <f t="shared" si="2"/>
        <v>0</v>
      </c>
      <c r="J44" s="148"/>
      <c r="K44" s="160"/>
      <c r="L44" s="86">
        <v>0</v>
      </c>
      <c r="M44" s="87">
        <v>0</v>
      </c>
      <c r="N44" s="45" t="e">
        <f t="shared" si="3"/>
        <v>#DIV/0!</v>
      </c>
      <c r="O44" s="148"/>
      <c r="P44" s="142"/>
      <c r="Q44" s="88">
        <v>1</v>
      </c>
      <c r="R44" s="89">
        <v>0</v>
      </c>
      <c r="S44" s="89">
        <v>0</v>
      </c>
    </row>
    <row r="45" spans="2:19" ht="26.25" thickBot="1" x14ac:dyDescent="0.3">
      <c r="B45" s="157"/>
      <c r="C45" s="169"/>
      <c r="D45" s="64" t="s">
        <v>42</v>
      </c>
      <c r="E45" s="90" t="s">
        <v>118</v>
      </c>
      <c r="F45" s="65" t="s">
        <v>119</v>
      </c>
      <c r="G45" s="65">
        <v>30</v>
      </c>
      <c r="H45" s="48">
        <f>M45</f>
        <v>28</v>
      </c>
      <c r="I45" s="49">
        <f t="shared" si="2"/>
        <v>93.333333333333329</v>
      </c>
      <c r="J45" s="149"/>
      <c r="K45" s="160"/>
      <c r="L45" s="50">
        <v>8</v>
      </c>
      <c r="M45" s="91">
        <f>13+15</f>
        <v>28</v>
      </c>
      <c r="N45" s="49">
        <v>120</v>
      </c>
      <c r="O45" s="149"/>
      <c r="P45" s="142"/>
      <c r="Q45" s="26">
        <v>8</v>
      </c>
      <c r="R45" s="27">
        <v>7</v>
      </c>
      <c r="S45" s="27">
        <v>7</v>
      </c>
    </row>
    <row r="46" spans="2:19" ht="25.5" x14ac:dyDescent="0.25">
      <c r="B46" s="157"/>
      <c r="C46" s="162" t="s">
        <v>120</v>
      </c>
      <c r="D46" s="92" t="s">
        <v>39</v>
      </c>
      <c r="E46" s="93" t="s">
        <v>121</v>
      </c>
      <c r="F46" s="94" t="s">
        <v>122</v>
      </c>
      <c r="G46" s="94">
        <v>2</v>
      </c>
      <c r="H46" s="105">
        <f t="shared" si="1"/>
        <v>0</v>
      </c>
      <c r="I46" s="36">
        <f t="shared" si="2"/>
        <v>0</v>
      </c>
      <c r="J46" s="147">
        <f>AVERAGE(I46:I48)</f>
        <v>0</v>
      </c>
      <c r="K46" s="160"/>
      <c r="L46" s="37">
        <v>0</v>
      </c>
      <c r="M46" s="81">
        <v>0</v>
      </c>
      <c r="N46" s="39" t="e">
        <f>M46*100/L46</f>
        <v>#DIV/0!</v>
      </c>
      <c r="O46" s="152" t="e">
        <f>AVERAGE(N46:N48)</f>
        <v>#DIV/0!</v>
      </c>
      <c r="P46" s="142"/>
      <c r="Q46" s="26">
        <v>0</v>
      </c>
      <c r="R46" s="27">
        <v>1</v>
      </c>
      <c r="S46" s="27">
        <v>1</v>
      </c>
    </row>
    <row r="47" spans="2:19" ht="21" x14ac:dyDescent="0.25">
      <c r="B47" s="157"/>
      <c r="C47" s="163"/>
      <c r="D47" s="40" t="s">
        <v>42</v>
      </c>
      <c r="E47" s="95" t="s">
        <v>123</v>
      </c>
      <c r="F47" s="96" t="s">
        <v>122</v>
      </c>
      <c r="G47" s="96">
        <v>2</v>
      </c>
      <c r="H47" s="27">
        <f t="shared" si="1"/>
        <v>0</v>
      </c>
      <c r="I47" s="42">
        <f t="shared" si="2"/>
        <v>0</v>
      </c>
      <c r="J47" s="148"/>
      <c r="K47" s="160"/>
      <c r="L47" s="43">
        <v>0</v>
      </c>
      <c r="M47" s="83">
        <v>0</v>
      </c>
      <c r="N47" s="45" t="e">
        <f>M47*100/L47</f>
        <v>#DIV/0!</v>
      </c>
      <c r="O47" s="150"/>
      <c r="P47" s="142"/>
      <c r="Q47" s="26">
        <v>0</v>
      </c>
      <c r="R47" s="27">
        <v>1</v>
      </c>
      <c r="S47" s="27">
        <v>1</v>
      </c>
    </row>
    <row r="48" spans="2:19" ht="39" thickBot="1" x14ac:dyDescent="0.3">
      <c r="B48" s="157"/>
      <c r="C48" s="164"/>
      <c r="D48" s="46" t="s">
        <v>42</v>
      </c>
      <c r="E48" s="97" t="s">
        <v>124</v>
      </c>
      <c r="F48" s="98" t="s">
        <v>125</v>
      </c>
      <c r="G48" s="98">
        <v>2</v>
      </c>
      <c r="H48" s="111">
        <f t="shared" si="1"/>
        <v>0</v>
      </c>
      <c r="I48" s="49">
        <f t="shared" si="2"/>
        <v>0</v>
      </c>
      <c r="J48" s="149"/>
      <c r="K48" s="160"/>
      <c r="L48" s="50">
        <v>0</v>
      </c>
      <c r="M48" s="99">
        <v>0</v>
      </c>
      <c r="N48" s="52" t="e">
        <f>M48*100/L48</f>
        <v>#DIV/0!</v>
      </c>
      <c r="O48" s="151"/>
      <c r="P48" s="142"/>
      <c r="Q48" s="26">
        <v>0</v>
      </c>
      <c r="R48" s="27">
        <v>1</v>
      </c>
      <c r="S48" s="27">
        <v>1</v>
      </c>
    </row>
    <row r="49" spans="2:19" ht="25.5" x14ac:dyDescent="0.25">
      <c r="B49" s="157"/>
      <c r="C49" s="153" t="s">
        <v>126</v>
      </c>
      <c r="D49" s="62" t="s">
        <v>42</v>
      </c>
      <c r="E49" s="100" t="s">
        <v>127</v>
      </c>
      <c r="F49" s="63" t="s">
        <v>128</v>
      </c>
      <c r="G49" s="63">
        <v>1</v>
      </c>
      <c r="H49" s="35">
        <f t="shared" si="1"/>
        <v>0</v>
      </c>
      <c r="I49" s="36">
        <f t="shared" si="2"/>
        <v>0</v>
      </c>
      <c r="J49" s="147">
        <f>AVERAGE(I49:I50)</f>
        <v>16.666666666666668</v>
      </c>
      <c r="K49" s="160"/>
      <c r="L49" s="37">
        <v>0</v>
      </c>
      <c r="M49" s="81">
        <v>0</v>
      </c>
      <c r="N49" s="39" t="e">
        <f>M49*100/L49</f>
        <v>#DIV/0!</v>
      </c>
      <c r="O49" s="147">
        <f>AVERAGE(N50)</f>
        <v>120</v>
      </c>
      <c r="P49" s="142"/>
      <c r="Q49" s="26">
        <v>1</v>
      </c>
      <c r="R49" s="27">
        <v>0</v>
      </c>
      <c r="S49" s="27">
        <v>0</v>
      </c>
    </row>
    <row r="50" spans="2:19" ht="39" thickBot="1" x14ac:dyDescent="0.3">
      <c r="B50" s="157"/>
      <c r="C50" s="155"/>
      <c r="D50" s="64" t="s">
        <v>42</v>
      </c>
      <c r="E50" s="90" t="s">
        <v>129</v>
      </c>
      <c r="F50" s="65" t="s">
        <v>130</v>
      </c>
      <c r="G50" s="65">
        <v>57</v>
      </c>
      <c r="H50" s="48">
        <f t="shared" si="1"/>
        <v>19</v>
      </c>
      <c r="I50" s="49">
        <f t="shared" si="2"/>
        <v>33.333333333333336</v>
      </c>
      <c r="J50" s="149"/>
      <c r="K50" s="160"/>
      <c r="L50" s="50">
        <v>12</v>
      </c>
      <c r="M50" s="91">
        <v>19</v>
      </c>
      <c r="N50" s="49">
        <v>120</v>
      </c>
      <c r="O50" s="149"/>
      <c r="P50" s="142"/>
      <c r="Q50" s="26">
        <v>15</v>
      </c>
      <c r="R50" s="27">
        <v>15</v>
      </c>
      <c r="S50" s="27">
        <v>15</v>
      </c>
    </row>
    <row r="51" spans="2:19" ht="25.5" x14ac:dyDescent="0.25">
      <c r="B51" s="157"/>
      <c r="C51" s="165" t="s">
        <v>131</v>
      </c>
      <c r="D51" s="101" t="s">
        <v>42</v>
      </c>
      <c r="E51" s="102" t="s">
        <v>132</v>
      </c>
      <c r="F51" s="103" t="s">
        <v>133</v>
      </c>
      <c r="G51" s="104">
        <v>12</v>
      </c>
      <c r="H51" s="105">
        <f t="shared" si="1"/>
        <v>3</v>
      </c>
      <c r="I51" s="106">
        <f t="shared" si="2"/>
        <v>25</v>
      </c>
      <c r="J51" s="148">
        <f>AVERAGE(I51:I52)</f>
        <v>12.5</v>
      </c>
      <c r="K51" s="160"/>
      <c r="L51" s="37">
        <v>3</v>
      </c>
      <c r="M51" s="107">
        <v>3</v>
      </c>
      <c r="N51" s="36">
        <f>M51*100/L51</f>
        <v>100</v>
      </c>
      <c r="O51" s="147">
        <f>AVERAGE(N51)</f>
        <v>100</v>
      </c>
      <c r="P51" s="142"/>
      <c r="Q51" s="26">
        <v>3</v>
      </c>
      <c r="R51" s="27">
        <v>3</v>
      </c>
      <c r="S51" s="27">
        <v>3</v>
      </c>
    </row>
    <row r="52" spans="2:19" ht="26.25" thickBot="1" x14ac:dyDescent="0.3">
      <c r="B52" s="157"/>
      <c r="C52" s="166"/>
      <c r="D52" s="108" t="s">
        <v>134</v>
      </c>
      <c r="E52" s="109" t="s">
        <v>135</v>
      </c>
      <c r="F52" s="110" t="s">
        <v>136</v>
      </c>
      <c r="G52" s="110">
        <v>1</v>
      </c>
      <c r="H52" s="111">
        <f t="shared" si="1"/>
        <v>0</v>
      </c>
      <c r="I52" s="112">
        <f t="shared" si="2"/>
        <v>0</v>
      </c>
      <c r="J52" s="148"/>
      <c r="K52" s="160"/>
      <c r="L52" s="50">
        <v>0</v>
      </c>
      <c r="M52" s="99">
        <v>0</v>
      </c>
      <c r="N52" s="52" t="e">
        <f>M52*100/L52</f>
        <v>#DIV/0!</v>
      </c>
      <c r="O52" s="149"/>
      <c r="P52" s="142"/>
      <c r="Q52" s="26">
        <v>0</v>
      </c>
      <c r="R52" s="27">
        <v>0</v>
      </c>
      <c r="S52" s="27">
        <v>1</v>
      </c>
    </row>
    <row r="53" spans="2:19" ht="25.5" x14ac:dyDescent="0.25">
      <c r="B53" s="157"/>
      <c r="C53" s="153" t="s">
        <v>137</v>
      </c>
      <c r="D53" s="62" t="s">
        <v>42</v>
      </c>
      <c r="E53" s="100" t="s">
        <v>138</v>
      </c>
      <c r="F53" s="63" t="s">
        <v>139</v>
      </c>
      <c r="G53" s="113">
        <v>1</v>
      </c>
      <c r="H53" s="35">
        <f t="shared" si="1"/>
        <v>0</v>
      </c>
      <c r="I53" s="36">
        <f t="shared" si="2"/>
        <v>0</v>
      </c>
      <c r="J53" s="147">
        <f>AVERAGE(I53:I55)</f>
        <v>0</v>
      </c>
      <c r="K53" s="160"/>
      <c r="L53" s="37">
        <v>0</v>
      </c>
      <c r="M53" s="81">
        <v>0</v>
      </c>
      <c r="N53" s="39" t="e">
        <f>M53*100/L53</f>
        <v>#DIV/0!</v>
      </c>
      <c r="O53" s="152" t="e">
        <f>AVERAGE(N53:N55)</f>
        <v>#DIV/0!</v>
      </c>
      <c r="P53" s="142"/>
      <c r="Q53" s="26">
        <v>1</v>
      </c>
      <c r="R53" s="27">
        <v>0</v>
      </c>
      <c r="S53" s="27">
        <v>0</v>
      </c>
    </row>
    <row r="54" spans="2:19" ht="25.5" x14ac:dyDescent="0.25">
      <c r="B54" s="157"/>
      <c r="C54" s="154"/>
      <c r="D54" s="73" t="s">
        <v>42</v>
      </c>
      <c r="E54" s="82" t="s">
        <v>140</v>
      </c>
      <c r="F54" s="74" t="s">
        <v>141</v>
      </c>
      <c r="G54" s="74">
        <v>1</v>
      </c>
      <c r="H54" s="27">
        <f t="shared" si="1"/>
        <v>0</v>
      </c>
      <c r="I54" s="42">
        <f t="shared" si="2"/>
        <v>0</v>
      </c>
      <c r="J54" s="148"/>
      <c r="K54" s="160"/>
      <c r="L54" s="43">
        <v>0</v>
      </c>
      <c r="M54" s="83">
        <v>0</v>
      </c>
      <c r="N54" s="45" t="e">
        <f>M54*100/L54</f>
        <v>#DIV/0!</v>
      </c>
      <c r="O54" s="150"/>
      <c r="P54" s="142"/>
      <c r="Q54" s="26">
        <v>1</v>
      </c>
      <c r="R54" s="27">
        <v>0</v>
      </c>
      <c r="S54" s="27">
        <v>0</v>
      </c>
    </row>
    <row r="55" spans="2:19" ht="41.25" customHeight="1" thickBot="1" x14ac:dyDescent="0.3">
      <c r="B55" s="157"/>
      <c r="C55" s="155"/>
      <c r="D55" s="64" t="s">
        <v>42</v>
      </c>
      <c r="E55" s="90" t="s">
        <v>142</v>
      </c>
      <c r="F55" s="65" t="s">
        <v>143</v>
      </c>
      <c r="G55" s="65">
        <v>1</v>
      </c>
      <c r="H55" s="48">
        <f t="shared" si="1"/>
        <v>0</v>
      </c>
      <c r="I55" s="49">
        <f t="shared" si="2"/>
        <v>0</v>
      </c>
      <c r="J55" s="149"/>
      <c r="K55" s="160"/>
      <c r="L55" s="50">
        <v>0</v>
      </c>
      <c r="M55" s="99">
        <v>0</v>
      </c>
      <c r="N55" s="52" t="e">
        <f>M55*100/L55</f>
        <v>#DIV/0!</v>
      </c>
      <c r="O55" s="151"/>
      <c r="P55" s="142"/>
      <c r="Q55" s="26">
        <v>1</v>
      </c>
      <c r="R55" s="27">
        <v>0</v>
      </c>
      <c r="S55" s="27">
        <v>0</v>
      </c>
    </row>
    <row r="56" spans="2:19" ht="34.5" customHeight="1" thickBot="1" x14ac:dyDescent="0.3">
      <c r="B56" s="158"/>
      <c r="C56" s="114" t="s">
        <v>144</v>
      </c>
      <c r="D56" s="115" t="s">
        <v>145</v>
      </c>
      <c r="E56" s="116" t="s">
        <v>146</v>
      </c>
      <c r="F56" s="117" t="s">
        <v>143</v>
      </c>
      <c r="G56" s="118">
        <v>3</v>
      </c>
      <c r="H56" s="201">
        <f t="shared" si="1"/>
        <v>1</v>
      </c>
      <c r="I56" s="21">
        <f t="shared" si="2"/>
        <v>33.333333333333336</v>
      </c>
      <c r="J56" s="22">
        <f>AVERAGE(I56)</f>
        <v>33.333333333333336</v>
      </c>
      <c r="K56" s="161"/>
      <c r="L56" s="23">
        <v>0</v>
      </c>
      <c r="M56" s="119">
        <v>1</v>
      </c>
      <c r="N56" s="21">
        <v>120</v>
      </c>
      <c r="O56" s="22">
        <f>AVERAGE(N56)</f>
        <v>120</v>
      </c>
      <c r="P56" s="143"/>
      <c r="Q56" s="26">
        <v>1</v>
      </c>
      <c r="R56" s="27">
        <v>1</v>
      </c>
      <c r="S56" s="27">
        <v>1</v>
      </c>
    </row>
    <row r="57" spans="2:19" ht="25.5" x14ac:dyDescent="0.25">
      <c r="B57" s="156" t="s">
        <v>147</v>
      </c>
      <c r="C57" s="153" t="s">
        <v>148</v>
      </c>
      <c r="D57" s="120" t="s">
        <v>134</v>
      </c>
      <c r="E57" s="100" t="s">
        <v>149</v>
      </c>
      <c r="F57" s="63" t="s">
        <v>150</v>
      </c>
      <c r="G57" s="121">
        <v>1</v>
      </c>
      <c r="H57" s="35">
        <f t="shared" si="1"/>
        <v>1</v>
      </c>
      <c r="I57" s="36">
        <f t="shared" si="2"/>
        <v>100</v>
      </c>
      <c r="J57" s="147">
        <f>AVERAGE(I57:I58)</f>
        <v>50</v>
      </c>
      <c r="K57" s="159">
        <f>AVERAGE(J57:J72)</f>
        <v>13.333333333333334</v>
      </c>
      <c r="L57" s="122">
        <v>1</v>
      </c>
      <c r="M57" s="123">
        <v>1</v>
      </c>
      <c r="N57" s="36">
        <f t="shared" ref="N57:N69" si="4">M57*100/L57</f>
        <v>100</v>
      </c>
      <c r="O57" s="147">
        <f>AVERAGE(N57)</f>
        <v>100</v>
      </c>
      <c r="P57" s="141">
        <f>AVERAGE(O57,O70)</f>
        <v>110</v>
      </c>
      <c r="Q57" s="124">
        <v>1</v>
      </c>
      <c r="R57" s="125">
        <v>1</v>
      </c>
      <c r="S57" s="125">
        <v>1</v>
      </c>
    </row>
    <row r="58" spans="2:19" ht="26.25" thickBot="1" x14ac:dyDescent="0.3">
      <c r="B58" s="157"/>
      <c r="C58" s="155"/>
      <c r="D58" s="126" t="s">
        <v>134</v>
      </c>
      <c r="E58" s="90" t="s">
        <v>151</v>
      </c>
      <c r="F58" s="65" t="s">
        <v>152</v>
      </c>
      <c r="G58" s="127">
        <v>1</v>
      </c>
      <c r="H58" s="48">
        <f t="shared" si="1"/>
        <v>0</v>
      </c>
      <c r="I58" s="49">
        <f t="shared" si="2"/>
        <v>0</v>
      </c>
      <c r="J58" s="149"/>
      <c r="K58" s="160"/>
      <c r="L58" s="50">
        <v>0</v>
      </c>
      <c r="M58" s="99">
        <v>0</v>
      </c>
      <c r="N58" s="52" t="e">
        <f t="shared" si="4"/>
        <v>#DIV/0!</v>
      </c>
      <c r="O58" s="149"/>
      <c r="P58" s="142"/>
      <c r="Q58" s="26">
        <v>0</v>
      </c>
      <c r="R58" s="27">
        <v>0</v>
      </c>
      <c r="S58" s="27">
        <v>1</v>
      </c>
    </row>
    <row r="59" spans="2:19" ht="25.5" x14ac:dyDescent="0.25">
      <c r="B59" s="157"/>
      <c r="C59" s="144" t="s">
        <v>153</v>
      </c>
      <c r="D59" s="92" t="s">
        <v>134</v>
      </c>
      <c r="E59" s="93" t="s">
        <v>154</v>
      </c>
      <c r="F59" s="58" t="s">
        <v>155</v>
      </c>
      <c r="G59" s="58">
        <v>1</v>
      </c>
      <c r="H59" s="105">
        <f t="shared" si="1"/>
        <v>0</v>
      </c>
      <c r="I59" s="36">
        <f t="shared" si="2"/>
        <v>0</v>
      </c>
      <c r="J59" s="147">
        <f>AVERAGE(I59:I63)</f>
        <v>0</v>
      </c>
      <c r="K59" s="160"/>
      <c r="L59" s="128">
        <v>0</v>
      </c>
      <c r="M59" s="129">
        <v>0</v>
      </c>
      <c r="N59" s="130" t="e">
        <f t="shared" si="4"/>
        <v>#DIV/0!</v>
      </c>
      <c r="O59" s="150" t="e">
        <f>AVERAGE(N59:N63)</f>
        <v>#DIV/0!</v>
      </c>
      <c r="P59" s="142"/>
      <c r="Q59" s="26">
        <v>1</v>
      </c>
      <c r="R59" s="27">
        <v>0</v>
      </c>
      <c r="S59" s="27">
        <v>0</v>
      </c>
    </row>
    <row r="60" spans="2:19" ht="25.5" x14ac:dyDescent="0.25">
      <c r="B60" s="157"/>
      <c r="C60" s="145"/>
      <c r="D60" s="40" t="s">
        <v>42</v>
      </c>
      <c r="E60" s="95" t="s">
        <v>156</v>
      </c>
      <c r="F60" s="96" t="s">
        <v>157</v>
      </c>
      <c r="G60" s="96">
        <v>1</v>
      </c>
      <c r="H60" s="27">
        <f t="shared" si="1"/>
        <v>0</v>
      </c>
      <c r="I60" s="42">
        <f t="shared" si="2"/>
        <v>0</v>
      </c>
      <c r="J60" s="148"/>
      <c r="K60" s="160"/>
      <c r="L60" s="43">
        <v>0</v>
      </c>
      <c r="M60" s="83">
        <v>0</v>
      </c>
      <c r="N60" s="45" t="e">
        <f t="shared" si="4"/>
        <v>#DIV/0!</v>
      </c>
      <c r="O60" s="150"/>
      <c r="P60" s="142"/>
      <c r="Q60" s="26">
        <v>1</v>
      </c>
      <c r="R60" s="27">
        <v>0</v>
      </c>
      <c r="S60" s="27">
        <v>0</v>
      </c>
    </row>
    <row r="61" spans="2:19" ht="25.5" x14ac:dyDescent="0.25">
      <c r="B61" s="157"/>
      <c r="C61" s="145"/>
      <c r="D61" s="40" t="s">
        <v>42</v>
      </c>
      <c r="E61" s="95" t="s">
        <v>158</v>
      </c>
      <c r="F61" s="96" t="s">
        <v>159</v>
      </c>
      <c r="G61" s="96">
        <v>1</v>
      </c>
      <c r="H61" s="27">
        <f t="shared" si="1"/>
        <v>0</v>
      </c>
      <c r="I61" s="42">
        <f t="shared" si="2"/>
        <v>0</v>
      </c>
      <c r="J61" s="148"/>
      <c r="K61" s="160"/>
      <c r="L61" s="43">
        <v>0</v>
      </c>
      <c r="M61" s="83">
        <v>0</v>
      </c>
      <c r="N61" s="45" t="e">
        <f t="shared" si="4"/>
        <v>#DIV/0!</v>
      </c>
      <c r="O61" s="150"/>
      <c r="P61" s="142"/>
      <c r="Q61" s="26">
        <v>0</v>
      </c>
      <c r="R61" s="27">
        <v>1</v>
      </c>
      <c r="S61" s="27">
        <v>0</v>
      </c>
    </row>
    <row r="62" spans="2:19" ht="25.5" x14ac:dyDescent="0.25">
      <c r="B62" s="157"/>
      <c r="C62" s="145"/>
      <c r="D62" s="40" t="s">
        <v>42</v>
      </c>
      <c r="E62" s="95" t="s">
        <v>160</v>
      </c>
      <c r="F62" s="96" t="s">
        <v>159</v>
      </c>
      <c r="G62" s="131">
        <v>2</v>
      </c>
      <c r="H62" s="27">
        <f t="shared" si="1"/>
        <v>0</v>
      </c>
      <c r="I62" s="42">
        <f t="shared" si="2"/>
        <v>0</v>
      </c>
      <c r="J62" s="148"/>
      <c r="K62" s="160"/>
      <c r="L62" s="43">
        <v>0</v>
      </c>
      <c r="M62" s="83">
        <v>0</v>
      </c>
      <c r="N62" s="45" t="e">
        <f t="shared" si="4"/>
        <v>#DIV/0!</v>
      </c>
      <c r="O62" s="150"/>
      <c r="P62" s="142"/>
      <c r="Q62" s="26">
        <v>1</v>
      </c>
      <c r="R62" s="27">
        <v>0</v>
      </c>
      <c r="S62" s="27">
        <v>1</v>
      </c>
    </row>
    <row r="63" spans="2:19" ht="26.25" thickBot="1" x14ac:dyDescent="0.3">
      <c r="B63" s="157"/>
      <c r="C63" s="146"/>
      <c r="D63" s="46" t="s">
        <v>42</v>
      </c>
      <c r="E63" s="97" t="s">
        <v>161</v>
      </c>
      <c r="F63" s="60" t="s">
        <v>152</v>
      </c>
      <c r="G63" s="61">
        <v>1</v>
      </c>
      <c r="H63" s="111">
        <f t="shared" si="1"/>
        <v>0</v>
      </c>
      <c r="I63" s="49">
        <f t="shared" si="2"/>
        <v>0</v>
      </c>
      <c r="J63" s="149"/>
      <c r="K63" s="160"/>
      <c r="L63" s="50">
        <v>0</v>
      </c>
      <c r="M63" s="99">
        <v>0</v>
      </c>
      <c r="N63" s="52" t="e">
        <f t="shared" si="4"/>
        <v>#DIV/0!</v>
      </c>
      <c r="O63" s="151"/>
      <c r="P63" s="142"/>
      <c r="Q63" s="26">
        <v>0</v>
      </c>
      <c r="R63" s="27">
        <v>1</v>
      </c>
      <c r="S63" s="27">
        <v>0</v>
      </c>
    </row>
    <row r="64" spans="2:19" ht="26.25" thickBot="1" x14ac:dyDescent="0.3">
      <c r="B64" s="157"/>
      <c r="C64" s="30" t="s">
        <v>162</v>
      </c>
      <c r="D64" s="31" t="s">
        <v>42</v>
      </c>
      <c r="E64" s="132" t="s">
        <v>163</v>
      </c>
      <c r="F64" s="32" t="s">
        <v>164</v>
      </c>
      <c r="G64" s="133">
        <v>3</v>
      </c>
      <c r="H64" s="20">
        <f t="shared" si="1"/>
        <v>0</v>
      </c>
      <c r="I64" s="21">
        <f t="shared" si="2"/>
        <v>0</v>
      </c>
      <c r="J64" s="22">
        <f>AVERAGE(I64)</f>
        <v>0</v>
      </c>
      <c r="K64" s="160"/>
      <c r="L64" s="23">
        <v>0</v>
      </c>
      <c r="M64" s="134">
        <v>0</v>
      </c>
      <c r="N64" s="56" t="e">
        <f t="shared" si="4"/>
        <v>#DIV/0!</v>
      </c>
      <c r="O64" s="57" t="e">
        <f>AVERAGE(N64)</f>
        <v>#DIV/0!</v>
      </c>
      <c r="P64" s="142"/>
      <c r="Q64" s="26">
        <v>0</v>
      </c>
      <c r="R64" s="27">
        <v>0</v>
      </c>
      <c r="S64" s="27">
        <v>3</v>
      </c>
    </row>
    <row r="65" spans="2:19" ht="25.5" x14ac:dyDescent="0.25">
      <c r="B65" s="157"/>
      <c r="C65" s="144" t="s">
        <v>165</v>
      </c>
      <c r="D65" s="33" t="s">
        <v>42</v>
      </c>
      <c r="E65" s="93" t="s">
        <v>166</v>
      </c>
      <c r="F65" s="58" t="s">
        <v>112</v>
      </c>
      <c r="G65" s="135">
        <v>1</v>
      </c>
      <c r="H65" s="105">
        <f t="shared" si="1"/>
        <v>0</v>
      </c>
      <c r="I65" s="36">
        <f t="shared" si="2"/>
        <v>0</v>
      </c>
      <c r="J65" s="147">
        <f>AVERAGE(I65:I69)</f>
        <v>0</v>
      </c>
      <c r="K65" s="160"/>
      <c r="L65" s="37">
        <v>0</v>
      </c>
      <c r="M65" s="81">
        <v>0</v>
      </c>
      <c r="N65" s="39" t="e">
        <f t="shared" si="4"/>
        <v>#DIV/0!</v>
      </c>
      <c r="O65" s="152" t="e">
        <f>AVERAGE(N65:N69)</f>
        <v>#DIV/0!</v>
      </c>
      <c r="P65" s="142"/>
      <c r="Q65" s="26">
        <v>0</v>
      </c>
      <c r="R65" s="27">
        <v>1</v>
      </c>
      <c r="S65" s="27">
        <v>0</v>
      </c>
    </row>
    <row r="66" spans="2:19" ht="25.5" x14ac:dyDescent="0.25">
      <c r="B66" s="157"/>
      <c r="C66" s="145"/>
      <c r="D66" s="136" t="s">
        <v>115</v>
      </c>
      <c r="E66" s="95" t="s">
        <v>167</v>
      </c>
      <c r="F66" s="131" t="s">
        <v>168</v>
      </c>
      <c r="G66" s="89">
        <v>1</v>
      </c>
      <c r="H66" s="27">
        <f t="shared" si="1"/>
        <v>0</v>
      </c>
      <c r="I66" s="42">
        <f t="shared" si="2"/>
        <v>0</v>
      </c>
      <c r="J66" s="148"/>
      <c r="K66" s="160"/>
      <c r="L66" s="86">
        <v>0</v>
      </c>
      <c r="M66" s="87">
        <v>0</v>
      </c>
      <c r="N66" s="45" t="e">
        <f t="shared" si="4"/>
        <v>#DIV/0!</v>
      </c>
      <c r="O66" s="150"/>
      <c r="P66" s="142"/>
      <c r="Q66" s="88">
        <v>0</v>
      </c>
      <c r="R66" s="89">
        <v>1</v>
      </c>
      <c r="S66" s="89">
        <v>0</v>
      </c>
    </row>
    <row r="67" spans="2:19" ht="25.5" x14ac:dyDescent="0.25">
      <c r="B67" s="157"/>
      <c r="C67" s="145"/>
      <c r="D67" s="40" t="s">
        <v>42</v>
      </c>
      <c r="E67" s="95" t="s">
        <v>169</v>
      </c>
      <c r="F67" s="131" t="s">
        <v>164</v>
      </c>
      <c r="G67" s="137">
        <v>1</v>
      </c>
      <c r="H67" s="27">
        <f t="shared" si="1"/>
        <v>0</v>
      </c>
      <c r="I67" s="42">
        <f t="shared" si="2"/>
        <v>0</v>
      </c>
      <c r="J67" s="148"/>
      <c r="K67" s="160"/>
      <c r="L67" s="43">
        <v>0</v>
      </c>
      <c r="M67" s="83">
        <v>0</v>
      </c>
      <c r="N67" s="45" t="e">
        <f t="shared" si="4"/>
        <v>#DIV/0!</v>
      </c>
      <c r="O67" s="150"/>
      <c r="P67" s="142"/>
      <c r="Q67" s="26">
        <v>0</v>
      </c>
      <c r="R67" s="27">
        <v>0</v>
      </c>
      <c r="S67" s="27">
        <v>1</v>
      </c>
    </row>
    <row r="68" spans="2:19" ht="21" x14ac:dyDescent="0.25">
      <c r="B68" s="157"/>
      <c r="C68" s="145"/>
      <c r="D68" s="40" t="s">
        <v>42</v>
      </c>
      <c r="E68" s="95" t="s">
        <v>170</v>
      </c>
      <c r="F68" s="131" t="s">
        <v>171</v>
      </c>
      <c r="G68" s="137">
        <v>1</v>
      </c>
      <c r="H68" s="27">
        <f t="shared" si="1"/>
        <v>0</v>
      </c>
      <c r="I68" s="42">
        <f t="shared" si="2"/>
        <v>0</v>
      </c>
      <c r="J68" s="148"/>
      <c r="K68" s="160"/>
      <c r="L68" s="43">
        <v>0</v>
      </c>
      <c r="M68" s="83">
        <v>0</v>
      </c>
      <c r="N68" s="45" t="e">
        <f t="shared" si="4"/>
        <v>#DIV/0!</v>
      </c>
      <c r="O68" s="150"/>
      <c r="P68" s="142"/>
      <c r="Q68" s="26">
        <v>0</v>
      </c>
      <c r="R68" s="27">
        <v>1</v>
      </c>
      <c r="S68" s="27">
        <v>0</v>
      </c>
    </row>
    <row r="69" spans="2:19" ht="26.25" thickBot="1" x14ac:dyDescent="0.3">
      <c r="B69" s="157"/>
      <c r="C69" s="146"/>
      <c r="D69" s="46" t="s">
        <v>42</v>
      </c>
      <c r="E69" s="97" t="s">
        <v>172</v>
      </c>
      <c r="F69" s="60" t="s">
        <v>173</v>
      </c>
      <c r="G69" s="61">
        <v>2</v>
      </c>
      <c r="H69" s="111">
        <f t="shared" si="1"/>
        <v>0</v>
      </c>
      <c r="I69" s="49">
        <f t="shared" si="2"/>
        <v>0</v>
      </c>
      <c r="J69" s="149"/>
      <c r="K69" s="160"/>
      <c r="L69" s="50">
        <v>0</v>
      </c>
      <c r="M69" s="99">
        <v>0</v>
      </c>
      <c r="N69" s="52" t="e">
        <f t="shared" si="4"/>
        <v>#DIV/0!</v>
      </c>
      <c r="O69" s="151"/>
      <c r="P69" s="142"/>
      <c r="Q69" s="26">
        <v>1</v>
      </c>
      <c r="R69" s="27">
        <v>1</v>
      </c>
      <c r="S69" s="27">
        <v>0</v>
      </c>
    </row>
    <row r="70" spans="2:19" ht="25.5" x14ac:dyDescent="0.25">
      <c r="B70" s="157"/>
      <c r="C70" s="153" t="s">
        <v>174</v>
      </c>
      <c r="D70" s="62" t="s">
        <v>42</v>
      </c>
      <c r="E70" s="100" t="s">
        <v>175</v>
      </c>
      <c r="F70" s="63" t="s">
        <v>176</v>
      </c>
      <c r="G70" s="113">
        <v>2</v>
      </c>
      <c r="H70" s="35">
        <f t="shared" si="1"/>
        <v>1</v>
      </c>
      <c r="I70" s="36">
        <f t="shared" si="2"/>
        <v>50</v>
      </c>
      <c r="J70" s="147">
        <f>AVERAGE(I70:I72)</f>
        <v>16.666666666666668</v>
      </c>
      <c r="K70" s="160"/>
      <c r="L70" s="37">
        <v>0</v>
      </c>
      <c r="M70" s="107">
        <v>1</v>
      </c>
      <c r="N70" s="36">
        <v>120</v>
      </c>
      <c r="O70" s="147">
        <f>AVERAGE(N70)</f>
        <v>120</v>
      </c>
      <c r="P70" s="142"/>
      <c r="Q70" s="26">
        <v>1</v>
      </c>
      <c r="R70" s="27">
        <v>1</v>
      </c>
      <c r="S70" s="27">
        <v>0</v>
      </c>
    </row>
    <row r="71" spans="2:19" ht="25.5" x14ac:dyDescent="0.25">
      <c r="B71" s="157"/>
      <c r="C71" s="154"/>
      <c r="D71" s="73" t="s">
        <v>42</v>
      </c>
      <c r="E71" s="82" t="s">
        <v>177</v>
      </c>
      <c r="F71" s="74" t="s">
        <v>114</v>
      </c>
      <c r="G71" s="138">
        <v>1</v>
      </c>
      <c r="H71" s="27">
        <f t="shared" si="1"/>
        <v>0</v>
      </c>
      <c r="I71" s="42">
        <f t="shared" si="2"/>
        <v>0</v>
      </c>
      <c r="J71" s="148"/>
      <c r="K71" s="160"/>
      <c r="L71" s="43">
        <v>0</v>
      </c>
      <c r="M71" s="83">
        <v>0</v>
      </c>
      <c r="N71" s="45" t="e">
        <f>M71*100/L71</f>
        <v>#DIV/0!</v>
      </c>
      <c r="O71" s="148"/>
      <c r="P71" s="142"/>
      <c r="Q71" s="26">
        <v>0</v>
      </c>
      <c r="R71" s="27">
        <v>1</v>
      </c>
      <c r="S71" s="27">
        <v>0</v>
      </c>
    </row>
    <row r="72" spans="2:19" ht="21.75" thickBot="1" x14ac:dyDescent="0.3">
      <c r="B72" s="158"/>
      <c r="C72" s="155"/>
      <c r="D72" s="64" t="s">
        <v>42</v>
      </c>
      <c r="E72" s="90" t="s">
        <v>178</v>
      </c>
      <c r="F72" s="65" t="s">
        <v>179</v>
      </c>
      <c r="G72" s="139">
        <v>1</v>
      </c>
      <c r="H72" s="48">
        <f>M72</f>
        <v>0</v>
      </c>
      <c r="I72" s="49">
        <f t="shared" si="2"/>
        <v>0</v>
      </c>
      <c r="J72" s="149"/>
      <c r="K72" s="161"/>
      <c r="L72" s="50">
        <v>0</v>
      </c>
      <c r="M72" s="99">
        <v>0</v>
      </c>
      <c r="N72" s="52" t="e">
        <f>M72*100/L72</f>
        <v>#DIV/0!</v>
      </c>
      <c r="O72" s="149"/>
      <c r="P72" s="143"/>
      <c r="Q72" s="26">
        <v>0</v>
      </c>
      <c r="R72" s="27">
        <v>1</v>
      </c>
      <c r="S72" s="27">
        <v>0</v>
      </c>
    </row>
    <row r="73" spans="2:19" x14ac:dyDescent="0.25">
      <c r="C73" s="140"/>
    </row>
  </sheetData>
  <mergeCells count="64">
    <mergeCell ref="P57:P72"/>
    <mergeCell ref="C59:C63"/>
    <mergeCell ref="J59:J63"/>
    <mergeCell ref="O59:O63"/>
    <mergeCell ref="C65:C69"/>
    <mergeCell ref="J65:J69"/>
    <mergeCell ref="O65:O69"/>
    <mergeCell ref="C70:C72"/>
    <mergeCell ref="J70:J72"/>
    <mergeCell ref="O70:O72"/>
    <mergeCell ref="C53:C55"/>
    <mergeCell ref="J53:J55"/>
    <mergeCell ref="O53:O55"/>
    <mergeCell ref="B57:B72"/>
    <mergeCell ref="C57:C58"/>
    <mergeCell ref="J57:J58"/>
    <mergeCell ref="K57:K72"/>
    <mergeCell ref="O57:O58"/>
    <mergeCell ref="P40:P56"/>
    <mergeCell ref="C46:C48"/>
    <mergeCell ref="J46:J48"/>
    <mergeCell ref="O46:O48"/>
    <mergeCell ref="C49:C50"/>
    <mergeCell ref="J49:J50"/>
    <mergeCell ref="O49:O50"/>
    <mergeCell ref="C51:C52"/>
    <mergeCell ref="J51:J52"/>
    <mergeCell ref="O51:O52"/>
    <mergeCell ref="J31:J35"/>
    <mergeCell ref="O31:O35"/>
    <mergeCell ref="C36:C38"/>
    <mergeCell ref="J36:J38"/>
    <mergeCell ref="O36:O38"/>
    <mergeCell ref="B40:B56"/>
    <mergeCell ref="C40:C45"/>
    <mergeCell ref="J40:J45"/>
    <mergeCell ref="K40:K56"/>
    <mergeCell ref="O40:O45"/>
    <mergeCell ref="B18:B39"/>
    <mergeCell ref="C18:C19"/>
    <mergeCell ref="J18:J19"/>
    <mergeCell ref="K18:K39"/>
    <mergeCell ref="O18:O19"/>
    <mergeCell ref="P18:P39"/>
    <mergeCell ref="C20:C29"/>
    <mergeCell ref="J20:J29"/>
    <mergeCell ref="O20:O29"/>
    <mergeCell ref="C31:C35"/>
    <mergeCell ref="C13:C14"/>
    <mergeCell ref="J13:J14"/>
    <mergeCell ref="O13:O14"/>
    <mergeCell ref="C15:C16"/>
    <mergeCell ref="J15:J16"/>
    <mergeCell ref="O15:O16"/>
    <mergeCell ref="B2:P2"/>
    <mergeCell ref="B3:P3"/>
    <mergeCell ref="B4:P4"/>
    <mergeCell ref="B5:P5"/>
    <mergeCell ref="B7:B17"/>
    <mergeCell ref="K7:K17"/>
    <mergeCell ref="P7:P17"/>
    <mergeCell ref="C9:C11"/>
    <mergeCell ref="J9:J11"/>
    <mergeCell ref="O9:O11"/>
  </mergeCells>
  <conditionalFormatting sqref="O7:O9 O12:O13 O15 O17:O18 O20 O30:O31 O36 O39 O46 O51 O53 O56:O57 O59 O64:O65 O70">
    <cfRule type="cellIs" dxfId="113" priority="112" stopIfTrue="1" operator="lessThan">
      <formula>69.99</formula>
    </cfRule>
    <cfRule type="cellIs" dxfId="112" priority="113" stopIfTrue="1" operator="greaterThanOrEqual">
      <formula>100</formula>
    </cfRule>
    <cfRule type="cellIs" dxfId="111" priority="114" stopIfTrue="1" operator="between">
      <formula>70</formula>
      <formula>99.99</formula>
    </cfRule>
  </conditionalFormatting>
  <conditionalFormatting sqref="P7">
    <cfRule type="cellIs" dxfId="110" priority="109" stopIfTrue="1" operator="lessThan">
      <formula>69.99</formula>
    </cfRule>
    <cfRule type="cellIs" dxfId="109" priority="110" stopIfTrue="1" operator="greaterThanOrEqual">
      <formula>100</formula>
    </cfRule>
    <cfRule type="cellIs" dxfId="108" priority="111" stopIfTrue="1" operator="between">
      <formula>70</formula>
      <formula>99.99</formula>
    </cfRule>
  </conditionalFormatting>
  <conditionalFormatting sqref="N7:N69 N71:N72">
    <cfRule type="cellIs" dxfId="107" priority="106" stopIfTrue="1" operator="lessThan">
      <formula>69.99</formula>
    </cfRule>
    <cfRule type="cellIs" dxfId="106" priority="107" stopIfTrue="1" operator="greaterThanOrEqual">
      <formula>100</formula>
    </cfRule>
    <cfRule type="cellIs" dxfId="105" priority="108" stopIfTrue="1" operator="between">
      <formula>70</formula>
      <formula>99.99</formula>
    </cfRule>
  </conditionalFormatting>
  <conditionalFormatting sqref="N70">
    <cfRule type="cellIs" dxfId="104" priority="103" stopIfTrue="1" operator="lessThan">
      <formula>69.99</formula>
    </cfRule>
    <cfRule type="cellIs" dxfId="103" priority="104" stopIfTrue="1" operator="greaterThanOrEqual">
      <formula>100</formula>
    </cfRule>
    <cfRule type="cellIs" dxfId="102" priority="105" stopIfTrue="1" operator="between">
      <formula>70</formula>
      <formula>99.99</formula>
    </cfRule>
  </conditionalFormatting>
  <conditionalFormatting sqref="P18">
    <cfRule type="cellIs" dxfId="101" priority="100" stopIfTrue="1" operator="lessThan">
      <formula>69.99</formula>
    </cfRule>
    <cfRule type="cellIs" dxfId="100" priority="101" stopIfTrue="1" operator="greaterThanOrEqual">
      <formula>100</formula>
    </cfRule>
    <cfRule type="cellIs" dxfId="99" priority="102" stopIfTrue="1" operator="between">
      <formula>70</formula>
      <formula>99.99</formula>
    </cfRule>
  </conditionalFormatting>
  <conditionalFormatting sqref="O40">
    <cfRule type="cellIs" dxfId="98" priority="97" stopIfTrue="1" operator="lessThan">
      <formula>69.99</formula>
    </cfRule>
    <cfRule type="cellIs" dxfId="97" priority="98" stopIfTrue="1" operator="greaterThanOrEqual">
      <formula>100</formula>
    </cfRule>
    <cfRule type="cellIs" dxfId="96" priority="99" stopIfTrue="1" operator="between">
      <formula>70</formula>
      <formula>99.99</formula>
    </cfRule>
  </conditionalFormatting>
  <conditionalFormatting sqref="O49">
    <cfRule type="cellIs" dxfId="95" priority="94" stopIfTrue="1" operator="lessThan">
      <formula>69.99</formula>
    </cfRule>
    <cfRule type="cellIs" dxfId="94" priority="95" stopIfTrue="1" operator="greaterThanOrEqual">
      <formula>100</formula>
    </cfRule>
    <cfRule type="cellIs" dxfId="93" priority="96" stopIfTrue="1" operator="between">
      <formula>70</formula>
      <formula>99.99</formula>
    </cfRule>
  </conditionalFormatting>
  <conditionalFormatting sqref="P40">
    <cfRule type="cellIs" dxfId="92" priority="91" stopIfTrue="1" operator="lessThan">
      <formula>69.99</formula>
    </cfRule>
    <cfRule type="cellIs" dxfId="91" priority="92" stopIfTrue="1" operator="greaterThanOrEqual">
      <formula>100</formula>
    </cfRule>
    <cfRule type="cellIs" dxfId="90" priority="93" stopIfTrue="1" operator="between">
      <formula>70</formula>
      <formula>99.99</formula>
    </cfRule>
  </conditionalFormatting>
  <conditionalFormatting sqref="P57">
    <cfRule type="cellIs" dxfId="89" priority="88" stopIfTrue="1" operator="lessThan">
      <formula>69.99</formula>
    </cfRule>
    <cfRule type="cellIs" dxfId="88" priority="89" stopIfTrue="1" operator="greaterThanOrEqual">
      <formula>100</formula>
    </cfRule>
    <cfRule type="cellIs" dxfId="87" priority="90" stopIfTrue="1" operator="between">
      <formula>70</formula>
      <formula>99.99</formula>
    </cfRule>
  </conditionalFormatting>
  <conditionalFormatting sqref="I7:I72">
    <cfRule type="cellIs" dxfId="86" priority="85" stopIfTrue="1" operator="lessThan">
      <formula>69.99</formula>
    </cfRule>
    <cfRule type="cellIs" dxfId="85" priority="86" stopIfTrue="1" operator="greaterThanOrEqual">
      <formula>100</formula>
    </cfRule>
    <cfRule type="cellIs" dxfId="84" priority="87" stopIfTrue="1" operator="between">
      <formula>70</formula>
      <formula>99.99</formula>
    </cfRule>
  </conditionalFormatting>
  <conditionalFormatting sqref="J7">
    <cfRule type="cellIs" dxfId="83" priority="82" stopIfTrue="1" operator="lessThan">
      <formula>69.99</formula>
    </cfRule>
    <cfRule type="cellIs" dxfId="82" priority="83" stopIfTrue="1" operator="greaterThanOrEqual">
      <formula>100</formula>
    </cfRule>
    <cfRule type="cellIs" dxfId="81" priority="84" stopIfTrue="1" operator="between">
      <formula>70</formula>
      <formula>99.99</formula>
    </cfRule>
  </conditionalFormatting>
  <conditionalFormatting sqref="J8">
    <cfRule type="cellIs" dxfId="80" priority="79" stopIfTrue="1" operator="lessThan">
      <formula>69.99</formula>
    </cfRule>
    <cfRule type="cellIs" dxfId="79" priority="80" stopIfTrue="1" operator="greaterThanOrEqual">
      <formula>100</formula>
    </cfRule>
    <cfRule type="cellIs" dxfId="78" priority="81" stopIfTrue="1" operator="between">
      <formula>70</formula>
      <formula>99.99</formula>
    </cfRule>
  </conditionalFormatting>
  <conditionalFormatting sqref="J9">
    <cfRule type="cellIs" dxfId="77" priority="76" stopIfTrue="1" operator="lessThan">
      <formula>69.99</formula>
    </cfRule>
    <cfRule type="cellIs" dxfId="76" priority="77" stopIfTrue="1" operator="greaterThanOrEqual">
      <formula>100</formula>
    </cfRule>
    <cfRule type="cellIs" dxfId="75" priority="78" stopIfTrue="1" operator="between">
      <formula>70</formula>
      <formula>99.99</formula>
    </cfRule>
  </conditionalFormatting>
  <conditionalFormatting sqref="J12">
    <cfRule type="cellIs" dxfId="74" priority="73" stopIfTrue="1" operator="lessThan">
      <formula>69.99</formula>
    </cfRule>
    <cfRule type="cellIs" dxfId="73" priority="74" stopIfTrue="1" operator="greaterThanOrEqual">
      <formula>100</formula>
    </cfRule>
    <cfRule type="cellIs" dxfId="72" priority="75" stopIfTrue="1" operator="between">
      <formula>70</formula>
      <formula>99.99</formula>
    </cfRule>
  </conditionalFormatting>
  <conditionalFormatting sqref="J13">
    <cfRule type="cellIs" dxfId="71" priority="70" stopIfTrue="1" operator="lessThan">
      <formula>69.99</formula>
    </cfRule>
    <cfRule type="cellIs" dxfId="70" priority="71" stopIfTrue="1" operator="greaterThanOrEqual">
      <formula>100</formula>
    </cfRule>
    <cfRule type="cellIs" dxfId="69" priority="72" stopIfTrue="1" operator="between">
      <formula>70</formula>
      <formula>99.99</formula>
    </cfRule>
  </conditionalFormatting>
  <conditionalFormatting sqref="J15">
    <cfRule type="cellIs" dxfId="68" priority="67" stopIfTrue="1" operator="lessThan">
      <formula>69.99</formula>
    </cfRule>
    <cfRule type="cellIs" dxfId="67" priority="68" stopIfTrue="1" operator="greaterThanOrEqual">
      <formula>100</formula>
    </cfRule>
    <cfRule type="cellIs" dxfId="66" priority="69" stopIfTrue="1" operator="between">
      <formula>70</formula>
      <formula>99.99</formula>
    </cfRule>
  </conditionalFormatting>
  <conditionalFormatting sqref="J17">
    <cfRule type="cellIs" dxfId="65" priority="64" stopIfTrue="1" operator="lessThan">
      <formula>69.99</formula>
    </cfRule>
    <cfRule type="cellIs" dxfId="64" priority="65" stopIfTrue="1" operator="greaterThanOrEqual">
      <formula>100</formula>
    </cfRule>
    <cfRule type="cellIs" dxfId="63" priority="66" stopIfTrue="1" operator="between">
      <formula>70</formula>
      <formula>99.99</formula>
    </cfRule>
  </conditionalFormatting>
  <conditionalFormatting sqref="K7">
    <cfRule type="cellIs" dxfId="62" priority="61" stopIfTrue="1" operator="lessThan">
      <formula>69.99</formula>
    </cfRule>
    <cfRule type="cellIs" dxfId="61" priority="62" stopIfTrue="1" operator="greaterThanOrEqual">
      <formula>100</formula>
    </cfRule>
    <cfRule type="cellIs" dxfId="60" priority="63" stopIfTrue="1" operator="between">
      <formula>70</formula>
      <formula>99.99</formula>
    </cfRule>
  </conditionalFormatting>
  <conditionalFormatting sqref="J18">
    <cfRule type="cellIs" dxfId="59" priority="58" stopIfTrue="1" operator="lessThan">
      <formula>69.99</formula>
    </cfRule>
    <cfRule type="cellIs" dxfId="58" priority="59" stopIfTrue="1" operator="greaterThanOrEqual">
      <formula>100</formula>
    </cfRule>
    <cfRule type="cellIs" dxfId="57" priority="60" stopIfTrue="1" operator="between">
      <formula>70</formula>
      <formula>99.99</formula>
    </cfRule>
  </conditionalFormatting>
  <conditionalFormatting sqref="J20">
    <cfRule type="cellIs" dxfId="56" priority="55" stopIfTrue="1" operator="lessThan">
      <formula>69.99</formula>
    </cfRule>
    <cfRule type="cellIs" dxfId="55" priority="56" stopIfTrue="1" operator="greaterThanOrEqual">
      <formula>100</formula>
    </cfRule>
    <cfRule type="cellIs" dxfId="54" priority="57" stopIfTrue="1" operator="between">
      <formula>70</formula>
      <formula>99.99</formula>
    </cfRule>
  </conditionalFormatting>
  <conditionalFormatting sqref="J30">
    <cfRule type="cellIs" dxfId="53" priority="52" stopIfTrue="1" operator="lessThan">
      <formula>69.99</formula>
    </cfRule>
    <cfRule type="cellIs" dxfId="52" priority="53" stopIfTrue="1" operator="greaterThanOrEqual">
      <formula>100</formula>
    </cfRule>
    <cfRule type="cellIs" dxfId="51" priority="54" stopIfTrue="1" operator="between">
      <formula>70</formula>
      <formula>99.99</formula>
    </cfRule>
  </conditionalFormatting>
  <conditionalFormatting sqref="J31">
    <cfRule type="cellIs" dxfId="50" priority="49" stopIfTrue="1" operator="lessThan">
      <formula>69.99</formula>
    </cfRule>
    <cfRule type="cellIs" dxfId="49" priority="50" stopIfTrue="1" operator="greaterThanOrEqual">
      <formula>100</formula>
    </cfRule>
    <cfRule type="cellIs" dxfId="48" priority="51" stopIfTrue="1" operator="between">
      <formula>70</formula>
      <formula>99.99</formula>
    </cfRule>
  </conditionalFormatting>
  <conditionalFormatting sqref="J36">
    <cfRule type="cellIs" dxfId="47" priority="46" stopIfTrue="1" operator="lessThan">
      <formula>69.99</formula>
    </cfRule>
    <cfRule type="cellIs" dxfId="46" priority="47" stopIfTrue="1" operator="greaterThanOrEqual">
      <formula>100</formula>
    </cfRule>
    <cfRule type="cellIs" dxfId="45" priority="48" stopIfTrue="1" operator="between">
      <formula>70</formula>
      <formula>99.99</formula>
    </cfRule>
  </conditionalFormatting>
  <conditionalFormatting sqref="J39">
    <cfRule type="cellIs" dxfId="44" priority="43" stopIfTrue="1" operator="lessThan">
      <formula>69.99</formula>
    </cfRule>
    <cfRule type="cellIs" dxfId="43" priority="44" stopIfTrue="1" operator="greaterThanOrEqual">
      <formula>100</formula>
    </cfRule>
    <cfRule type="cellIs" dxfId="42" priority="45" stopIfTrue="1" operator="between">
      <formula>70</formula>
      <formula>99.99</formula>
    </cfRule>
  </conditionalFormatting>
  <conditionalFormatting sqref="K18">
    <cfRule type="cellIs" dxfId="41" priority="40" stopIfTrue="1" operator="lessThan">
      <formula>69.99</formula>
    </cfRule>
    <cfRule type="cellIs" dxfId="40" priority="41" stopIfTrue="1" operator="greaterThanOrEqual">
      <formula>100</formula>
    </cfRule>
    <cfRule type="cellIs" dxfId="39" priority="42" stopIfTrue="1" operator="between">
      <formula>70</formula>
      <formula>99.99</formula>
    </cfRule>
  </conditionalFormatting>
  <conditionalFormatting sqref="J40">
    <cfRule type="cellIs" dxfId="38" priority="37" stopIfTrue="1" operator="lessThan">
      <formula>69.99</formula>
    </cfRule>
    <cfRule type="cellIs" dxfId="37" priority="38" stopIfTrue="1" operator="greaterThanOrEqual">
      <formula>100</formula>
    </cfRule>
    <cfRule type="cellIs" dxfId="36" priority="39" stopIfTrue="1" operator="between">
      <formula>70</formula>
      <formula>99.99</formula>
    </cfRule>
  </conditionalFormatting>
  <conditionalFormatting sqref="J46">
    <cfRule type="cellIs" dxfId="35" priority="34" stopIfTrue="1" operator="lessThan">
      <formula>69.99</formula>
    </cfRule>
    <cfRule type="cellIs" dxfId="34" priority="35" stopIfTrue="1" operator="greaterThanOrEqual">
      <formula>100</formula>
    </cfRule>
    <cfRule type="cellIs" dxfId="33" priority="36" stopIfTrue="1" operator="between">
      <formula>70</formula>
      <formula>99.99</formula>
    </cfRule>
  </conditionalFormatting>
  <conditionalFormatting sqref="J49">
    <cfRule type="cellIs" dxfId="32" priority="31" stopIfTrue="1" operator="lessThan">
      <formula>69.99</formula>
    </cfRule>
    <cfRule type="cellIs" dxfId="31" priority="32" stopIfTrue="1" operator="greaterThanOrEqual">
      <formula>100</formula>
    </cfRule>
    <cfRule type="cellIs" dxfId="30" priority="33" stopIfTrue="1" operator="between">
      <formula>70</formula>
      <formula>99.99</formula>
    </cfRule>
  </conditionalFormatting>
  <conditionalFormatting sqref="J51">
    <cfRule type="cellIs" dxfId="29" priority="28" stopIfTrue="1" operator="lessThan">
      <formula>69.99</formula>
    </cfRule>
    <cfRule type="cellIs" dxfId="28" priority="29" stopIfTrue="1" operator="greaterThanOrEqual">
      <formula>100</formula>
    </cfRule>
    <cfRule type="cellIs" dxfId="27" priority="30" stopIfTrue="1" operator="between">
      <formula>70</formula>
      <formula>99.99</formula>
    </cfRule>
  </conditionalFormatting>
  <conditionalFormatting sqref="J53">
    <cfRule type="cellIs" dxfId="26" priority="25" stopIfTrue="1" operator="lessThan">
      <formula>69.99</formula>
    </cfRule>
    <cfRule type="cellIs" dxfId="25" priority="26" stopIfTrue="1" operator="greaterThanOrEqual">
      <formula>100</formula>
    </cfRule>
    <cfRule type="cellIs" dxfId="24" priority="27" stopIfTrue="1" operator="between">
      <formula>70</formula>
      <formula>99.99</formula>
    </cfRule>
  </conditionalFormatting>
  <conditionalFormatting sqref="J56">
    <cfRule type="cellIs" dxfId="23" priority="22" stopIfTrue="1" operator="lessThan">
      <formula>69.99</formula>
    </cfRule>
    <cfRule type="cellIs" dxfId="22" priority="23" stopIfTrue="1" operator="greaterThanOrEqual">
      <formula>100</formula>
    </cfRule>
    <cfRule type="cellIs" dxfId="21" priority="24" stopIfTrue="1" operator="between">
      <formula>70</formula>
      <formula>99.99</formula>
    </cfRule>
  </conditionalFormatting>
  <conditionalFormatting sqref="K40">
    <cfRule type="cellIs" dxfId="20" priority="19" stopIfTrue="1" operator="lessThan">
      <formula>69.99</formula>
    </cfRule>
    <cfRule type="cellIs" dxfId="19" priority="20" stopIfTrue="1" operator="greaterThanOrEqual">
      <formula>100</formula>
    </cfRule>
    <cfRule type="cellIs" dxfId="18" priority="21" stopIfTrue="1" operator="between">
      <formula>70</formula>
      <formula>99.99</formula>
    </cfRule>
  </conditionalFormatting>
  <conditionalFormatting sqref="J57">
    <cfRule type="cellIs" dxfId="17" priority="16" stopIfTrue="1" operator="lessThan">
      <formula>69.99</formula>
    </cfRule>
    <cfRule type="cellIs" dxfId="16" priority="17" stopIfTrue="1" operator="greaterThanOrEqual">
      <formula>100</formula>
    </cfRule>
    <cfRule type="cellIs" dxfId="15" priority="18" stopIfTrue="1" operator="between">
      <formula>70</formula>
      <formula>99.99</formula>
    </cfRule>
  </conditionalFormatting>
  <conditionalFormatting sqref="J59">
    <cfRule type="cellIs" dxfId="14" priority="13" stopIfTrue="1" operator="lessThan">
      <formula>69.99</formula>
    </cfRule>
    <cfRule type="cellIs" dxfId="13" priority="14" stopIfTrue="1" operator="greaterThanOrEqual">
      <formula>100</formula>
    </cfRule>
    <cfRule type="cellIs" dxfId="12" priority="15" stopIfTrue="1" operator="between">
      <formula>70</formula>
      <formula>99.99</formula>
    </cfRule>
  </conditionalFormatting>
  <conditionalFormatting sqref="J64">
    <cfRule type="cellIs" dxfId="11" priority="10" stopIfTrue="1" operator="lessThan">
      <formula>69.99</formula>
    </cfRule>
    <cfRule type="cellIs" dxfId="10" priority="11" stopIfTrue="1" operator="greaterThanOrEqual">
      <formula>100</formula>
    </cfRule>
    <cfRule type="cellIs" dxfId="9" priority="12" stopIfTrue="1" operator="between">
      <formula>70</formula>
      <formula>99.99</formula>
    </cfRule>
  </conditionalFormatting>
  <conditionalFormatting sqref="J65">
    <cfRule type="cellIs" dxfId="8" priority="7" stopIfTrue="1" operator="lessThan">
      <formula>69.99</formula>
    </cfRule>
    <cfRule type="cellIs" dxfId="7" priority="8" stopIfTrue="1" operator="greaterThanOrEqual">
      <formula>100</formula>
    </cfRule>
    <cfRule type="cellIs" dxfId="6" priority="9" stopIfTrue="1" operator="between">
      <formula>70</formula>
      <formula>99.99</formula>
    </cfRule>
  </conditionalFormatting>
  <conditionalFormatting sqref="J70">
    <cfRule type="cellIs" dxfId="5" priority="4" stopIfTrue="1" operator="lessThan">
      <formula>69.99</formula>
    </cfRule>
    <cfRule type="cellIs" dxfId="4" priority="5" stopIfTrue="1" operator="greaterThanOrEqual">
      <formula>100</formula>
    </cfRule>
    <cfRule type="cellIs" dxfId="3" priority="6" stopIfTrue="1" operator="between">
      <formula>70</formula>
      <formula>99.99</formula>
    </cfRule>
  </conditionalFormatting>
  <conditionalFormatting sqref="K57">
    <cfRule type="cellIs" dxfId="2" priority="1" stopIfTrue="1" operator="lessThan">
      <formula>69.99</formula>
    </cfRule>
    <cfRule type="cellIs" dxfId="1" priority="2" stopIfTrue="1" operator="greaterThanOrEqual">
      <formula>100</formula>
    </cfRule>
    <cfRule type="cellIs" dxfId="0" priority="3" stopIfTrue="1" operator="between">
      <formula>70</formula>
      <formula>99.99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Resumen Focos-objetivos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2017-05-17T05:50:45Z</dcterms:created>
  <dcterms:modified xsi:type="dcterms:W3CDTF">2017-05-18T04:08:38Z</dcterms:modified>
</cp:coreProperties>
</file>