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firstSheet="3" activeTab="12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</sheets>
  <definedNames/>
  <calcPr fullCalcOnLoad="1" iterate="1" iterateCount="10000" iterateDelta="0.001"/>
</workbook>
</file>

<file path=xl/sharedStrings.xml><?xml version="1.0" encoding="utf-8"?>
<sst xmlns="http://schemas.openxmlformats.org/spreadsheetml/2006/main" count="6811" uniqueCount="422">
  <si>
    <t>INSTITUTO NACIONAL DE CONCESIONES</t>
  </si>
  <si>
    <t>ITEM</t>
  </si>
  <si>
    <t>PROYECTO</t>
  </si>
  <si>
    <t>TRAMO</t>
  </si>
  <si>
    <t>NOMBRE DEL PEAJE</t>
  </si>
  <si>
    <t>FECHA ULTIMO INCREMENTO</t>
  </si>
  <si>
    <t>CATEGORIAS</t>
  </si>
  <si>
    <t>OBSERVACIONES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</si>
  <si>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</si>
  <si>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</si>
  <si>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</si>
  <si>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</si>
  <si>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</si>
  <si>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</si>
  <si>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</si>
  <si>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</si>
  <si>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</si>
  <si>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IE</t>
  </si>
  <si>
    <t>IE1</t>
  </si>
  <si>
    <t>IIE</t>
  </si>
  <si>
    <t>IIIE</t>
  </si>
  <si>
    <t>IVE</t>
  </si>
  <si>
    <t>VE</t>
  </si>
  <si>
    <t>VIE</t>
  </si>
  <si>
    <t>VIIE</t>
  </si>
  <si>
    <t>E.G.</t>
  </si>
  <si>
    <t>E.A.R.</t>
  </si>
  <si>
    <t>E.A.</t>
  </si>
  <si>
    <t>E.C.</t>
  </si>
  <si>
    <t>TARIFAS</t>
  </si>
  <si>
    <t>DESARROLO VIAL DEL NORTE DE BOGOTA</t>
  </si>
  <si>
    <t>EL BUDA - LA CARO</t>
  </si>
  <si>
    <t>ANDES</t>
  </si>
  <si>
    <t>-</t>
  </si>
  <si>
    <t>Categoría IIE $3900.</t>
  </si>
  <si>
    <t>CARRERA 7a. (Calle 236 - La Caro)</t>
  </si>
  <si>
    <t>FUSCA</t>
  </si>
  <si>
    <t>VARIANTE TELETON</t>
  </si>
  <si>
    <t>TELETON</t>
  </si>
  <si>
    <t>EL CORTIJO LA PUNTA EL VINO</t>
  </si>
  <si>
    <t>SIBERIA - LA PUNTA</t>
  </si>
  <si>
    <t>SIBERIA</t>
  </si>
  <si>
    <t>Categoría IIE $3500, IIIE $2800, IVE $3900, VE $6900.</t>
  </si>
  <si>
    <t>SANTA - MARTA - RIOHACHA - PARAGUACHON</t>
  </si>
  <si>
    <t>PARAGUACHON - CUATRO VIAS</t>
  </si>
  <si>
    <t>PARAGUACHON</t>
  </si>
  <si>
    <t>SANTA MARTA - RIO PALOMINO</t>
  </si>
  <si>
    <t>NEGUANJE</t>
  </si>
  <si>
    <t>Categoría IIE $3300, IIIE $2700, Categoría Especial VIE, VIIE $21600.</t>
  </si>
  <si>
    <t>CAMARONES - EL EBANAL</t>
  </si>
  <si>
    <t>EL EBANAL</t>
  </si>
  <si>
    <t>EL EBANAL - CUATRO VIAS</t>
  </si>
  <si>
    <t>ALTO PINO</t>
  </si>
  <si>
    <t>CARTAGENA - BARRANQUILLA</t>
  </si>
  <si>
    <t>BARRANQUILLA - PUERTO COLOMBIA</t>
  </si>
  <si>
    <t>PAPIROS</t>
  </si>
  <si>
    <t>Las tarifas para calcular la garantía de tráfico son diferentes.</t>
  </si>
  <si>
    <t>BARRRANQILLA - LOMITA ARENA</t>
  </si>
  <si>
    <t>PUERTO COLOMBIA</t>
  </si>
  <si>
    <t>CARTAGENA  - LOMITA ARENA</t>
  </si>
  <si>
    <t>MARAHUACO</t>
  </si>
  <si>
    <t>LA CALERA - GUASCA - BRICEÑO</t>
  </si>
  <si>
    <t>BOGOTA - LA CALERA</t>
  </si>
  <si>
    <t>PATIOS</t>
  </si>
  <si>
    <t>LA CALERA - EL SALITRE</t>
  </si>
  <si>
    <t>CABAÑA</t>
  </si>
  <si>
    <t>GIRARDOT - ESPINAL - NEIVA</t>
  </si>
  <si>
    <t>ESPINAL - GUAMO</t>
  </si>
  <si>
    <t>EL PATA</t>
  </si>
  <si>
    <t>GIRARDOT - ESPINAL</t>
  </si>
  <si>
    <t>FLANDES</t>
  </si>
  <si>
    <t>AIPE - NEIVA</t>
  </si>
  <si>
    <t>NEIVA</t>
  </si>
  <si>
    <t>CARRETERAS NACIONALES DEL META</t>
  </si>
  <si>
    <t>CUMARAL - K7 - VIA YOPAL</t>
  </si>
  <si>
    <t>VERACRUZ</t>
  </si>
  <si>
    <t>APIAY - MURUJUY</t>
  </si>
  <si>
    <t>LA LIBERTAD</t>
  </si>
  <si>
    <t xml:space="preserve">VILLAVICENCIO - ACACIAS </t>
  </si>
  <si>
    <t>OCOA (Sardinata)</t>
  </si>
  <si>
    <t>Especial E $2200, IIE $5400</t>
  </si>
  <si>
    <t>SAN MARTIN - GRANADA</t>
  </si>
  <si>
    <t>IRACA</t>
  </si>
  <si>
    <t>Especial E $1700, IIE $5400</t>
  </si>
  <si>
    <t>VILLAVICENCIO - RESTREPO</t>
  </si>
  <si>
    <t>PUENTE AMARILLO</t>
  </si>
  <si>
    <t>VANGUARDIA (PONTAZGO)</t>
  </si>
  <si>
    <t>Concertación con la comunidad IEI diferencial $900 para residente Vereda Vanguardia.</t>
  </si>
  <si>
    <t>ARMENIA - PEREIRA - MANIZALES</t>
  </si>
  <si>
    <t>STA. ROSA DE CABAL - CHINCHINA.</t>
  </si>
  <si>
    <t>TARAPACA</t>
  </si>
  <si>
    <t>CIRCASIA - CLUB DE TIRO</t>
  </si>
  <si>
    <t>CIRCASIA</t>
  </si>
  <si>
    <t xml:space="preserve">MANIZALES - TRINIDAD - LA MANUELA </t>
  </si>
  <si>
    <t>SAN BERNARDO- (TRINIDAD)</t>
  </si>
  <si>
    <t>Especial Taxis $800.oo; Esp. Camperos $1000.oo; Esp. Busetas CATI $100.oo</t>
  </si>
  <si>
    <t>LA YE - LA TRINIDAD</t>
  </si>
  <si>
    <t>PAVAS- TRINIDAD II</t>
  </si>
  <si>
    <t>COROZAL</t>
  </si>
  <si>
    <t>SANTÁGUEDA</t>
  </si>
  <si>
    <t>SANTAFE DE BOGOTA - VILLAVICENCIO</t>
  </si>
  <si>
    <t>CAÑO SECO - VILLAVICENCIO</t>
  </si>
  <si>
    <t>PIPIRAL</t>
  </si>
  <si>
    <t>PTE. TELLEZ - CAÑO SECO</t>
  </si>
  <si>
    <t>PTE. QUETAME</t>
  </si>
  <si>
    <t>PORTAL BOGOTA - EL ANTOJO</t>
  </si>
  <si>
    <t>EL BOQUERON</t>
  </si>
  <si>
    <t>ORIENTE DE MEDELLIN Y VALLE DE RIONEGRO</t>
  </si>
  <si>
    <t>MEDELLIN - GUARNE</t>
  </si>
  <si>
    <t>GUARNE</t>
  </si>
  <si>
    <t>MEDELLIN - SAN DIEGO</t>
  </si>
  <si>
    <t>LAS PALMAS</t>
  </si>
  <si>
    <t>LA PIÑUELA - CAÑO - ALEGRE</t>
  </si>
  <si>
    <t>PTO TRIUNFO</t>
  </si>
  <si>
    <t>SANTUARIO - LA PIÑUELA</t>
  </si>
  <si>
    <t>COCORNA</t>
  </si>
  <si>
    <t>BOGOTA-FACATATIVA-LOS ALPES</t>
  </si>
  <si>
    <t>RÍO BOGOTA - CERRITO</t>
  </si>
  <si>
    <t>RÍO BOGOTÁ</t>
  </si>
  <si>
    <t>Cobran los $200.oo del Fondo de Seguridad Vial a partir del 9 de enero de 2002.</t>
  </si>
  <si>
    <t>MADRID - DESVÍO BOJACÁ</t>
  </si>
  <si>
    <t>CORZO</t>
  </si>
  <si>
    <t>TOBIAGRANDE - PUERTO SALGAR</t>
  </si>
  <si>
    <t>EL CAIQUERO</t>
  </si>
  <si>
    <t>BICENTENARIO</t>
  </si>
  <si>
    <t>CAT IVE $2500</t>
  </si>
  <si>
    <t>LA GOMEZ</t>
  </si>
  <si>
    <t>AGUAS NEGRAS</t>
  </si>
  <si>
    <t>ZAMBITO</t>
  </si>
  <si>
    <t>MALLA VIAL DEL VALLE DEL CAUCA Y CAUCA</t>
  </si>
  <si>
    <t>CALI - PALMIRA</t>
  </si>
  <si>
    <t>ESTAMBUL</t>
  </si>
  <si>
    <t>CIAT</t>
  </si>
  <si>
    <t>BUGA - PALMIRA</t>
  </si>
  <si>
    <t>CERRITO</t>
  </si>
  <si>
    <t>YUMBO - MEDIACANOA</t>
  </si>
  <si>
    <t>MEDIACANOA</t>
  </si>
  <si>
    <t>POPAYAN - SDER. DE QUILICHAO</t>
  </si>
  <si>
    <t>TUNIA</t>
  </si>
  <si>
    <t>SDER. DE QUILICHAO - YE DE VILLARICA</t>
  </si>
  <si>
    <t>VILLARICA</t>
  </si>
  <si>
    <t>CENCAR - AEROPUERTO</t>
  </si>
  <si>
    <t>CENCAR</t>
  </si>
  <si>
    <t>ROZO - PALMASECA</t>
  </si>
  <si>
    <t>ROZO</t>
  </si>
  <si>
    <t>BUGA - TULUA - LA PAILA</t>
  </si>
  <si>
    <t>BETANIA</t>
  </si>
  <si>
    <t>En la CAT V por c/eje adic. $3000, VE c/eje adic. $6400 y 2 ejes adic. En adelante $11700. GI $6900 - GII $9900 - GIII $7800 - GIV $10500 - GV $3000.Sólo hay 5 Cat.</t>
  </si>
  <si>
    <t>URIBE URIBE</t>
  </si>
  <si>
    <t>ZIPAQUIRA - BUCARAMANGA(PALENQUE)</t>
  </si>
  <si>
    <t>ZIPAQUIRA - UBATE</t>
  </si>
  <si>
    <t>CASABLANCA</t>
  </si>
  <si>
    <t>CHIQUNQUIRA - BARBOSA</t>
  </si>
  <si>
    <t>SABOYA</t>
  </si>
  <si>
    <t>BARBOSA - OIBA</t>
  </si>
  <si>
    <t>OIBA</t>
  </si>
  <si>
    <t>OIBA - PESCADERO</t>
  </si>
  <si>
    <t>SAN GIL</t>
  </si>
  <si>
    <t>PESCADERO - BUCARAMANGA</t>
  </si>
  <si>
    <t>LOS CUROS</t>
  </si>
  <si>
    <t>BRICEÑO - TUNJA - SOGAMOSO</t>
  </si>
  <si>
    <t>VARIANTE TOCANCIPA - GACHANCIPA</t>
  </si>
  <si>
    <t>EL ROBLE</t>
  </si>
  <si>
    <t>SESQUILE - CRUCE DE SALIDA A GUATEQUE</t>
  </si>
  <si>
    <t>ALBARRACIN</t>
  </si>
  <si>
    <t>MORTIÑAL - PAIPA</t>
  </si>
  <si>
    <t>TUTA</t>
  </si>
  <si>
    <t>CHUSACA</t>
  </si>
  <si>
    <t>CHINAUTA</t>
  </si>
  <si>
    <t>CERRITOS  II</t>
  </si>
  <si>
    <t>NOTA:  NO INCLUYE  SEGURIDAD VIAL  ($200.00)</t>
  </si>
  <si>
    <t>Oficina de evaluacion</t>
  </si>
  <si>
    <t>NORTE DE BOGOTA</t>
  </si>
  <si>
    <t>SIBERIA - LA PUNTA  - EL VINO</t>
  </si>
  <si>
    <t>SANTA MARTA - PARAGUACHON</t>
  </si>
  <si>
    <t>LOS PATIOS - LA CALERA</t>
  </si>
  <si>
    <t>NEIVA- ESPINAL - GIRARDOT</t>
  </si>
  <si>
    <t>CARRETERAS NAL. DEL META</t>
  </si>
  <si>
    <t>ARMENIA- PEREIRA- MANIZALEZ</t>
  </si>
  <si>
    <t>BOGOTA -VILLAVICENCIO</t>
  </si>
  <si>
    <t>DESARROLLO VIAL ORIENTE DE MED.</t>
  </si>
  <si>
    <t>FONTIBON - FACATATIVA-LOS ALPES</t>
  </si>
  <si>
    <t>MALLA VIAL DEL VALLE DEL CAUCA</t>
  </si>
  <si>
    <t>ZIPAQUIRA - PALENQUE</t>
  </si>
  <si>
    <t>BRICEÑO - TUNJA SOGAMOSO</t>
  </si>
  <si>
    <t>BOGOTA- GIRARDOT</t>
  </si>
  <si>
    <t>PEREIRA - LA VICTORIA</t>
  </si>
  <si>
    <t>OFICINA DE EVALUACION</t>
  </si>
  <si>
    <t>Actualizadas a 14 de diciembre de 2006</t>
  </si>
  <si>
    <t>PAVAS- TRINIDAD I</t>
  </si>
  <si>
    <t>SAN BERNARDO- (TRINIDAD II )</t>
  </si>
  <si>
    <t>TARAPACA I - II</t>
  </si>
  <si>
    <t>COPEY</t>
  </si>
  <si>
    <t>TUCURINCA</t>
  </si>
  <si>
    <t>RUMICHACA - PASTO CHACHAGUI</t>
  </si>
  <si>
    <t>ZONA METROPOLITANA DE BUCARAMANGA</t>
  </si>
  <si>
    <t>RIONEGRO</t>
  </si>
  <si>
    <t>LEBRIJA</t>
  </si>
  <si>
    <t>CORDOBA SUCRE</t>
  </si>
  <si>
    <t>LAS  FLORES</t>
  </si>
  <si>
    <t>LOS GARZONES</t>
  </si>
  <si>
    <t>EL PLACER-  enero-2008</t>
  </si>
  <si>
    <t xml:space="preserve"> CANO - DAZA</t>
  </si>
  <si>
    <t>AREA METROPOLITANA DE CUCUTA</t>
  </si>
  <si>
    <t>UREÑA  -  EL ESCOBAL</t>
  </si>
  <si>
    <t>SAN ANTONIO - LA PARADA</t>
  </si>
  <si>
    <t>GIRARDOT - IBAGUE- CAJAMARCA</t>
  </si>
  <si>
    <t>GUALANDAY</t>
  </si>
  <si>
    <t>RUTA CARIBE</t>
  </si>
  <si>
    <t>PONEDERA</t>
  </si>
  <si>
    <t>GAMBOTE</t>
  </si>
  <si>
    <t>BAYUNCA</t>
  </si>
  <si>
    <t>NOTA: NO INCLUYE SEGURIDAD VIAL</t>
  </si>
  <si>
    <t xml:space="preserve">TARAPACA I </t>
  </si>
  <si>
    <t>TARAPACA  II</t>
  </si>
  <si>
    <t>CAIQUERO</t>
  </si>
  <si>
    <t>PEAJES Y TARIFAS EN LOS PROYECTOS CONCESIONADOS AÑO 2.008</t>
  </si>
  <si>
    <t xml:space="preserve"> </t>
  </si>
  <si>
    <t>EL PLACER-  .</t>
  </si>
  <si>
    <t>CANO</t>
  </si>
  <si>
    <t>DAZA enero-2008- 22 abril rebaja tarifas a la mitad resol-1521</t>
  </si>
  <si>
    <t>MALLA VIAL DEL META</t>
  </si>
  <si>
    <t>entra el peaje los ACACIOS - Norte Santander</t>
  </si>
  <si>
    <t xml:space="preserve">Nota: a partir del 1 de enero del 2009-  </t>
  </si>
  <si>
    <t>GARZONES 1</t>
  </si>
  <si>
    <t>GARZONES 2</t>
  </si>
  <si>
    <t>LAS FLORES 2</t>
  </si>
  <si>
    <t>IEE  S. Púb muni. Une</t>
  </si>
  <si>
    <t>IEEE Púb muni Cáqueza</t>
  </si>
  <si>
    <t>LAS  FLORES 1</t>
  </si>
  <si>
    <t>PEAJES Y TARIFAS EN LOS PROYECTOS CONCESIONADOS AÑO 2005</t>
  </si>
  <si>
    <t>PEAJES Y TARIFAS EN LOS PROYECTOS CONCESIONADOS AÑO 2007</t>
  </si>
  <si>
    <t>PEAJES Y TARIFAS EN LOS PROYECTOS CONCESIONADOS AÑO 2006</t>
  </si>
  <si>
    <t>Actualizadas a 3 de NOVIEMBRE 2005</t>
  </si>
  <si>
    <t>PEAJES Y TARIFAS EN LOS PROYECTOS CONCESIONADOS AÑO 2010</t>
  </si>
  <si>
    <t xml:space="preserve">PASO-LATORRE- </t>
  </si>
  <si>
    <t>LOBO - GUERRERO</t>
  </si>
  <si>
    <t>SAN GIL- CURITI.</t>
  </si>
  <si>
    <t xml:space="preserve">DAZA </t>
  </si>
  <si>
    <t>CANO-</t>
  </si>
  <si>
    <t xml:space="preserve">UREÑA  -  EL ESCOBAL- </t>
  </si>
  <si>
    <t>SAN ANTONIO - LA PARADA-</t>
  </si>
  <si>
    <t xml:space="preserve">ACACIOS- </t>
  </si>
  <si>
    <t>CHICORAL</t>
  </si>
  <si>
    <t>RUTA DEL SOL 1</t>
  </si>
  <si>
    <t>RUTA DEL SOL 2</t>
  </si>
  <si>
    <t>MORRISON</t>
  </si>
  <si>
    <t xml:space="preserve"> EL ESCOBAL</t>
  </si>
  <si>
    <t xml:space="preserve"> LA PARADA</t>
  </si>
  <si>
    <t>Cobro bidireccional</t>
  </si>
  <si>
    <t>DORADA-SAN ALBERTO</t>
  </si>
  <si>
    <t>VILLETA - HONDA</t>
  </si>
  <si>
    <t>EL VINO- TOBIAGRANDE</t>
  </si>
  <si>
    <t>Cobro unidireccional,</t>
  </si>
  <si>
    <t>Cobro unidireccional.</t>
  </si>
  <si>
    <t>SANTUARIO - LA  PIÑUELA</t>
  </si>
  <si>
    <t>Cobro bidireccional.</t>
  </si>
  <si>
    <t>LA PIÑUELA - CAÑO ALEGRE</t>
  </si>
  <si>
    <t>PAVAS</t>
  </si>
  <si>
    <t>MANIZALES - TRINIDAD - LA MANUELA</t>
  </si>
  <si>
    <t>SAN BERNARDO DEL VIENTO</t>
  </si>
  <si>
    <t>STA. ROSA DE CABAL - CHINCHINÁ</t>
  </si>
  <si>
    <t>Cobro bidireccional,</t>
  </si>
  <si>
    <t>CARTAGENA - LOMITA ARENA</t>
  </si>
  <si>
    <t>EL EBANAL - CUATRO VÍAS</t>
  </si>
  <si>
    <t xml:space="preserve">CAMARONES - EL EBANAL </t>
  </si>
  <si>
    <t>PARAGUACHON - CUATRO VÍAS</t>
  </si>
  <si>
    <t>VARIANTE TELETÓN</t>
  </si>
  <si>
    <t>OPERACION</t>
  </si>
  <si>
    <t>DE</t>
  </si>
  <si>
    <t>SENTIDO DE COBRO</t>
  </si>
  <si>
    <t>FECHA PRECIOS TARIFA INICIAL</t>
  </si>
  <si>
    <t xml:space="preserve">FECHA </t>
  </si>
  <si>
    <t>LONG Kms</t>
  </si>
  <si>
    <t>PEAJES Y TARIFAS EN LOS PROYECTOS CONCESIONADOS AÑO 2.004</t>
  </si>
  <si>
    <t>SUBGERENCIA DE GESTION CONTRACTUAL</t>
  </si>
  <si>
    <t>RUTA CARIBE  SEGURIDAD DE  $225</t>
  </si>
  <si>
    <t>CORDOBA - SUCRE y GIRARDOT IBAGUE CAJAMARCA SEGURIDAD VIAL $ 230</t>
  </si>
  <si>
    <t>RUTA CARIBE- SEGURIDAD VIAL $235</t>
  </si>
  <si>
    <t>LA SOBRE TASA AMBIENTAL DE LOS PEJAES DE MARAHUCO Y PUERTO COLOMBIA C1-400; C2-500; C3-400; C4-700;C5-2200; C6-3000;C7-3300.</t>
  </si>
  <si>
    <t>EN LOS PEAJES DE :  COPEY-TUCURINCA-RIONEGRO-LEBRIJA-GARZONES-FLOREZ Y GUALANDAY LA SEGURIDAD VIAL ES DE $230.</t>
  </si>
  <si>
    <t>EN EL PROYECTO DESARROLLO VIAL DE NARIÑO LA SEGURIDAD VIAL ES DE $ 300</t>
  </si>
  <si>
    <t>BOLIVAR</t>
  </si>
  <si>
    <t>ATLANTICO</t>
  </si>
  <si>
    <t>TOLIMA</t>
  </si>
  <si>
    <t>NORTE DE SANTANDER</t>
  </si>
  <si>
    <t xml:space="preserve">SAN ANTONIO - LA PARADA- NO </t>
  </si>
  <si>
    <t>SUCRE</t>
  </si>
  <si>
    <t>CORDOBA</t>
  </si>
  <si>
    <t>SANTANDER</t>
  </si>
  <si>
    <t>NARIÑO</t>
  </si>
  <si>
    <t>CANO--</t>
  </si>
  <si>
    <t>RISARALDA</t>
  </si>
  <si>
    <t>CUNDINAMARCA</t>
  </si>
  <si>
    <t>BOYACA</t>
  </si>
  <si>
    <t>VALLE DEL CAUCA</t>
  </si>
  <si>
    <t>CAUCA</t>
  </si>
  <si>
    <t>ANTIOQUIA</t>
  </si>
  <si>
    <t>META</t>
  </si>
  <si>
    <t>CALDAS</t>
  </si>
  <si>
    <t>VALLE</t>
  </si>
  <si>
    <t>QUINDIO</t>
  </si>
  <si>
    <t>HUILA</t>
  </si>
  <si>
    <t>MAGDALENA</t>
  </si>
  <si>
    <t>CESAR</t>
  </si>
  <si>
    <t>GUAJIRA</t>
  </si>
  <si>
    <t>DEPARTAMENTO</t>
  </si>
  <si>
    <t>PEAJES Y TARIFAS EN LOS PROYECTOS CONCESIONADOS AÑO 2.009</t>
  </si>
  <si>
    <t xml:space="preserve">GARZONES </t>
  </si>
  <si>
    <t xml:space="preserve">LAS  FLORES </t>
  </si>
  <si>
    <t>PAILITAS</t>
  </si>
  <si>
    <t>IE2</t>
  </si>
  <si>
    <t>DESARROLLO VIAL DEL NORTE DE BOGOTA</t>
  </si>
  <si>
    <t>DESARROLLO VIAL ORIENTE DE MEDELLIN</t>
  </si>
  <si>
    <t>SAN BERNARDO - (TRINIDAD II )</t>
  </si>
  <si>
    <t>EL PLACER</t>
  </si>
  <si>
    <t>PEAJES Y TARIFAS EN LOS PROYECTOS CONCESIONADOS AÑO 2011</t>
  </si>
  <si>
    <t xml:space="preserve"> EL ESCOBA</t>
  </si>
  <si>
    <t>LA PARADA</t>
  </si>
  <si>
    <t>ACACIOS</t>
  </si>
  <si>
    <t>NEIVA - ESPINAL - GIRARDOT</t>
  </si>
  <si>
    <t>ARMENIA - PEREIRA - MANIZALEZ</t>
  </si>
  <si>
    <t>BOGOTA - VILLAVICENCIO</t>
  </si>
  <si>
    <t>DESARROLLO VIAL DEL ORIENTE DE MEDEDELLIN</t>
  </si>
  <si>
    <t>FONTIBON - FACATATIVA - LOS ALPES</t>
  </si>
  <si>
    <t>BOGOTA - GIRARDOT</t>
  </si>
  <si>
    <t>EL CARMEN</t>
  </si>
  <si>
    <t>GALAPA</t>
  </si>
  <si>
    <t>LOS CEDROS</t>
  </si>
  <si>
    <t>EL PURGATORIO</t>
  </si>
  <si>
    <t>EL COPEY</t>
  </si>
  <si>
    <t>LA LOMA</t>
  </si>
  <si>
    <t>VALENCIA</t>
  </si>
  <si>
    <t>EL DIFICIL</t>
  </si>
  <si>
    <t>PUENTE PLATO</t>
  </si>
  <si>
    <t>Convenciones Categorías Ejes</t>
  </si>
  <si>
    <t>Actualizadas a Enero 31 de 2012.</t>
  </si>
  <si>
    <t>E.G. - Eje Grúa</t>
  </si>
  <si>
    <t>* Este peaje aún no se encuentra en operación, la entrada en operación sera durante el año 2012 con las tarifas indicadas.</t>
  </si>
  <si>
    <t>E.A.R - Eje Adicional Remolque</t>
  </si>
  <si>
    <t>E.A. - Eje Adicional</t>
  </si>
  <si>
    <t>E.C. - Eje Cañero</t>
  </si>
  <si>
    <t>PEAJES Y TARIFAS EN LOS PROYECTOS CONCESIONADOS AÑO 2012</t>
  </si>
  <si>
    <t>PUESTO CONTROL BOQUERON II</t>
  </si>
  <si>
    <t>RUTA DEL SOL 3</t>
  </si>
  <si>
    <t>TRANSVERSAL DE LAS AMÉRICAS</t>
  </si>
  <si>
    <t>REVERTÍO A LA NACIÓN A TRAVÉS  DEL INVÍAS</t>
  </si>
  <si>
    <t>PEAJES Y TARIFAS EN LOS PROYECTOS CONCESIONADOS AÑO 2013</t>
  </si>
  <si>
    <t>EL ESCOBAL</t>
  </si>
  <si>
    <t>LOS ACACIOS</t>
  </si>
  <si>
    <t>Las tarifas incluyen el Fondo de Seguridad Vial.</t>
  </si>
  <si>
    <t>PEAJES Y TARIFAS EN LOS PROYECTOS CONCESIONADOS AÑO 2014</t>
  </si>
  <si>
    <t>AGENCIA NACIONAL DE INFRAESTRUCTURA</t>
  </si>
  <si>
    <t>IE-10</t>
  </si>
  <si>
    <t>TURBACO</t>
  </si>
  <si>
    <t xml:space="preserve">EL KORAN </t>
  </si>
  <si>
    <t>NA</t>
  </si>
  <si>
    <t>BUGA- LOBOGUERRERO</t>
  </si>
  <si>
    <t>LOBOGUERRERO</t>
  </si>
  <si>
    <t>PERIMETRAL DE ORIENTE DE CUNDINAMARCA</t>
  </si>
  <si>
    <t>LA CABAÑA</t>
  </si>
  <si>
    <t>AUTOPISTA CONEXIÓN PACIFICO 1</t>
  </si>
  <si>
    <t>AMAGÁ</t>
  </si>
  <si>
    <t>AUTOPISTA CONEXIÓN PACIFICO 2</t>
  </si>
  <si>
    <t>LA PINTADA</t>
  </si>
  <si>
    <t>PRIMAVERA</t>
  </si>
  <si>
    <t>AUTOPISTA CONEXIÓN PACIFICO 3</t>
  </si>
  <si>
    <t>SUPIA</t>
  </si>
  <si>
    <t>ACAPULCO</t>
  </si>
  <si>
    <t>IIA</t>
  </si>
  <si>
    <t>PEAJES Y TARIFAS EN LOS PROYECTOS CONCESIONADOS AÑO 2015</t>
  </si>
  <si>
    <t>PEAJES Y TARIFAS EN LOS PROYECTOS CONCESIONADOS AÑO 2016</t>
  </si>
  <si>
    <t>UNISABANA</t>
  </si>
  <si>
    <t>NARANJAL</t>
  </si>
  <si>
    <t>LA ESPERANZA</t>
  </si>
  <si>
    <t>SABANAGRANDE</t>
  </si>
  <si>
    <t>PLATANAL</t>
  </si>
  <si>
    <t>GAMARRA</t>
  </si>
  <si>
    <t>E.A. ESP</t>
  </si>
  <si>
    <t>TRANSVERSAL DEL SISGA</t>
  </si>
  <si>
    <t>MACHETÁ</t>
  </si>
  <si>
    <t>VILLAVICENCIO-YOPAL</t>
  </si>
  <si>
    <t>SAN PEDRO</t>
  </si>
  <si>
    <t>RUMICHACA - PASTO</t>
  </si>
  <si>
    <t>IP - MALLA VIAL DEL META</t>
  </si>
  <si>
    <t>OCOA</t>
  </si>
  <si>
    <t>IRACÁ</t>
  </si>
  <si>
    <t>IP - CAMBAO-MANIZALES</t>
  </si>
  <si>
    <t>ALVARADO</t>
  </si>
  <si>
    <t>HONDA</t>
  </si>
  <si>
    <t>AUTOPISTAS AL RÍO MAGDALENA 2</t>
  </si>
  <si>
    <t>PUERTO BERRÍO</t>
  </si>
  <si>
    <t>IP - CESAR - GUAJIRA</t>
  </si>
  <si>
    <t>SAN JUAN</t>
  </si>
  <si>
    <t>PUERTA DE HIERRO  - CRUZ DEL VISO</t>
  </si>
  <si>
    <t>CALAMAR</t>
  </si>
  <si>
    <t>BUCARAMANGA - BARRANCABERMEJA - YONDÓ</t>
  </si>
  <si>
    <t>RIO SOGAMOSO</t>
  </si>
  <si>
    <t>SANTANA MOCOA-NEIVA</t>
  </si>
  <si>
    <t>ALTAMIRA</t>
  </si>
  <si>
    <t>LOS CAUCHOS</t>
  </si>
  <si>
    <t>IP - ANTIOQUIA BOLIVAR</t>
  </si>
  <si>
    <t>LA APARTADA</t>
  </si>
  <si>
    <t>MATA DE CAÑA</t>
  </si>
  <si>
    <t>SAN ONOFRE</t>
  </si>
  <si>
    <t>CASETABLA</t>
  </si>
  <si>
    <t>YUCAO</t>
  </si>
  <si>
    <t>RINCÓN HONDO</t>
  </si>
  <si>
    <t>RIO SECO</t>
  </si>
  <si>
    <t>SAN DIEGO</t>
  </si>
  <si>
    <t>CAIMANERA</t>
  </si>
  <si>
    <t>MANGUITOS</t>
  </si>
  <si>
    <t>IP - VÍA DEL NUS</t>
  </si>
  <si>
    <t>CISNEROS</t>
  </si>
  <si>
    <t>IP - NEIVA GIRARDOT</t>
  </si>
  <si>
    <t>CONCESIÓN AUTOPISTA AL MAR 1</t>
  </si>
  <si>
    <t>SAN CRISTOBAL</t>
  </si>
  <si>
    <t>PALMITAS</t>
  </si>
  <si>
    <t>IP - VÍA AL PUERTO</t>
  </si>
  <si>
    <t>BUCARAMANGA - PAMPLONA</t>
  </si>
  <si>
    <t>EL PICACHO</t>
  </si>
  <si>
    <t>IP - TERCER CARRIL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</si>
</sst>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0.00000"/>
    <numFmt numFmtId="182" formatCode="0.0000"/>
    <numFmt numFmtId="183" formatCode="0.000%"/>
    <numFmt numFmtId="184" formatCode="_-* #,##0.0000_-;\-* #,##0.0000_-;_-* &quot;-&quot;??_-;_-@_-"/>
    <numFmt numFmtId="185" formatCode="mmm\-yyyy"/>
    <numFmt numFmtId="186" formatCode="#,##0.0"/>
    <numFmt numFmtId="187" formatCode="mmm\ dd\ yyyy"/>
    <numFmt numFmtId="188" formatCode="0.0"/>
    <numFmt numFmtId="189" formatCode="&quot;$&quot;\ #,##0"/>
    <numFmt numFmtId="190" formatCode="_(* #,##0_);_(* \(#,##0\);_(* &quot;-&quot;??_);_(@_)"/>
    <numFmt numFmtId="191" formatCode="###0;[Red]##0"/>
    <numFmt numFmtId="192" formatCode="###0;###0"/>
    <numFmt numFmtId="193" formatCode="###0.000;###0.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name val="Microsoft Sans Serif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9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10" fillId="0" borderId="13" xfId="0" applyFont="1" applyBorder="1" applyAlignment="1">
      <alignment vertical="center"/>
    </xf>
    <xf numFmtId="0" fontId="9" fillId="0" borderId="11" xfId="0" applyFont="1" applyBorder="1" applyAlignment="1">
      <alignment vertical="justify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6" xfId="0" applyFont="1" applyBorder="1" applyAlignment="1">
      <alignment vertical="justify"/>
    </xf>
    <xf numFmtId="0" fontId="9" fillId="0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justify"/>
    </xf>
    <xf numFmtId="0" fontId="9" fillId="0" borderId="14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180" fontId="10" fillId="0" borderId="10" xfId="49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justify" vertical="center"/>
    </xf>
    <xf numFmtId="180" fontId="10" fillId="0" borderId="10" xfId="49" applyNumberFormat="1" applyFont="1" applyBorder="1" applyAlignment="1">
      <alignment vertical="center"/>
    </xf>
    <xf numFmtId="180" fontId="10" fillId="0" borderId="10" xfId="49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justify" vertical="center"/>
    </xf>
    <xf numFmtId="15" fontId="10" fillId="0" borderId="1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justify"/>
    </xf>
    <xf numFmtId="0" fontId="9" fillId="0" borderId="18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20" xfId="0" applyFont="1" applyBorder="1" applyAlignment="1">
      <alignment vertical="center"/>
    </xf>
    <xf numFmtId="180" fontId="10" fillId="0" borderId="21" xfId="49" applyNumberFormat="1" applyFont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/>
    </xf>
    <xf numFmtId="180" fontId="10" fillId="0" borderId="21" xfId="49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20" xfId="0" applyFont="1" applyFill="1" applyBorder="1" applyAlignment="1">
      <alignment vertical="center"/>
    </xf>
    <xf numFmtId="15" fontId="10" fillId="0" borderId="20" xfId="0" applyNumberFormat="1" applyFont="1" applyBorder="1" applyAlignment="1">
      <alignment horizontal="center" vertical="center"/>
    </xf>
    <xf numFmtId="180" fontId="10" fillId="0" borderId="20" xfId="49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0" fillId="0" borderId="17" xfId="0" applyFont="1" applyFill="1" applyBorder="1" applyAlignment="1">
      <alignment vertic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9" fillId="0" borderId="12" xfId="0" applyFont="1" applyBorder="1" applyAlignment="1">
      <alignment vertical="justify"/>
    </xf>
    <xf numFmtId="0" fontId="9" fillId="0" borderId="0" xfId="0" applyFont="1" applyBorder="1" applyAlignment="1">
      <alignment horizontal="justify" vertical="center"/>
    </xf>
    <xf numFmtId="180" fontId="10" fillId="0" borderId="17" xfId="49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5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15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/>
    </xf>
    <xf numFmtId="15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180" fontId="10" fillId="0" borderId="20" xfId="49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15" fontId="10" fillId="0" borderId="28" xfId="0" applyNumberFormat="1" applyFont="1" applyBorder="1" applyAlignment="1">
      <alignment horizontal="center" vertical="center"/>
    </xf>
    <xf numFmtId="180" fontId="10" fillId="0" borderId="28" xfId="49" applyNumberFormat="1" applyFont="1" applyFill="1" applyBorder="1" applyAlignment="1">
      <alignment horizontal="center" vertical="center"/>
    </xf>
    <xf numFmtId="180" fontId="10" fillId="0" borderId="29" xfId="49" applyNumberFormat="1" applyFont="1" applyFill="1" applyBorder="1" applyAlignment="1">
      <alignment horizontal="center" vertical="center"/>
    </xf>
    <xf numFmtId="180" fontId="10" fillId="0" borderId="30" xfId="49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15" fontId="10" fillId="0" borderId="19" xfId="0" applyNumberFormat="1" applyFont="1" applyBorder="1" applyAlignment="1">
      <alignment horizontal="center" vertical="center"/>
    </xf>
    <xf numFmtId="180" fontId="10" fillId="0" borderId="19" xfId="49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80" fontId="10" fillId="0" borderId="30" xfId="49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 shrinkToFit="1"/>
    </xf>
    <xf numFmtId="180" fontId="10" fillId="0" borderId="28" xfId="49" applyNumberFormat="1" applyFont="1" applyBorder="1" applyAlignment="1">
      <alignment vertical="center"/>
    </xf>
    <xf numFmtId="180" fontId="10" fillId="0" borderId="28" xfId="49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justify" vertical="center"/>
    </xf>
    <xf numFmtId="0" fontId="10" fillId="0" borderId="28" xfId="0" applyFont="1" applyBorder="1" applyAlignment="1">
      <alignment/>
    </xf>
    <xf numFmtId="15" fontId="10" fillId="0" borderId="28" xfId="0" applyNumberFormat="1" applyFont="1" applyBorder="1" applyAlignment="1">
      <alignment/>
    </xf>
    <xf numFmtId="0" fontId="10" fillId="0" borderId="20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horizontal="center"/>
    </xf>
    <xf numFmtId="0" fontId="10" fillId="0" borderId="33" xfId="0" applyFont="1" applyBorder="1" applyAlignment="1">
      <alignment/>
    </xf>
    <xf numFmtId="0" fontId="0" fillId="0" borderId="34" xfId="0" applyBorder="1" applyAlignment="1">
      <alignment/>
    </xf>
    <xf numFmtId="180" fontId="10" fillId="0" borderId="21" xfId="49" applyNumberFormat="1" applyFont="1" applyFill="1" applyBorder="1" applyAlignment="1">
      <alignment vertical="center"/>
    </xf>
    <xf numFmtId="180" fontId="10" fillId="0" borderId="32" xfId="49" applyNumberFormat="1" applyFont="1" applyFill="1" applyBorder="1" applyAlignment="1">
      <alignment vertical="center"/>
    </xf>
    <xf numFmtId="180" fontId="10" fillId="0" borderId="35" xfId="49" applyNumberFormat="1" applyFont="1" applyFill="1" applyBorder="1" applyAlignment="1">
      <alignment vertical="center"/>
    </xf>
    <xf numFmtId="180" fontId="10" fillId="0" borderId="36" xfId="49" applyNumberFormat="1" applyFont="1" applyFill="1" applyBorder="1" applyAlignment="1">
      <alignment vertical="center"/>
    </xf>
    <xf numFmtId="180" fontId="10" fillId="0" borderId="21" xfId="49" applyNumberFormat="1" applyFont="1" applyFill="1" applyBorder="1" applyAlignment="1">
      <alignment horizontal="center" vertical="center"/>
    </xf>
    <xf numFmtId="180" fontId="10" fillId="0" borderId="32" xfId="49" applyNumberFormat="1" applyFont="1" applyFill="1" applyBorder="1" applyAlignment="1">
      <alignment horizontal="center" vertical="center"/>
    </xf>
    <xf numFmtId="180" fontId="10" fillId="0" borderId="35" xfId="49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80" fontId="10" fillId="0" borderId="32" xfId="49" applyNumberFormat="1" applyFont="1" applyBorder="1" applyAlignment="1">
      <alignment vertical="center"/>
    </xf>
    <xf numFmtId="180" fontId="10" fillId="0" borderId="35" xfId="49" applyNumberFormat="1" applyFont="1" applyBorder="1" applyAlignment="1">
      <alignment vertical="center"/>
    </xf>
    <xf numFmtId="180" fontId="10" fillId="0" borderId="32" xfId="49" applyNumberFormat="1" applyFont="1" applyBorder="1" applyAlignment="1">
      <alignment horizontal="center" vertical="center"/>
    </xf>
    <xf numFmtId="180" fontId="10" fillId="0" borderId="32" xfId="49" applyNumberFormat="1" applyFont="1" applyFill="1" applyBorder="1" applyAlignment="1">
      <alignment/>
    </xf>
    <xf numFmtId="180" fontId="10" fillId="0" borderId="35" xfId="49" applyNumberFormat="1" applyFont="1" applyBorder="1" applyAlignment="1">
      <alignment/>
    </xf>
    <xf numFmtId="180" fontId="10" fillId="0" borderId="35" xfId="49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0" fontId="0" fillId="0" borderId="0" xfId="306" applyNumberFormat="1" applyFont="1" applyAlignment="1">
      <alignment/>
    </xf>
    <xf numFmtId="0" fontId="10" fillId="35" borderId="10" xfId="0" applyFont="1" applyFill="1" applyBorder="1" applyAlignment="1">
      <alignment vertical="center"/>
    </xf>
    <xf numFmtId="0" fontId="10" fillId="35" borderId="20" xfId="0" applyFont="1" applyFill="1" applyBorder="1" applyAlignment="1">
      <alignment vertical="center"/>
    </xf>
    <xf numFmtId="180" fontId="10" fillId="35" borderId="20" xfId="49" applyNumberFormat="1" applyFont="1" applyFill="1" applyBorder="1" applyAlignment="1">
      <alignment horizontal="center" vertical="center"/>
    </xf>
    <xf numFmtId="180" fontId="10" fillId="35" borderId="21" xfId="49" applyNumberFormat="1" applyFont="1" applyFill="1" applyBorder="1" applyAlignment="1">
      <alignment vertical="center"/>
    </xf>
    <xf numFmtId="15" fontId="10" fillId="35" borderId="10" xfId="0" applyNumberFormat="1" applyFont="1" applyFill="1" applyBorder="1" applyAlignment="1">
      <alignment horizontal="center" vertical="center"/>
    </xf>
    <xf numFmtId="180" fontId="10" fillId="35" borderId="10" xfId="49" applyNumberFormat="1" applyFont="1" applyFill="1" applyBorder="1" applyAlignment="1">
      <alignment horizontal="center" vertical="center"/>
    </xf>
    <xf numFmtId="180" fontId="10" fillId="35" borderId="32" xfId="49" applyNumberFormat="1" applyFont="1" applyFill="1" applyBorder="1" applyAlignment="1">
      <alignment vertical="center"/>
    </xf>
    <xf numFmtId="15" fontId="10" fillId="35" borderId="28" xfId="0" applyNumberFormat="1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/>
    </xf>
    <xf numFmtId="180" fontId="10" fillId="35" borderId="28" xfId="49" applyNumberFormat="1" applyFont="1" applyFill="1" applyBorder="1" applyAlignment="1">
      <alignment horizontal="center" vertical="center"/>
    </xf>
    <xf numFmtId="180" fontId="10" fillId="35" borderId="35" xfId="49" applyNumberFormat="1" applyFont="1" applyFill="1" applyBorder="1" applyAlignment="1">
      <alignment vertical="center"/>
    </xf>
    <xf numFmtId="15" fontId="10" fillId="35" borderId="29" xfId="0" applyNumberFormat="1" applyFont="1" applyFill="1" applyBorder="1" applyAlignment="1">
      <alignment horizontal="center" vertical="center"/>
    </xf>
    <xf numFmtId="180" fontId="10" fillId="35" borderId="29" xfId="49" applyNumberFormat="1" applyFont="1" applyFill="1" applyBorder="1" applyAlignment="1">
      <alignment horizontal="center" vertical="center"/>
    </xf>
    <xf numFmtId="180" fontId="10" fillId="35" borderId="30" xfId="49" applyNumberFormat="1" applyFont="1" applyFill="1" applyBorder="1" applyAlignment="1">
      <alignment vertical="center"/>
    </xf>
    <xf numFmtId="180" fontId="10" fillId="35" borderId="19" xfId="49" applyNumberFormat="1" applyFont="1" applyFill="1" applyBorder="1" applyAlignment="1">
      <alignment horizontal="center" vertical="center"/>
    </xf>
    <xf numFmtId="180" fontId="10" fillId="35" borderId="36" xfId="49" applyNumberFormat="1" applyFont="1" applyFill="1" applyBorder="1" applyAlignment="1">
      <alignment vertical="center"/>
    </xf>
    <xf numFmtId="180" fontId="10" fillId="35" borderId="21" xfId="49" applyNumberFormat="1" applyFont="1" applyFill="1" applyBorder="1" applyAlignment="1">
      <alignment horizontal="center" vertical="center"/>
    </xf>
    <xf numFmtId="180" fontId="10" fillId="35" borderId="32" xfId="49" applyNumberFormat="1" applyFont="1" applyFill="1" applyBorder="1" applyAlignment="1">
      <alignment horizontal="center" vertical="center"/>
    </xf>
    <xf numFmtId="180" fontId="10" fillId="35" borderId="35" xfId="49" applyNumberFormat="1" applyFont="1" applyFill="1" applyBorder="1" applyAlignment="1">
      <alignment horizontal="center" vertical="center"/>
    </xf>
    <xf numFmtId="180" fontId="10" fillId="35" borderId="30" xfId="49" applyNumberFormat="1" applyFont="1" applyFill="1" applyBorder="1" applyAlignment="1">
      <alignment horizontal="center" vertical="center"/>
    </xf>
    <xf numFmtId="180" fontId="10" fillId="35" borderId="10" xfId="49" applyNumberFormat="1" applyFont="1" applyFill="1" applyBorder="1" applyAlignment="1">
      <alignment vertical="center"/>
    </xf>
    <xf numFmtId="180" fontId="10" fillId="35" borderId="28" xfId="49" applyNumberFormat="1" applyFont="1" applyFill="1" applyBorder="1" applyAlignment="1">
      <alignment vertical="center"/>
    </xf>
    <xf numFmtId="180" fontId="10" fillId="35" borderId="29" xfId="49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5" fontId="10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10" fillId="35" borderId="32" xfId="49" applyNumberFormat="1" applyFont="1" applyFill="1" applyBorder="1" applyAlignment="1">
      <alignment/>
    </xf>
    <xf numFmtId="15" fontId="10" fillId="35" borderId="28" xfId="0" applyNumberFormat="1" applyFont="1" applyFill="1" applyBorder="1" applyAlignment="1">
      <alignment/>
    </xf>
    <xf numFmtId="0" fontId="10" fillId="35" borderId="28" xfId="0" applyFont="1" applyFill="1" applyBorder="1" applyAlignment="1">
      <alignment/>
    </xf>
    <xf numFmtId="180" fontId="10" fillId="35" borderId="35" xfId="49" applyNumberFormat="1" applyFont="1" applyFill="1" applyBorder="1" applyAlignment="1">
      <alignment/>
    </xf>
    <xf numFmtId="15" fontId="10" fillId="35" borderId="29" xfId="0" applyNumberFormat="1" applyFont="1" applyFill="1" applyBorder="1" applyAlignment="1">
      <alignment/>
    </xf>
    <xf numFmtId="180" fontId="10" fillId="35" borderId="30" xfId="49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80" fontId="10" fillId="0" borderId="0" xfId="49" applyNumberFormat="1" applyFont="1" applyBorder="1" applyAlignment="1">
      <alignment horizontal="center" vertical="center"/>
    </xf>
    <xf numFmtId="0" fontId="15" fillId="0" borderId="33" xfId="0" applyFont="1" applyBorder="1" applyAlignment="1">
      <alignment/>
    </xf>
    <xf numFmtId="0" fontId="10" fillId="35" borderId="33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 wrapText="1"/>
    </xf>
    <xf numFmtId="180" fontId="14" fillId="35" borderId="10" xfId="49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80" fontId="10" fillId="35" borderId="38" xfId="49" applyNumberFormat="1" applyFont="1" applyFill="1" applyBorder="1" applyAlignment="1">
      <alignment horizontal="center" vertical="center"/>
    </xf>
    <xf numFmtId="180" fontId="10" fillId="35" borderId="0" xfId="49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35" borderId="31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180" fontId="10" fillId="35" borderId="17" xfId="49" applyNumberFormat="1" applyFont="1" applyFill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10" fillId="35" borderId="20" xfId="0" applyFont="1" applyFill="1" applyBorder="1" applyAlignment="1">
      <alignment horizontal="justify" vertical="center"/>
    </xf>
    <xf numFmtId="0" fontId="15" fillId="35" borderId="33" xfId="0" applyFont="1" applyFill="1" applyBorder="1" applyAlignment="1">
      <alignment/>
    </xf>
    <xf numFmtId="0" fontId="10" fillId="35" borderId="27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8" fillId="35" borderId="31" xfId="0" applyFont="1" applyFill="1" applyBorder="1" applyAlignment="1">
      <alignment/>
    </xf>
    <xf numFmtId="0" fontId="8" fillId="35" borderId="31" xfId="0" applyFont="1" applyFill="1" applyBorder="1" applyAlignment="1">
      <alignment horizontal="justify" vertical="center"/>
    </xf>
    <xf numFmtId="0" fontId="10" fillId="35" borderId="40" xfId="0" applyFont="1" applyFill="1" applyBorder="1" applyAlignment="1">
      <alignment vertical="center"/>
    </xf>
    <xf numFmtId="0" fontId="8" fillId="35" borderId="41" xfId="0" applyFont="1" applyFill="1" applyBorder="1" applyAlignment="1">
      <alignment vertical="center"/>
    </xf>
    <xf numFmtId="0" fontId="8" fillId="35" borderId="42" xfId="0" applyFont="1" applyFill="1" applyBorder="1" applyAlignment="1">
      <alignment vertical="center"/>
    </xf>
    <xf numFmtId="0" fontId="10" fillId="35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180" fontId="10" fillId="35" borderId="44" xfId="49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4" fontId="9" fillId="35" borderId="46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0" fontId="8" fillId="35" borderId="20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10" fillId="0" borderId="48" xfId="0" applyFont="1" applyFill="1" applyBorder="1" applyAlignment="1">
      <alignment/>
    </xf>
    <xf numFmtId="0" fontId="8" fillId="35" borderId="48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35" borderId="31" xfId="0" applyFont="1" applyFill="1" applyBorder="1" applyAlignment="1">
      <alignment vertical="center"/>
    </xf>
    <xf numFmtId="0" fontId="0" fillId="0" borderId="50" xfId="0" applyBorder="1" applyAlignment="1">
      <alignment/>
    </xf>
    <xf numFmtId="180" fontId="10" fillId="35" borderId="43" xfId="49" applyNumberFormat="1" applyFont="1" applyFill="1" applyBorder="1" applyAlignment="1">
      <alignment horizontal="center" vertical="center"/>
    </xf>
    <xf numFmtId="180" fontId="10" fillId="35" borderId="45" xfId="49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15" fontId="10" fillId="35" borderId="17" xfId="0" applyNumberFormat="1" applyFont="1" applyFill="1" applyBorder="1" applyAlignment="1">
      <alignment horizontal="center" vertical="center"/>
    </xf>
    <xf numFmtId="180" fontId="10" fillId="35" borderId="39" xfId="49" applyNumberFormat="1" applyFont="1" applyFill="1" applyBorder="1" applyAlignment="1">
      <alignment vertical="center"/>
    </xf>
    <xf numFmtId="180" fontId="10" fillId="35" borderId="47" xfId="49" applyNumberFormat="1" applyFont="1" applyFill="1" applyBorder="1" applyAlignment="1">
      <alignment vertical="center"/>
    </xf>
    <xf numFmtId="4" fontId="9" fillId="35" borderId="51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180" fontId="10" fillId="35" borderId="51" xfId="49" applyNumberFormat="1" applyFont="1" applyFill="1" applyBorder="1" applyAlignment="1">
      <alignment horizontal="center" vertical="center"/>
    </xf>
    <xf numFmtId="4" fontId="9" fillId="35" borderId="38" xfId="0" applyNumberFormat="1" applyFont="1" applyFill="1" applyBorder="1" applyAlignment="1">
      <alignment horizontal="left" vertical="center"/>
    </xf>
    <xf numFmtId="0" fontId="8" fillId="35" borderId="19" xfId="0" applyFont="1" applyFill="1" applyBorder="1" applyAlignment="1">
      <alignment vertical="center"/>
    </xf>
    <xf numFmtId="0" fontId="10" fillId="35" borderId="46" xfId="0" applyFont="1" applyFill="1" applyBorder="1" applyAlignment="1">
      <alignment vertical="center"/>
    </xf>
    <xf numFmtId="180" fontId="10" fillId="35" borderId="47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35" borderId="33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180" fontId="10" fillId="35" borderId="53" xfId="49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5" fillId="0" borderId="54" xfId="0" applyFont="1" applyBorder="1" applyAlignment="1">
      <alignment/>
    </xf>
    <xf numFmtId="0" fontId="0" fillId="0" borderId="11" xfId="0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55" xfId="0" applyBorder="1" applyAlignment="1">
      <alignment/>
    </xf>
    <xf numFmtId="180" fontId="16" fillId="35" borderId="10" xfId="4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0" xfId="0" applyFont="1" applyAlignment="1">
      <alignment horizontal="centerContinuous"/>
    </xf>
    <xf numFmtId="15" fontId="10" fillId="35" borderId="20" xfId="0" applyNumberFormat="1" applyFont="1" applyFill="1" applyBorder="1" applyAlignment="1">
      <alignment horizontal="center" vertical="center"/>
    </xf>
    <xf numFmtId="15" fontId="0" fillId="35" borderId="10" xfId="0" applyNumberFormat="1" applyFont="1" applyFill="1" applyBorder="1" applyAlignment="1">
      <alignment horizontal="center" vertical="center"/>
    </xf>
    <xf numFmtId="15" fontId="10" fillId="35" borderId="5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15" fontId="10" fillId="35" borderId="44" xfId="0" applyNumberFormat="1" applyFont="1" applyFill="1" applyBorder="1" applyAlignment="1">
      <alignment horizontal="center" vertical="center"/>
    </xf>
    <xf numFmtId="15" fontId="10" fillId="35" borderId="38" xfId="0" applyNumberFormat="1" applyFont="1" applyFill="1" applyBorder="1" applyAlignment="1">
      <alignment horizontal="center" vertical="center"/>
    </xf>
    <xf numFmtId="15" fontId="10" fillId="0" borderId="10" xfId="0" applyNumberFormat="1" applyFont="1" applyFill="1" applyBorder="1" applyAlignment="1">
      <alignment horizontal="center" vertical="center"/>
    </xf>
    <xf numFmtId="15" fontId="10" fillId="0" borderId="19" xfId="0" applyNumberFormat="1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vertical="center"/>
    </xf>
    <xf numFmtId="0" fontId="10" fillId="0" borderId="57" xfId="0" applyFont="1" applyBorder="1" applyAlignment="1">
      <alignment/>
    </xf>
    <xf numFmtId="0" fontId="10" fillId="0" borderId="18" xfId="0" applyFont="1" applyBorder="1" applyAlignment="1">
      <alignment/>
    </xf>
    <xf numFmtId="180" fontId="10" fillId="35" borderId="58" xfId="49" applyNumberFormat="1" applyFont="1" applyFill="1" applyBorder="1" applyAlignment="1">
      <alignment horizontal="center" vertical="center"/>
    </xf>
    <xf numFmtId="15" fontId="10" fillId="35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Border="1" applyAlignment="1">
      <alignment horizontal="center" vertical="center"/>
    </xf>
    <xf numFmtId="180" fontId="10" fillId="35" borderId="45" xfId="49" applyNumberFormat="1" applyFont="1" applyFill="1" applyBorder="1" applyAlignment="1">
      <alignment vertical="center"/>
    </xf>
    <xf numFmtId="0" fontId="10" fillId="0" borderId="54" xfId="0" applyFont="1" applyBorder="1" applyAlignment="1">
      <alignment/>
    </xf>
    <xf numFmtId="0" fontId="10" fillId="0" borderId="41" xfId="0" applyFont="1" applyFill="1" applyBorder="1" applyAlignment="1">
      <alignment vertical="center"/>
    </xf>
    <xf numFmtId="180" fontId="10" fillId="35" borderId="53" xfId="49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35" borderId="42" xfId="0" applyFont="1" applyFill="1" applyBorder="1" applyAlignment="1">
      <alignment vertical="center"/>
    </xf>
    <xf numFmtId="0" fontId="10" fillId="35" borderId="54" xfId="0" applyFont="1" applyFill="1" applyBorder="1" applyAlignment="1">
      <alignment/>
    </xf>
    <xf numFmtId="0" fontId="10" fillId="35" borderId="41" xfId="0" applyFont="1" applyFill="1" applyBorder="1" applyAlignment="1">
      <alignment vertical="center"/>
    </xf>
    <xf numFmtId="0" fontId="10" fillId="35" borderId="51" xfId="0" applyFont="1" applyFill="1" applyBorder="1" applyAlignment="1">
      <alignment vertical="center"/>
    </xf>
    <xf numFmtId="180" fontId="10" fillId="35" borderId="38" xfId="49" applyNumberFormat="1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35" borderId="59" xfId="0" applyFont="1" applyFill="1" applyBorder="1" applyAlignment="1">
      <alignment vertical="center"/>
    </xf>
    <xf numFmtId="180" fontId="10" fillId="35" borderId="60" xfId="49" applyNumberFormat="1" applyFont="1" applyFill="1" applyBorder="1" applyAlignment="1">
      <alignment horizontal="center" vertical="center"/>
    </xf>
    <xf numFmtId="180" fontId="10" fillId="35" borderId="36" xfId="49" applyNumberFormat="1" applyFont="1" applyFill="1" applyBorder="1" applyAlignment="1">
      <alignment horizontal="center" vertical="center"/>
    </xf>
    <xf numFmtId="180" fontId="0" fillId="0" borderId="4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justify" vertical="center"/>
    </xf>
    <xf numFmtId="0" fontId="8" fillId="0" borderId="31" xfId="0" applyFont="1" applyFill="1" applyBorder="1" applyAlignment="1">
      <alignment/>
    </xf>
    <xf numFmtId="0" fontId="8" fillId="0" borderId="4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34" xfId="0" applyFill="1" applyBorder="1" applyAlignment="1">
      <alignment/>
    </xf>
    <xf numFmtId="0" fontId="9" fillId="0" borderId="11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/>
    </xf>
    <xf numFmtId="0" fontId="9" fillId="0" borderId="1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/>
    </xf>
    <xf numFmtId="0" fontId="10" fillId="0" borderId="29" xfId="0" applyFont="1" applyFill="1" applyBorder="1" applyAlignment="1">
      <alignment vertical="center"/>
    </xf>
    <xf numFmtId="15" fontId="10" fillId="0" borderId="2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justify"/>
    </xf>
    <xf numFmtId="0" fontId="10" fillId="0" borderId="61" xfId="0" applyFont="1" applyFill="1" applyBorder="1" applyAlignment="1">
      <alignment vertical="center"/>
    </xf>
    <xf numFmtId="180" fontId="10" fillId="0" borderId="38" xfId="49" applyNumberFormat="1" applyFont="1" applyFill="1" applyBorder="1" applyAlignment="1">
      <alignment horizontal="center" vertical="center"/>
    </xf>
    <xf numFmtId="180" fontId="10" fillId="0" borderId="47" xfId="49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justify"/>
    </xf>
    <xf numFmtId="15" fontId="10" fillId="0" borderId="17" xfId="0" applyNumberFormat="1" applyFont="1" applyFill="1" applyBorder="1" applyAlignment="1">
      <alignment horizontal="center" vertical="center"/>
    </xf>
    <xf numFmtId="180" fontId="10" fillId="0" borderId="17" xfId="49" applyNumberFormat="1" applyFont="1" applyFill="1" applyBorder="1" applyAlignment="1">
      <alignment horizontal="center" vertical="center"/>
    </xf>
    <xf numFmtId="180" fontId="10" fillId="0" borderId="39" xfId="49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justify"/>
    </xf>
    <xf numFmtId="0" fontId="10" fillId="0" borderId="4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justify"/>
    </xf>
    <xf numFmtId="0" fontId="9" fillId="0" borderId="16" xfId="0" applyFont="1" applyFill="1" applyBorder="1" applyAlignment="1">
      <alignment vertical="justify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justify" vertical="center"/>
    </xf>
    <xf numFmtId="0" fontId="11" fillId="0" borderId="14" xfId="0" applyFont="1" applyFill="1" applyBorder="1" applyAlignment="1">
      <alignment horizontal="justify" vertical="center"/>
    </xf>
    <xf numFmtId="180" fontId="10" fillId="0" borderId="10" xfId="49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justify" vertical="center"/>
    </xf>
    <xf numFmtId="180" fontId="10" fillId="0" borderId="28" xfId="49" applyNumberFormat="1" applyFont="1" applyFill="1" applyBorder="1" applyAlignment="1">
      <alignment vertical="center"/>
    </xf>
    <xf numFmtId="180" fontId="10" fillId="0" borderId="29" xfId="49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15" fontId="10" fillId="0" borderId="2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180" fontId="14" fillId="0" borderId="10" xfId="49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0" fillId="0" borderId="13" xfId="0" applyFont="1" applyFill="1" applyBorder="1" applyAlignment="1">
      <alignment vertical="center"/>
    </xf>
    <xf numFmtId="15" fontId="10" fillId="0" borderId="10" xfId="0" applyNumberFormat="1" applyFont="1" applyFill="1" applyBorder="1" applyAlignment="1">
      <alignment/>
    </xf>
    <xf numFmtId="15" fontId="10" fillId="0" borderId="28" xfId="0" applyNumberFormat="1" applyFont="1" applyFill="1" applyBorder="1" applyAlignment="1">
      <alignment/>
    </xf>
    <xf numFmtId="15" fontId="10" fillId="0" borderId="29" xfId="0" applyNumberFormat="1" applyFont="1" applyFill="1" applyBorder="1" applyAlignment="1">
      <alignment/>
    </xf>
    <xf numFmtId="15" fontId="10" fillId="0" borderId="20" xfId="0" applyNumberFormat="1" applyFont="1" applyFill="1" applyBorder="1" applyAlignment="1">
      <alignment horizontal="center" vertical="center"/>
    </xf>
    <xf numFmtId="15" fontId="10" fillId="0" borderId="38" xfId="0" applyNumberFormat="1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/>
    </xf>
    <xf numFmtId="15" fontId="10" fillId="0" borderId="56" xfId="0" applyNumberFormat="1" applyFont="1" applyFill="1" applyBorder="1" applyAlignment="1">
      <alignment horizontal="center" vertical="center"/>
    </xf>
    <xf numFmtId="43" fontId="0" fillId="0" borderId="0" xfId="49" applyFont="1" applyFill="1" applyBorder="1" applyAlignment="1">
      <alignment/>
    </xf>
    <xf numFmtId="15" fontId="10" fillId="0" borderId="44" xfId="0" applyNumberFormat="1" applyFont="1" applyFill="1" applyBorder="1" applyAlignment="1">
      <alignment horizontal="center" vertical="center"/>
    </xf>
    <xf numFmtId="15" fontId="1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5" borderId="62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5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63" xfId="0" applyBorder="1" applyAlignment="1">
      <alignment/>
    </xf>
    <xf numFmtId="15" fontId="10" fillId="0" borderId="58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180" fontId="10" fillId="35" borderId="65" xfId="49" applyNumberFormat="1" applyFont="1" applyFill="1" applyBorder="1" applyAlignment="1">
      <alignment horizontal="center" vertical="center"/>
    </xf>
    <xf numFmtId="180" fontId="10" fillId="35" borderId="66" xfId="49" applyNumberFormat="1" applyFont="1" applyFill="1" applyBorder="1" applyAlignment="1">
      <alignment horizontal="center" vertical="center"/>
    </xf>
    <xf numFmtId="180" fontId="10" fillId="35" borderId="11" xfId="49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0" fontId="0" fillId="0" borderId="67" xfId="0" applyBorder="1" applyAlignment="1">
      <alignment/>
    </xf>
    <xf numFmtId="0" fontId="8" fillId="35" borderId="29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15" fontId="10" fillId="0" borderId="68" xfId="0" applyNumberFormat="1" applyFont="1" applyFill="1" applyBorder="1" applyAlignment="1">
      <alignment horizontal="center" vertical="center"/>
    </xf>
    <xf numFmtId="43" fontId="0" fillId="0" borderId="59" xfId="49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86">
      <alignment/>
      <protection/>
    </xf>
    <xf numFmtId="180" fontId="0" fillId="0" borderId="0" xfId="49" applyNumberFormat="1" applyAlignment="1">
      <alignment/>
    </xf>
    <xf numFmtId="0" fontId="4" fillId="0" borderId="0" xfId="86" applyFont="1">
      <alignment/>
      <protection/>
    </xf>
    <xf numFmtId="17" fontId="10" fillId="0" borderId="10" xfId="86" applyNumberFormat="1" applyFont="1" applyBorder="1" applyAlignment="1">
      <alignment vertical="center"/>
      <protection/>
    </xf>
    <xf numFmtId="14" fontId="10" fillId="0" borderId="10" xfId="86" applyNumberFormat="1" applyFont="1" applyBorder="1" applyAlignment="1">
      <alignment horizontal="center" vertical="center"/>
      <protection/>
    </xf>
    <xf numFmtId="15" fontId="10" fillId="0" borderId="10" xfId="86" applyNumberFormat="1" applyFont="1" applyBorder="1" applyAlignment="1">
      <alignment horizontal="center" vertical="center"/>
      <protection/>
    </xf>
    <xf numFmtId="0" fontId="10" fillId="0" borderId="10" xfId="86" applyFont="1" applyBorder="1" applyAlignment="1">
      <alignment vertical="center"/>
      <protection/>
    </xf>
    <xf numFmtId="17" fontId="10" fillId="0" borderId="69" xfId="86" applyNumberFormat="1" applyFont="1" applyBorder="1" applyAlignment="1">
      <alignment vertical="center"/>
      <protection/>
    </xf>
    <xf numFmtId="14" fontId="10" fillId="0" borderId="69" xfId="86" applyNumberFormat="1" applyFont="1" applyBorder="1" applyAlignment="1">
      <alignment horizontal="center" vertical="center"/>
      <protection/>
    </xf>
    <xf numFmtId="15" fontId="10" fillId="0" borderId="69" xfId="86" applyNumberFormat="1" applyFont="1" applyBorder="1" applyAlignment="1">
      <alignment horizontal="center" vertical="center"/>
      <protection/>
    </xf>
    <xf numFmtId="0" fontId="10" fillId="0" borderId="69" xfId="86" applyFont="1" applyBorder="1" applyAlignment="1">
      <alignment vertical="center"/>
      <protection/>
    </xf>
    <xf numFmtId="0" fontId="10" fillId="0" borderId="70" xfId="86" applyFont="1" applyBorder="1" applyAlignment="1">
      <alignment vertical="center" wrapText="1"/>
      <protection/>
    </xf>
    <xf numFmtId="17" fontId="10" fillId="0" borderId="71" xfId="86" applyNumberFormat="1" applyFont="1" applyBorder="1" applyAlignment="1">
      <alignment vertical="center"/>
      <protection/>
    </xf>
    <xf numFmtId="14" fontId="10" fillId="0" borderId="71" xfId="86" applyNumberFormat="1" applyFont="1" applyBorder="1" applyAlignment="1">
      <alignment horizontal="center" vertical="center"/>
      <protection/>
    </xf>
    <xf numFmtId="15" fontId="10" fillId="0" borderId="71" xfId="86" applyNumberFormat="1" applyFont="1" applyBorder="1" applyAlignment="1">
      <alignment horizontal="center" vertical="center"/>
      <protection/>
    </xf>
    <xf numFmtId="0" fontId="10" fillId="0" borderId="71" xfId="86" applyFont="1" applyBorder="1" applyAlignment="1">
      <alignment vertical="center"/>
      <protection/>
    </xf>
    <xf numFmtId="0" fontId="10" fillId="0" borderId="72" xfId="86" applyFont="1" applyBorder="1" applyAlignment="1">
      <alignment vertical="center" wrapText="1"/>
      <protection/>
    </xf>
    <xf numFmtId="15" fontId="10" fillId="0" borderId="73" xfId="86" applyNumberFormat="1" applyFont="1" applyBorder="1" applyAlignment="1">
      <alignment horizontal="center" vertical="center"/>
      <protection/>
    </xf>
    <xf numFmtId="0" fontId="0" fillId="0" borderId="0" xfId="86" applyFill="1">
      <alignment/>
      <protection/>
    </xf>
    <xf numFmtId="0" fontId="10" fillId="0" borderId="19" xfId="86" applyFont="1" applyBorder="1">
      <alignment/>
      <protection/>
    </xf>
    <xf numFmtId="0" fontId="10" fillId="0" borderId="0" xfId="86" applyFont="1" applyBorder="1">
      <alignment/>
      <protection/>
    </xf>
    <xf numFmtId="0" fontId="10" fillId="0" borderId="40" xfId="86" applyFont="1" applyBorder="1">
      <alignment/>
      <protection/>
    </xf>
    <xf numFmtId="15" fontId="10" fillId="0" borderId="40" xfId="86" applyNumberFormat="1" applyFont="1" applyBorder="1">
      <alignment/>
      <protection/>
    </xf>
    <xf numFmtId="0" fontId="10" fillId="0" borderId="19" xfId="86" applyFont="1" applyBorder="1" applyAlignment="1">
      <alignment vertical="center"/>
      <protection/>
    </xf>
    <xf numFmtId="0" fontId="9" fillId="0" borderId="14" xfId="86" applyFont="1" applyBorder="1" applyAlignment="1">
      <alignment horizontal="justify" vertical="center"/>
      <protection/>
    </xf>
    <xf numFmtId="0" fontId="10" fillId="0" borderId="0" xfId="86" applyNumberFormat="1" applyFont="1" applyBorder="1">
      <alignment/>
      <protection/>
    </xf>
    <xf numFmtId="14" fontId="10" fillId="0" borderId="40" xfId="86" applyNumberFormat="1" applyFont="1" applyBorder="1">
      <alignment/>
      <protection/>
    </xf>
    <xf numFmtId="0" fontId="10" fillId="0" borderId="40" xfId="86" applyFont="1" applyBorder="1" applyAlignment="1">
      <alignment vertical="center"/>
      <protection/>
    </xf>
    <xf numFmtId="0" fontId="9" fillId="0" borderId="12" xfId="86" applyFont="1" applyBorder="1" applyAlignment="1">
      <alignment horizontal="justify" vertical="center"/>
      <protection/>
    </xf>
    <xf numFmtId="0" fontId="10" fillId="0" borderId="20" xfId="86" applyFont="1" applyBorder="1">
      <alignment/>
      <protection/>
    </xf>
    <xf numFmtId="0" fontId="10" fillId="0" borderId="22" xfId="86" applyFont="1" applyBorder="1">
      <alignment/>
      <protection/>
    </xf>
    <xf numFmtId="0" fontId="10" fillId="0" borderId="74" xfId="86" applyFont="1" applyBorder="1">
      <alignment/>
      <protection/>
    </xf>
    <xf numFmtId="15" fontId="10" fillId="0" borderId="74" xfId="86" applyNumberFormat="1" applyFont="1" applyBorder="1">
      <alignment/>
      <protection/>
    </xf>
    <xf numFmtId="0" fontId="9" fillId="0" borderId="11" xfId="86" applyFont="1" applyBorder="1" applyAlignment="1">
      <alignment horizontal="justify" vertical="center"/>
      <protection/>
    </xf>
    <xf numFmtId="0" fontId="9" fillId="0" borderId="12" xfId="86" applyFont="1" applyBorder="1">
      <alignment/>
      <protection/>
    </xf>
    <xf numFmtId="0" fontId="9" fillId="0" borderId="63" xfId="86" applyFont="1" applyBorder="1">
      <alignment/>
      <protection/>
    </xf>
    <xf numFmtId="0" fontId="10" fillId="0" borderId="75" xfId="86" applyFont="1" applyBorder="1" applyAlignment="1">
      <alignment vertical="center"/>
      <protection/>
    </xf>
    <xf numFmtId="0" fontId="10" fillId="0" borderId="75" xfId="86" applyFont="1" applyBorder="1" applyAlignment="1">
      <alignment horizontal="center" vertical="center"/>
      <protection/>
    </xf>
    <xf numFmtId="15" fontId="10" fillId="0" borderId="75" xfId="86" applyNumberFormat="1" applyFont="1" applyBorder="1" applyAlignment="1">
      <alignment horizontal="center" vertical="center"/>
      <protection/>
    </xf>
    <xf numFmtId="0" fontId="10" fillId="0" borderId="0" xfId="86" applyFont="1" applyBorder="1" applyAlignment="1">
      <alignment vertical="center"/>
      <protection/>
    </xf>
    <xf numFmtId="0" fontId="0" fillId="0" borderId="40" xfId="86" applyBorder="1" applyAlignment="1">
      <alignment/>
      <protection/>
    </xf>
    <xf numFmtId="17" fontId="10" fillId="0" borderId="28" xfId="86" applyNumberFormat="1" applyFont="1" applyBorder="1" applyAlignment="1">
      <alignment vertical="center"/>
      <protection/>
    </xf>
    <xf numFmtId="17" fontId="10" fillId="0" borderId="75" xfId="86" applyNumberFormat="1" applyFont="1" applyBorder="1" applyAlignment="1">
      <alignment vertical="center"/>
      <protection/>
    </xf>
    <xf numFmtId="14" fontId="10" fillId="0" borderId="75" xfId="86" applyNumberFormat="1" applyFont="1" applyBorder="1" applyAlignment="1">
      <alignment horizontal="center" vertical="center"/>
      <protection/>
    </xf>
    <xf numFmtId="0" fontId="9" fillId="0" borderId="76" xfId="86" applyFont="1" applyBorder="1">
      <alignment/>
      <protection/>
    </xf>
    <xf numFmtId="0" fontId="10" fillId="0" borderId="20" xfId="86" applyFont="1" applyBorder="1" applyAlignment="1">
      <alignment vertical="center"/>
      <protection/>
    </xf>
    <xf numFmtId="0" fontId="10" fillId="0" borderId="77" xfId="86" applyFont="1" applyBorder="1" applyAlignment="1">
      <alignment vertical="center"/>
      <protection/>
    </xf>
    <xf numFmtId="0" fontId="10" fillId="0" borderId="77" xfId="86" applyFont="1" applyBorder="1" applyAlignment="1">
      <alignment horizontal="center" vertical="center"/>
      <protection/>
    </xf>
    <xf numFmtId="15" fontId="10" fillId="0" borderId="77" xfId="86" applyNumberFormat="1" applyFont="1" applyBorder="1" applyAlignment="1">
      <alignment horizontal="center" vertical="center"/>
      <protection/>
    </xf>
    <xf numFmtId="0" fontId="0" fillId="0" borderId="20" xfId="86" applyBorder="1" applyAlignment="1">
      <alignment vertical="center"/>
      <protection/>
    </xf>
    <xf numFmtId="0" fontId="0" fillId="0" borderId="77" xfId="86" applyBorder="1" applyAlignment="1">
      <alignment vertical="center"/>
      <protection/>
    </xf>
    <xf numFmtId="0" fontId="0" fillId="0" borderId="77" xfId="86" applyBorder="1" applyAlignment="1">
      <alignment horizontal="center" vertical="center"/>
      <protection/>
    </xf>
    <xf numFmtId="15" fontId="0" fillId="0" borderId="77" xfId="86" applyNumberFormat="1" applyBorder="1" applyAlignment="1">
      <alignment horizontal="center" vertical="center"/>
      <protection/>
    </xf>
    <xf numFmtId="0" fontId="10" fillId="0" borderId="40" xfId="86" applyFont="1" applyBorder="1" applyAlignment="1">
      <alignment/>
      <protection/>
    </xf>
    <xf numFmtId="0" fontId="10" fillId="0" borderId="69" xfId="86" applyFont="1" applyBorder="1" applyAlignment="1">
      <alignment horizontal="center" vertical="center"/>
      <protection/>
    </xf>
    <xf numFmtId="0" fontId="10" fillId="0" borderId="70" xfId="86" applyFont="1" applyBorder="1" applyAlignment="1">
      <alignment vertical="center"/>
      <protection/>
    </xf>
    <xf numFmtId="0" fontId="9" fillId="0" borderId="14" xfId="86" applyFont="1" applyBorder="1" applyAlignment="1">
      <alignment vertical="justify"/>
      <protection/>
    </xf>
    <xf numFmtId="0" fontId="10" fillId="0" borderId="71" xfId="86" applyFont="1" applyBorder="1" applyAlignment="1">
      <alignment horizontal="center" vertical="center"/>
      <protection/>
    </xf>
    <xf numFmtId="0" fontId="10" fillId="0" borderId="72" xfId="86" applyFont="1" applyBorder="1" applyAlignment="1">
      <alignment vertical="center"/>
      <protection/>
    </xf>
    <xf numFmtId="0" fontId="9" fillId="0" borderId="14" xfId="86" applyFont="1" applyFill="1" applyBorder="1" applyAlignment="1">
      <alignment horizontal="justify"/>
      <protection/>
    </xf>
    <xf numFmtId="0" fontId="11" fillId="0" borderId="12" xfId="86" applyFont="1" applyBorder="1" applyAlignment="1">
      <alignment horizontal="justify" vertical="center"/>
      <protection/>
    </xf>
    <xf numFmtId="0" fontId="11" fillId="0" borderId="14" xfId="86" applyFont="1" applyBorder="1" applyAlignment="1">
      <alignment horizontal="justify" vertical="center"/>
      <protection/>
    </xf>
    <xf numFmtId="17" fontId="10" fillId="0" borderId="71" xfId="86" applyNumberFormat="1" applyFont="1" applyBorder="1" applyAlignment="1">
      <alignment horizontal="center" vertical="center"/>
      <protection/>
    </xf>
    <xf numFmtId="0" fontId="9" fillId="0" borderId="14" xfId="86" applyFont="1" applyBorder="1" applyAlignment="1">
      <alignment horizontal="justify"/>
      <protection/>
    </xf>
    <xf numFmtId="17" fontId="10" fillId="35" borderId="71" xfId="86" applyNumberFormat="1" applyFont="1" applyFill="1" applyBorder="1" applyAlignment="1">
      <alignment vertical="center"/>
      <protection/>
    </xf>
    <xf numFmtId="14" fontId="10" fillId="35" borderId="71" xfId="86" applyNumberFormat="1" applyFont="1" applyFill="1" applyBorder="1" applyAlignment="1">
      <alignment horizontal="center" vertical="center"/>
      <protection/>
    </xf>
    <xf numFmtId="15" fontId="10" fillId="35" borderId="71" xfId="86" applyNumberFormat="1" applyFont="1" applyFill="1" applyBorder="1" applyAlignment="1">
      <alignment horizontal="center" vertical="center"/>
      <protection/>
    </xf>
    <xf numFmtId="0" fontId="9" fillId="0" borderId="11" xfId="86" applyFont="1" applyBorder="1">
      <alignment/>
      <protection/>
    </xf>
    <xf numFmtId="0" fontId="9" fillId="0" borderId="12" xfId="86" applyFont="1" applyFill="1" applyBorder="1">
      <alignment/>
      <protection/>
    </xf>
    <xf numFmtId="0" fontId="9" fillId="0" borderId="16" xfId="86" applyFont="1" applyBorder="1" applyAlignment="1">
      <alignment vertical="justify"/>
      <protection/>
    </xf>
    <xf numFmtId="0" fontId="9" fillId="0" borderId="15" xfId="86" applyFont="1" applyBorder="1" applyAlignment="1">
      <alignment vertical="justify"/>
      <protection/>
    </xf>
    <xf numFmtId="0" fontId="9" fillId="0" borderId="11" xfId="86" applyFont="1" applyBorder="1" applyAlignment="1">
      <alignment vertical="justify"/>
      <protection/>
    </xf>
    <xf numFmtId="0" fontId="8" fillId="33" borderId="10" xfId="86" applyFont="1" applyFill="1" applyBorder="1" applyAlignment="1">
      <alignment horizontal="center"/>
      <protection/>
    </xf>
    <xf numFmtId="0" fontId="8" fillId="33" borderId="10" xfId="86" applyFont="1" applyFill="1" applyBorder="1" applyAlignment="1">
      <alignment horizontal="center" vertical="center"/>
      <protection/>
    </xf>
    <xf numFmtId="0" fontId="7" fillId="33" borderId="10" xfId="86" applyFont="1" applyFill="1" applyBorder="1" applyAlignment="1">
      <alignment horizontal="center"/>
      <protection/>
    </xf>
    <xf numFmtId="0" fontId="0" fillId="34" borderId="12" xfId="86" applyFill="1" applyBorder="1" applyAlignment="1">
      <alignment horizontal="center" vertical="center" wrapText="1"/>
      <protection/>
    </xf>
    <xf numFmtId="0" fontId="1" fillId="0" borderId="0" xfId="86" applyFont="1" applyAlignment="1">
      <alignment horizontal="centerContinuous"/>
      <protection/>
    </xf>
    <xf numFmtId="0" fontId="5" fillId="0" borderId="0" xfId="86" applyFont="1" applyAlignment="1">
      <alignment horizontal="center"/>
      <protection/>
    </xf>
    <xf numFmtId="0" fontId="5" fillId="0" borderId="0" xfId="86" applyFont="1" applyAlignment="1">
      <alignment horizontal="centerContinuous"/>
      <protection/>
    </xf>
    <xf numFmtId="43" fontId="0" fillId="0" borderId="0" xfId="86" applyNumberFormat="1">
      <alignment/>
      <protection/>
    </xf>
    <xf numFmtId="43" fontId="0" fillId="0" borderId="0" xfId="49" applyAlignment="1">
      <alignment/>
    </xf>
    <xf numFmtId="0" fontId="4" fillId="35" borderId="0" xfId="86" applyFont="1" applyFill="1" applyBorder="1" applyAlignment="1">
      <alignment vertical="center"/>
      <protection/>
    </xf>
    <xf numFmtId="0" fontId="0" fillId="0" borderId="47" xfId="86" applyBorder="1">
      <alignment/>
      <protection/>
    </xf>
    <xf numFmtId="0" fontId="0" fillId="0" borderId="38" xfId="86" applyBorder="1">
      <alignment/>
      <protection/>
    </xf>
    <xf numFmtId="15" fontId="8" fillId="35" borderId="38" xfId="86" applyNumberFormat="1" applyFont="1" applyFill="1" applyBorder="1" applyAlignment="1">
      <alignment horizontal="center" vertical="center"/>
      <protection/>
    </xf>
    <xf numFmtId="4" fontId="9" fillId="35" borderId="38" xfId="86" applyNumberFormat="1" applyFont="1" applyFill="1" applyBorder="1" applyAlignment="1">
      <alignment horizontal="center" vertical="center"/>
      <protection/>
    </xf>
    <xf numFmtId="0" fontId="10" fillId="35" borderId="38" xfId="86" applyFont="1" applyFill="1" applyBorder="1" applyAlignment="1">
      <alignment vertical="center"/>
      <protection/>
    </xf>
    <xf numFmtId="0" fontId="10" fillId="0" borderId="37" xfId="86" applyFont="1" applyFill="1" applyBorder="1" applyAlignment="1">
      <alignment/>
      <protection/>
    </xf>
    <xf numFmtId="0" fontId="0" fillId="0" borderId="32" xfId="86" applyBorder="1">
      <alignment/>
      <protection/>
    </xf>
    <xf numFmtId="0" fontId="0" fillId="0" borderId="10" xfId="86" applyBorder="1">
      <alignment/>
      <protection/>
    </xf>
    <xf numFmtId="15" fontId="8" fillId="35" borderId="10" xfId="86" applyNumberFormat="1" applyFont="1" applyFill="1" applyBorder="1" applyAlignment="1">
      <alignment horizontal="center" vertical="center"/>
      <protection/>
    </xf>
    <xf numFmtId="4" fontId="9" fillId="35" borderId="10" xfId="86" applyNumberFormat="1" applyFont="1" applyFill="1" applyBorder="1" applyAlignment="1">
      <alignment horizontal="center" vertical="center"/>
      <protection/>
    </xf>
    <xf numFmtId="0" fontId="10" fillId="35" borderId="10" xfId="86" applyFont="1" applyFill="1" applyBorder="1" applyAlignment="1">
      <alignment vertical="center"/>
      <protection/>
    </xf>
    <xf numFmtId="0" fontId="10" fillId="0" borderId="34" xfId="86" applyFont="1" applyFill="1" applyBorder="1" applyAlignment="1">
      <alignment/>
      <protection/>
    </xf>
    <xf numFmtId="0" fontId="10" fillId="35" borderId="33" xfId="86" applyFont="1" applyFill="1" applyBorder="1" applyAlignment="1">
      <alignment vertical="center"/>
      <protection/>
    </xf>
    <xf numFmtId="0" fontId="10" fillId="0" borderId="48" xfId="86" applyFont="1" applyFill="1" applyBorder="1" applyAlignment="1">
      <alignment/>
      <protection/>
    </xf>
    <xf numFmtId="0" fontId="0" fillId="0" borderId="12" xfId="86" applyBorder="1">
      <alignment/>
      <protection/>
    </xf>
    <xf numFmtId="0" fontId="0" fillId="0" borderId="0" xfId="86" applyBorder="1">
      <alignment/>
      <protection/>
    </xf>
    <xf numFmtId="0" fontId="15" fillId="0" borderId="33" xfId="86" applyFont="1" applyBorder="1" applyAlignment="1">
      <alignment/>
      <protection/>
    </xf>
    <xf numFmtId="0" fontId="0" fillId="0" borderId="67" xfId="86" applyBorder="1">
      <alignment/>
      <protection/>
    </xf>
    <xf numFmtId="180" fontId="10" fillId="35" borderId="31" xfId="49" applyNumberFormat="1" applyFont="1" applyFill="1" applyBorder="1" applyAlignment="1">
      <alignment horizontal="center" vertical="center"/>
    </xf>
    <xf numFmtId="0" fontId="0" fillId="0" borderId="64" xfId="86" applyBorder="1">
      <alignment/>
      <protection/>
    </xf>
    <xf numFmtId="0" fontId="0" fillId="0" borderId="29" xfId="86" applyBorder="1">
      <alignment/>
      <protection/>
    </xf>
    <xf numFmtId="15" fontId="8" fillId="35" borderId="56" xfId="86" applyNumberFormat="1" applyFont="1" applyFill="1" applyBorder="1" applyAlignment="1">
      <alignment horizontal="center" vertical="center"/>
      <protection/>
    </xf>
    <xf numFmtId="4" fontId="9" fillId="35" borderId="64" xfId="86" applyNumberFormat="1" applyFont="1" applyFill="1" applyBorder="1" applyAlignment="1">
      <alignment horizontal="center" vertical="center"/>
      <protection/>
    </xf>
    <xf numFmtId="0" fontId="10" fillId="35" borderId="31" xfId="86" applyFont="1" applyFill="1" applyBorder="1" applyAlignment="1">
      <alignment vertical="center"/>
      <protection/>
    </xf>
    <xf numFmtId="0" fontId="10" fillId="35" borderId="46" xfId="86" applyFont="1" applyFill="1" applyBorder="1" applyAlignment="1">
      <alignment vertical="center"/>
      <protection/>
    </xf>
    <xf numFmtId="0" fontId="0" fillId="0" borderId="45" xfId="86" applyBorder="1">
      <alignment/>
      <protection/>
    </xf>
    <xf numFmtId="0" fontId="0" fillId="0" borderId="44" xfId="86" applyBorder="1">
      <alignment/>
      <protection/>
    </xf>
    <xf numFmtId="15" fontId="8" fillId="35" borderId="44" xfId="86" applyNumberFormat="1" applyFont="1" applyFill="1" applyBorder="1" applyAlignment="1">
      <alignment horizontal="center" vertical="center"/>
      <protection/>
    </xf>
    <xf numFmtId="4" fontId="9" fillId="35" borderId="44" xfId="86" applyNumberFormat="1" applyFont="1" applyFill="1" applyBorder="1" applyAlignment="1">
      <alignment horizontal="center" vertical="center"/>
      <protection/>
    </xf>
    <xf numFmtId="0" fontId="10" fillId="35" borderId="43" xfId="86" applyFont="1" applyFill="1" applyBorder="1" applyAlignment="1">
      <alignment vertical="center"/>
      <protection/>
    </xf>
    <xf numFmtId="0" fontId="0" fillId="0" borderId="11" xfId="86" applyBorder="1">
      <alignment/>
      <protection/>
    </xf>
    <xf numFmtId="0" fontId="0" fillId="0" borderId="49" xfId="86" applyBorder="1">
      <alignment/>
      <protection/>
    </xf>
    <xf numFmtId="0" fontId="15" fillId="0" borderId="54" xfId="86" applyFont="1" applyBorder="1" applyAlignment="1">
      <alignment/>
      <protection/>
    </xf>
    <xf numFmtId="4" fontId="9" fillId="35" borderId="46" xfId="86" applyNumberFormat="1" applyFont="1" applyFill="1" applyBorder="1" applyAlignment="1">
      <alignment horizontal="left" vertical="center"/>
      <protection/>
    </xf>
    <xf numFmtId="43" fontId="0" fillId="0" borderId="0" xfId="49" applyBorder="1" applyAlignment="1">
      <alignment/>
    </xf>
    <xf numFmtId="4" fontId="9" fillId="35" borderId="51" xfId="86" applyNumberFormat="1" applyFont="1" applyFill="1" applyBorder="1" applyAlignment="1">
      <alignment horizontal="left" vertical="center"/>
      <protection/>
    </xf>
    <xf numFmtId="0" fontId="0" fillId="0" borderId="52" xfId="86" applyBorder="1">
      <alignment/>
      <protection/>
    </xf>
    <xf numFmtId="0" fontId="0" fillId="0" borderId="28" xfId="86" applyBorder="1">
      <alignment/>
      <protection/>
    </xf>
    <xf numFmtId="15" fontId="8" fillId="35" borderId="40" xfId="86" applyNumberFormat="1" applyFont="1" applyFill="1" applyBorder="1" applyAlignment="1">
      <alignment horizontal="center" vertical="center"/>
      <protection/>
    </xf>
    <xf numFmtId="4" fontId="9" fillId="35" borderId="28" xfId="86" applyNumberFormat="1" applyFont="1" applyFill="1" applyBorder="1" applyAlignment="1">
      <alignment horizontal="center" vertical="center"/>
      <protection/>
    </xf>
    <xf numFmtId="0" fontId="0" fillId="0" borderId="50" xfId="86" applyBorder="1">
      <alignment/>
      <protection/>
    </xf>
    <xf numFmtId="0" fontId="0" fillId="0" borderId="55" xfId="86" applyBorder="1">
      <alignment/>
      <protection/>
    </xf>
    <xf numFmtId="0" fontId="0" fillId="35" borderId="39" xfId="86" applyFill="1" applyBorder="1">
      <alignment/>
      <protection/>
    </xf>
    <xf numFmtId="0" fontId="0" fillId="35" borderId="17" xfId="86" applyFill="1" applyBorder="1">
      <alignment/>
      <protection/>
    </xf>
    <xf numFmtId="4" fontId="9" fillId="35" borderId="68" xfId="86" applyNumberFormat="1" applyFont="1" applyFill="1" applyBorder="1" applyAlignment="1">
      <alignment horizontal="center" vertical="center"/>
      <protection/>
    </xf>
    <xf numFmtId="0" fontId="10" fillId="35" borderId="17" xfId="86" applyFont="1" applyFill="1" applyBorder="1" applyAlignment="1">
      <alignment vertical="center"/>
      <protection/>
    </xf>
    <xf numFmtId="0" fontId="10" fillId="0" borderId="33" xfId="86" applyFont="1" applyBorder="1" applyAlignment="1">
      <alignment/>
      <protection/>
    </xf>
    <xf numFmtId="15" fontId="10" fillId="35" borderId="29" xfId="86" applyNumberFormat="1" applyFont="1" applyFill="1" applyBorder="1" applyAlignment="1">
      <alignment horizontal="center" vertical="center"/>
      <protection/>
    </xf>
    <xf numFmtId="0" fontId="10" fillId="35" borderId="29" xfId="86" applyFont="1" applyFill="1" applyBorder="1" applyAlignment="1">
      <alignment vertical="center"/>
      <protection/>
    </xf>
    <xf numFmtId="15" fontId="8" fillId="35" borderId="20" xfId="86" applyNumberFormat="1" applyFont="1" applyFill="1" applyBorder="1" applyAlignment="1">
      <alignment horizontal="center" vertical="center"/>
      <protection/>
    </xf>
    <xf numFmtId="0" fontId="10" fillId="35" borderId="28" xfId="86" applyFont="1" applyFill="1" applyBorder="1" applyAlignment="1">
      <alignment vertical="center"/>
      <protection/>
    </xf>
    <xf numFmtId="0" fontId="10" fillId="35" borderId="20" xfId="86" applyFont="1" applyFill="1" applyBorder="1" applyAlignment="1">
      <alignment vertical="center"/>
      <protection/>
    </xf>
    <xf numFmtId="15" fontId="8" fillId="35" borderId="28" xfId="86" applyNumberFormat="1" applyFont="1" applyFill="1" applyBorder="1" applyAlignment="1">
      <alignment horizontal="center" vertical="center"/>
      <protection/>
    </xf>
    <xf numFmtId="0" fontId="10" fillId="35" borderId="20" xfId="86" applyFont="1" applyFill="1" applyBorder="1" applyAlignment="1">
      <alignment horizontal="justify" vertical="center"/>
      <protection/>
    </xf>
    <xf numFmtId="4" fontId="9" fillId="35" borderId="19" xfId="86" applyNumberFormat="1" applyFont="1" applyFill="1" applyBorder="1" applyAlignment="1">
      <alignment horizontal="center" vertical="center"/>
      <protection/>
    </xf>
    <xf numFmtId="15" fontId="10" fillId="35" borderId="29" xfId="86" applyNumberFormat="1" applyFont="1" applyFill="1" applyBorder="1">
      <alignment/>
      <protection/>
    </xf>
    <xf numFmtId="0" fontId="10" fillId="35" borderId="29" xfId="86" applyFont="1" applyFill="1" applyBorder="1">
      <alignment/>
      <protection/>
    </xf>
    <xf numFmtId="0" fontId="10" fillId="35" borderId="40" xfId="86" applyFont="1" applyFill="1" applyBorder="1" applyAlignment="1">
      <alignment vertical="center"/>
      <protection/>
    </xf>
    <xf numFmtId="0" fontId="0" fillId="0" borderId="18" xfId="86" applyBorder="1">
      <alignment/>
      <protection/>
    </xf>
    <xf numFmtId="0" fontId="10" fillId="35" borderId="33" xfId="86" applyFont="1" applyFill="1" applyBorder="1" applyAlignment="1">
      <alignment/>
      <protection/>
    </xf>
    <xf numFmtId="0" fontId="15" fillId="35" borderId="33" xfId="86" applyFont="1" applyFill="1" applyBorder="1" applyAlignment="1">
      <alignment/>
      <protection/>
    </xf>
    <xf numFmtId="49" fontId="10" fillId="35" borderId="29" xfId="86" applyNumberFormat="1" applyFont="1" applyFill="1" applyBorder="1" applyAlignment="1">
      <alignment horizontal="right" vertical="center"/>
      <protection/>
    </xf>
    <xf numFmtId="15" fontId="8" fillId="35" borderId="19" xfId="86" applyNumberFormat="1" applyFont="1" applyFill="1" applyBorder="1" applyAlignment="1">
      <alignment horizontal="center" vertical="center"/>
      <protection/>
    </xf>
    <xf numFmtId="15" fontId="10" fillId="35" borderId="17" xfId="86" applyNumberFormat="1" applyFont="1" applyFill="1" applyBorder="1" applyAlignment="1">
      <alignment horizontal="center" vertical="center"/>
      <protection/>
    </xf>
    <xf numFmtId="0" fontId="9" fillId="35" borderId="38" xfId="86" applyFont="1" applyFill="1" applyBorder="1" applyAlignment="1">
      <alignment horizontal="center" vertical="center"/>
      <protection/>
    </xf>
    <xf numFmtId="0" fontId="10" fillId="35" borderId="61" xfId="86" applyFont="1" applyFill="1" applyBorder="1" applyAlignment="1">
      <alignment vertical="center"/>
      <protection/>
    </xf>
    <xf numFmtId="0" fontId="9" fillId="35" borderId="19" xfId="86" applyFont="1" applyFill="1" applyBorder="1" applyAlignment="1">
      <alignment horizontal="center" vertical="center"/>
      <protection/>
    </xf>
    <xf numFmtId="0" fontId="10" fillId="35" borderId="19" xfId="86" applyFont="1" applyFill="1" applyBorder="1" applyAlignment="1">
      <alignment vertical="center"/>
      <protection/>
    </xf>
    <xf numFmtId="0" fontId="0" fillId="0" borderId="34" xfId="86" applyBorder="1">
      <alignment/>
      <protection/>
    </xf>
    <xf numFmtId="0" fontId="10" fillId="0" borderId="26" xfId="86" applyFont="1" applyBorder="1" applyAlignment="1">
      <alignment vertical="center"/>
      <protection/>
    </xf>
    <xf numFmtId="0" fontId="10" fillId="0" borderId="13" xfId="86" applyFont="1" applyBorder="1" applyAlignment="1">
      <alignment vertical="center"/>
      <protection/>
    </xf>
    <xf numFmtId="0" fontId="8" fillId="33" borderId="32" xfId="86" applyFont="1" applyFill="1" applyBorder="1" applyAlignment="1">
      <alignment horizontal="center"/>
      <protection/>
    </xf>
    <xf numFmtId="0" fontId="8" fillId="33" borderId="10" xfId="86" applyFont="1" applyFill="1" applyBorder="1" applyAlignment="1">
      <alignment horizontal="center" wrapText="1"/>
      <protection/>
    </xf>
    <xf numFmtId="0" fontId="8" fillId="0" borderId="25" xfId="86" applyFont="1" applyFill="1" applyBorder="1" applyAlignment="1">
      <alignment horizontal="center" vertical="center"/>
      <protection/>
    </xf>
    <xf numFmtId="0" fontId="8" fillId="0" borderId="31" xfId="86" applyFont="1" applyFill="1" applyBorder="1" applyAlignment="1">
      <alignment vertical="center"/>
      <protection/>
    </xf>
    <xf numFmtId="0" fontId="8" fillId="0" borderId="42" xfId="86" applyFont="1" applyFill="1" applyBorder="1" applyAlignment="1">
      <alignment vertical="center"/>
      <protection/>
    </xf>
    <xf numFmtId="0" fontId="8" fillId="0" borderId="31" xfId="86" applyFont="1" applyFill="1" applyBorder="1" applyAlignment="1">
      <alignment horizontal="justify" vertical="center"/>
      <protection/>
    </xf>
    <xf numFmtId="0" fontId="8" fillId="0" borderId="31" xfId="86" applyFont="1" applyFill="1" applyBorder="1">
      <alignment/>
      <protection/>
    </xf>
    <xf numFmtId="0" fontId="8" fillId="0" borderId="48" xfId="86" applyFont="1" applyFill="1" applyBorder="1" applyAlignment="1">
      <alignment vertical="center"/>
      <protection/>
    </xf>
    <xf numFmtId="0" fontId="8" fillId="0" borderId="41" xfId="86" applyFont="1" applyFill="1" applyBorder="1" applyAlignment="1">
      <alignment vertical="center"/>
      <protection/>
    </xf>
    <xf numFmtId="0" fontId="8" fillId="0" borderId="19" xfId="86" applyFont="1" applyFill="1" applyBorder="1" applyAlignment="1">
      <alignment vertical="center"/>
      <protection/>
    </xf>
    <xf numFmtId="0" fontId="8" fillId="0" borderId="0" xfId="86" applyFont="1" applyFill="1" applyBorder="1" applyAlignment="1">
      <alignment vertical="center"/>
      <protection/>
    </xf>
    <xf numFmtId="15" fontId="10" fillId="0" borderId="44" xfId="0" applyNumberFormat="1" applyFont="1" applyFill="1" applyBorder="1" applyAlignment="1">
      <alignment horizontal="center" vertical="center" wrapText="1"/>
    </xf>
    <xf numFmtId="15" fontId="10" fillId="0" borderId="17" xfId="0" applyNumberFormat="1" applyFont="1" applyFill="1" applyBorder="1" applyAlignment="1">
      <alignment horizontal="center" vertical="center" wrapText="1"/>
    </xf>
    <xf numFmtId="15" fontId="10" fillId="0" borderId="20" xfId="0" applyNumberFormat="1" applyFont="1" applyFill="1" applyBorder="1" applyAlignment="1">
      <alignment horizontal="center"/>
    </xf>
    <xf numFmtId="15" fontId="10" fillId="0" borderId="19" xfId="0" applyNumberFormat="1" applyFont="1" applyFill="1" applyBorder="1" applyAlignment="1">
      <alignment horizontal="center"/>
    </xf>
    <xf numFmtId="15" fontId="10" fillId="0" borderId="44" xfId="0" applyNumberFormat="1" applyFont="1" applyFill="1" applyBorder="1" applyAlignment="1">
      <alignment horizontal="center"/>
    </xf>
    <xf numFmtId="15" fontId="10" fillId="0" borderId="38" xfId="0" applyNumberFormat="1" applyFont="1" applyFill="1" applyBorder="1" applyAlignment="1">
      <alignment horizontal="center"/>
    </xf>
    <xf numFmtId="15" fontId="10" fillId="0" borderId="10" xfId="0" applyNumberFormat="1" applyFont="1" applyFill="1" applyBorder="1" applyAlignment="1">
      <alignment horizontal="center"/>
    </xf>
    <xf numFmtId="15" fontId="10" fillId="0" borderId="28" xfId="0" applyNumberFormat="1" applyFont="1" applyFill="1" applyBorder="1" applyAlignment="1">
      <alignment horizontal="center"/>
    </xf>
    <xf numFmtId="180" fontId="10" fillId="0" borderId="44" xfId="49" applyNumberFormat="1" applyFont="1" applyFill="1" applyBorder="1" applyAlignment="1">
      <alignment horizontal="center" vertical="center"/>
    </xf>
    <xf numFmtId="180" fontId="10" fillId="0" borderId="45" xfId="49" applyNumberFormat="1" applyFont="1" applyFill="1" applyBorder="1" applyAlignment="1">
      <alignment vertical="center"/>
    </xf>
    <xf numFmtId="180" fontId="10" fillId="0" borderId="47" xfId="49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14" fillId="0" borderId="58" xfId="78" applyNumberFormat="1" applyFont="1" applyBorder="1" applyAlignment="1">
      <alignment horizontal="center" vertical="center"/>
      <protection/>
    </xf>
    <xf numFmtId="3" fontId="14" fillId="0" borderId="44" xfId="78" applyNumberFormat="1" applyFont="1" applyBorder="1" applyAlignment="1">
      <alignment horizontal="center" vertical="center"/>
      <protection/>
    </xf>
    <xf numFmtId="3" fontId="14" fillId="0" borderId="15" xfId="78" applyNumberFormat="1" applyFont="1" applyBorder="1" applyAlignment="1">
      <alignment horizontal="center" vertical="center"/>
      <protection/>
    </xf>
    <xf numFmtId="3" fontId="14" fillId="0" borderId="10" xfId="78" applyNumberFormat="1" applyFont="1" applyBorder="1" applyAlignment="1">
      <alignment horizontal="center" vertical="center"/>
      <protection/>
    </xf>
    <xf numFmtId="3" fontId="14" fillId="0" borderId="16" xfId="78" applyNumberFormat="1" applyFont="1" applyBorder="1" applyAlignment="1">
      <alignment horizontal="center" vertical="center"/>
      <protection/>
    </xf>
    <xf numFmtId="3" fontId="14" fillId="0" borderId="17" xfId="78" applyNumberFormat="1" applyFont="1" applyBorder="1" applyAlignment="1">
      <alignment horizontal="center" vertical="center"/>
      <protection/>
    </xf>
    <xf numFmtId="3" fontId="14" fillId="0" borderId="63" xfId="78" applyNumberFormat="1" applyFont="1" applyBorder="1" applyAlignment="1">
      <alignment horizontal="center" vertical="center"/>
      <protection/>
    </xf>
    <xf numFmtId="3" fontId="14" fillId="0" borderId="44" xfId="79" applyNumberFormat="1" applyFont="1" applyBorder="1" applyAlignment="1">
      <alignment horizontal="center" vertical="center"/>
      <protection/>
    </xf>
    <xf numFmtId="3" fontId="14" fillId="0" borderId="15" xfId="79" applyNumberFormat="1" applyFont="1" applyBorder="1" applyAlignment="1">
      <alignment horizontal="center" vertical="center"/>
      <protection/>
    </xf>
    <xf numFmtId="3" fontId="14" fillId="0" borderId="19" xfId="79" applyNumberFormat="1" applyFont="1" applyBorder="1" applyAlignment="1">
      <alignment horizontal="center" vertical="center"/>
      <protection/>
    </xf>
    <xf numFmtId="3" fontId="14" fillId="0" borderId="12" xfId="79" applyNumberFormat="1" applyFont="1" applyBorder="1" applyAlignment="1">
      <alignment horizontal="center" vertical="center"/>
      <protection/>
    </xf>
    <xf numFmtId="3" fontId="14" fillId="0" borderId="65" xfId="80" applyNumberFormat="1" applyFont="1" applyBorder="1" applyAlignment="1">
      <alignment horizontal="center" vertical="center"/>
      <protection/>
    </xf>
    <xf numFmtId="3" fontId="14" fillId="0" borderId="44" xfId="80" applyNumberFormat="1" applyFont="1" applyBorder="1" applyAlignment="1">
      <alignment horizontal="center" vertical="center"/>
      <protection/>
    </xf>
    <xf numFmtId="3" fontId="14" fillId="0" borderId="45" xfId="80" applyNumberFormat="1" applyFont="1" applyBorder="1" applyAlignment="1">
      <alignment horizontal="center" vertical="center"/>
      <protection/>
    </xf>
    <xf numFmtId="3" fontId="14" fillId="0" borderId="78" xfId="80" applyNumberFormat="1" applyFont="1" applyBorder="1" applyAlignment="1">
      <alignment horizontal="center" vertical="center"/>
      <protection/>
    </xf>
    <xf numFmtId="3" fontId="14" fillId="0" borderId="10" xfId="80" applyNumberFormat="1" applyFont="1" applyBorder="1" applyAlignment="1">
      <alignment horizontal="center" vertical="center"/>
      <protection/>
    </xf>
    <xf numFmtId="3" fontId="14" fillId="0" borderId="32" xfId="80" applyNumberFormat="1" applyFont="1" applyBorder="1" applyAlignment="1">
      <alignment horizontal="center" vertical="center"/>
      <protection/>
    </xf>
    <xf numFmtId="3" fontId="14" fillId="0" borderId="61" xfId="80" applyNumberFormat="1" applyFont="1" applyBorder="1" applyAlignment="1">
      <alignment horizontal="center" vertical="center"/>
      <protection/>
    </xf>
    <xf numFmtId="3" fontId="14" fillId="0" borderId="38" xfId="80" applyNumberFormat="1" applyFont="1" applyBorder="1" applyAlignment="1">
      <alignment horizontal="center" vertical="center"/>
      <protection/>
    </xf>
    <xf numFmtId="3" fontId="14" fillId="0" borderId="47" xfId="80" applyNumberFormat="1" applyFont="1" applyBorder="1" applyAlignment="1">
      <alignment horizontal="center" vertical="center"/>
      <protection/>
    </xf>
    <xf numFmtId="3" fontId="14" fillId="0" borderId="65" xfId="81" applyNumberFormat="1" applyFont="1" applyBorder="1" applyAlignment="1">
      <alignment horizontal="center" vertical="center"/>
      <protection/>
    </xf>
    <xf numFmtId="3" fontId="14" fillId="0" borderId="44" xfId="81" applyNumberFormat="1" applyFont="1" applyBorder="1" applyAlignment="1">
      <alignment horizontal="center" vertical="center"/>
      <protection/>
    </xf>
    <xf numFmtId="3" fontId="14" fillId="0" borderId="45" xfId="81" applyNumberFormat="1" applyFont="1" applyBorder="1" applyAlignment="1">
      <alignment horizontal="center" vertical="center"/>
      <protection/>
    </xf>
    <xf numFmtId="3" fontId="14" fillId="0" borderId="78" xfId="81" applyNumberFormat="1" applyFont="1" applyBorder="1" applyAlignment="1">
      <alignment horizontal="center" vertical="center"/>
      <protection/>
    </xf>
    <xf numFmtId="3" fontId="14" fillId="0" borderId="10" xfId="81" applyNumberFormat="1" applyFont="1" applyBorder="1" applyAlignment="1">
      <alignment horizontal="center" vertical="center"/>
      <protection/>
    </xf>
    <xf numFmtId="3" fontId="14" fillId="0" borderId="32" xfId="81" applyNumberFormat="1" applyFont="1" applyBorder="1" applyAlignment="1">
      <alignment horizontal="center" vertical="center"/>
      <protection/>
    </xf>
    <xf numFmtId="3" fontId="14" fillId="0" borderId="61" xfId="81" applyNumberFormat="1" applyFont="1" applyBorder="1" applyAlignment="1">
      <alignment horizontal="center" vertical="center"/>
      <protection/>
    </xf>
    <xf numFmtId="3" fontId="14" fillId="0" borderId="38" xfId="81" applyNumberFormat="1" applyFont="1" applyBorder="1" applyAlignment="1">
      <alignment horizontal="center" vertical="center"/>
      <protection/>
    </xf>
    <xf numFmtId="3" fontId="14" fillId="0" borderId="47" xfId="81" applyNumberFormat="1" applyFont="1" applyBorder="1" applyAlignment="1">
      <alignment horizontal="center" vertical="center"/>
      <protection/>
    </xf>
    <xf numFmtId="3" fontId="14" fillId="0" borderId="65" xfId="82" applyNumberFormat="1" applyFont="1" applyBorder="1" applyAlignment="1">
      <alignment horizontal="center" vertical="center"/>
      <protection/>
    </xf>
    <xf numFmtId="3" fontId="14" fillId="0" borderId="44" xfId="82" applyNumberFormat="1" applyFont="1" applyBorder="1" applyAlignment="1">
      <alignment horizontal="center" vertical="center"/>
      <protection/>
    </xf>
    <xf numFmtId="3" fontId="14" fillId="0" borderId="45" xfId="82" applyNumberFormat="1" applyFont="1" applyBorder="1" applyAlignment="1">
      <alignment horizontal="center" vertical="center"/>
      <protection/>
    </xf>
    <xf numFmtId="3" fontId="14" fillId="0" borderId="78" xfId="82" applyNumberFormat="1" applyFont="1" applyBorder="1" applyAlignment="1">
      <alignment horizontal="center" vertical="center"/>
      <protection/>
    </xf>
    <xf numFmtId="3" fontId="14" fillId="0" borderId="10" xfId="82" applyNumberFormat="1" applyFont="1" applyBorder="1" applyAlignment="1">
      <alignment horizontal="center" vertical="center"/>
      <protection/>
    </xf>
    <xf numFmtId="3" fontId="14" fillId="0" borderId="32" xfId="82" applyNumberFormat="1" applyFont="1" applyBorder="1" applyAlignment="1">
      <alignment horizontal="center" vertical="center"/>
      <protection/>
    </xf>
    <xf numFmtId="3" fontId="14" fillId="0" borderId="61" xfId="82" applyNumberFormat="1" applyFont="1" applyBorder="1" applyAlignment="1">
      <alignment horizontal="center" vertical="center"/>
      <protection/>
    </xf>
    <xf numFmtId="3" fontId="14" fillId="0" borderId="38" xfId="82" applyNumberFormat="1" applyFont="1" applyBorder="1" applyAlignment="1">
      <alignment horizontal="center" vertical="center"/>
      <protection/>
    </xf>
    <xf numFmtId="3" fontId="14" fillId="0" borderId="47" xfId="82" applyNumberFormat="1" applyFont="1" applyBorder="1" applyAlignment="1">
      <alignment horizontal="center" vertical="center"/>
      <protection/>
    </xf>
    <xf numFmtId="3" fontId="14" fillId="0" borderId="20" xfId="83" applyNumberFormat="1" applyFont="1" applyBorder="1" applyAlignment="1">
      <alignment horizontal="center" vertical="center"/>
      <protection/>
    </xf>
    <xf numFmtId="3" fontId="14" fillId="0" borderId="45" xfId="83" applyNumberFormat="1" applyFont="1" applyBorder="1" applyAlignment="1">
      <alignment horizontal="center" vertical="center"/>
      <protection/>
    </xf>
    <xf numFmtId="3" fontId="14" fillId="0" borderId="10" xfId="83" applyNumberFormat="1" applyFont="1" applyBorder="1" applyAlignment="1">
      <alignment horizontal="center" vertical="center"/>
      <protection/>
    </xf>
    <xf numFmtId="3" fontId="14" fillId="0" borderId="32" xfId="83" applyNumberFormat="1" applyFont="1" applyBorder="1" applyAlignment="1">
      <alignment horizontal="center" vertical="center"/>
      <protection/>
    </xf>
    <xf numFmtId="3" fontId="14" fillId="0" borderId="38" xfId="83" applyNumberFormat="1" applyFont="1" applyBorder="1" applyAlignment="1">
      <alignment horizontal="center" vertical="center"/>
      <protection/>
    </xf>
    <xf numFmtId="3" fontId="14" fillId="0" borderId="47" xfId="83" applyNumberFormat="1" applyFont="1" applyBorder="1" applyAlignment="1">
      <alignment horizontal="center" vertical="center"/>
      <protection/>
    </xf>
    <xf numFmtId="3" fontId="14" fillId="0" borderId="20" xfId="84" applyNumberFormat="1" applyFont="1" applyBorder="1" applyAlignment="1">
      <alignment horizontal="center" vertical="center"/>
      <protection/>
    </xf>
    <xf numFmtId="3" fontId="14" fillId="0" borderId="45" xfId="84" applyNumberFormat="1" applyFont="1" applyBorder="1" applyAlignment="1">
      <alignment horizontal="center" vertical="center"/>
      <protection/>
    </xf>
    <xf numFmtId="3" fontId="14" fillId="0" borderId="10" xfId="84" applyNumberFormat="1" applyFont="1" applyBorder="1" applyAlignment="1">
      <alignment horizontal="center" vertical="center"/>
      <protection/>
    </xf>
    <xf numFmtId="3" fontId="14" fillId="0" borderId="32" xfId="84" applyNumberFormat="1" applyFont="1" applyBorder="1" applyAlignment="1">
      <alignment horizontal="center" vertical="center"/>
      <protection/>
    </xf>
    <xf numFmtId="3" fontId="14" fillId="0" borderId="38" xfId="84" applyNumberFormat="1" applyFont="1" applyBorder="1" applyAlignment="1">
      <alignment horizontal="center" vertical="center"/>
      <protection/>
    </xf>
    <xf numFmtId="3" fontId="14" fillId="0" borderId="47" xfId="84" applyNumberFormat="1" applyFont="1" applyBorder="1" applyAlignment="1">
      <alignment horizontal="center" vertical="center"/>
      <protection/>
    </xf>
    <xf numFmtId="3" fontId="14" fillId="0" borderId="20" xfId="85" applyNumberFormat="1" applyFont="1" applyBorder="1" applyAlignment="1">
      <alignment horizontal="center" vertical="center"/>
      <protection/>
    </xf>
    <xf numFmtId="3" fontId="14" fillId="0" borderId="45" xfId="85" applyNumberFormat="1" applyFont="1" applyBorder="1" applyAlignment="1">
      <alignment horizontal="center" vertical="center"/>
      <protection/>
    </xf>
    <xf numFmtId="3" fontId="14" fillId="0" borderId="10" xfId="85" applyNumberFormat="1" applyFont="1" applyBorder="1" applyAlignment="1">
      <alignment horizontal="center" vertical="center"/>
      <protection/>
    </xf>
    <xf numFmtId="3" fontId="14" fillId="0" borderId="32" xfId="85" applyNumberFormat="1" applyFont="1" applyBorder="1" applyAlignment="1">
      <alignment horizontal="center" vertical="center"/>
      <protection/>
    </xf>
    <xf numFmtId="3" fontId="14" fillId="0" borderId="38" xfId="85" applyNumberFormat="1" applyFont="1" applyBorder="1" applyAlignment="1">
      <alignment horizontal="center" vertical="center"/>
      <protection/>
    </xf>
    <xf numFmtId="3" fontId="14" fillId="0" borderId="47" xfId="85" applyNumberFormat="1" applyFont="1" applyBorder="1" applyAlignment="1">
      <alignment horizontal="center" vertical="center"/>
      <protection/>
    </xf>
    <xf numFmtId="3" fontId="14" fillId="0" borderId="65" xfId="134" applyNumberFormat="1" applyFont="1" applyBorder="1" applyAlignment="1">
      <alignment horizontal="center" vertical="center"/>
      <protection/>
    </xf>
    <xf numFmtId="3" fontId="14" fillId="0" borderId="44" xfId="134" applyNumberFormat="1" applyFont="1" applyBorder="1" applyAlignment="1">
      <alignment horizontal="center" vertical="center"/>
      <protection/>
    </xf>
    <xf numFmtId="3" fontId="14" fillId="0" borderId="45" xfId="134" applyNumberFormat="1" applyFont="1" applyBorder="1" applyAlignment="1">
      <alignment horizontal="center" vertical="center"/>
      <protection/>
    </xf>
    <xf numFmtId="3" fontId="14" fillId="0" borderId="78" xfId="134" applyNumberFormat="1" applyFont="1" applyBorder="1" applyAlignment="1">
      <alignment horizontal="center" vertical="center"/>
      <protection/>
    </xf>
    <xf numFmtId="3" fontId="14" fillId="0" borderId="10" xfId="134" applyNumberFormat="1" applyFont="1" applyBorder="1" applyAlignment="1">
      <alignment horizontal="center" vertical="center"/>
      <protection/>
    </xf>
    <xf numFmtId="3" fontId="14" fillId="0" borderId="32" xfId="134" applyNumberFormat="1" applyFont="1" applyBorder="1" applyAlignment="1">
      <alignment horizontal="center" vertical="center"/>
      <protection/>
    </xf>
    <xf numFmtId="3" fontId="14" fillId="0" borderId="61" xfId="134" applyNumberFormat="1" applyFont="1" applyBorder="1" applyAlignment="1">
      <alignment horizontal="center" vertical="center"/>
      <protection/>
    </xf>
    <xf numFmtId="3" fontId="14" fillId="0" borderId="38" xfId="134" applyNumberFormat="1" applyFont="1" applyBorder="1" applyAlignment="1">
      <alignment horizontal="center" vertical="center"/>
      <protection/>
    </xf>
    <xf numFmtId="3" fontId="14" fillId="0" borderId="47" xfId="134" applyNumberFormat="1" applyFont="1" applyBorder="1" applyAlignment="1">
      <alignment horizontal="center" vertical="center"/>
      <protection/>
    </xf>
    <xf numFmtId="3" fontId="14" fillId="0" borderId="65" xfId="135" applyNumberFormat="1" applyFont="1" applyBorder="1" applyAlignment="1">
      <alignment horizontal="center" vertical="center"/>
      <protection/>
    </xf>
    <xf numFmtId="3" fontId="14" fillId="0" borderId="44" xfId="135" applyNumberFormat="1" applyFont="1" applyBorder="1" applyAlignment="1">
      <alignment horizontal="center" vertical="center"/>
      <protection/>
    </xf>
    <xf numFmtId="3" fontId="14" fillId="0" borderId="45" xfId="135" applyNumberFormat="1" applyFont="1" applyBorder="1" applyAlignment="1">
      <alignment horizontal="center" vertical="center"/>
      <protection/>
    </xf>
    <xf numFmtId="3" fontId="14" fillId="0" borderId="61" xfId="135" applyNumberFormat="1" applyFont="1" applyBorder="1" applyAlignment="1">
      <alignment horizontal="center" vertical="center"/>
      <protection/>
    </xf>
    <xf numFmtId="3" fontId="14" fillId="0" borderId="38" xfId="135" applyNumberFormat="1" applyFont="1" applyBorder="1" applyAlignment="1">
      <alignment horizontal="center" vertical="center"/>
      <protection/>
    </xf>
    <xf numFmtId="3" fontId="14" fillId="0" borderId="47" xfId="135" applyNumberFormat="1" applyFont="1" applyBorder="1" applyAlignment="1">
      <alignment horizontal="center" vertical="center"/>
      <protection/>
    </xf>
    <xf numFmtId="3" fontId="14" fillId="0" borderId="65" xfId="136" applyNumberFormat="1" applyFont="1" applyBorder="1" applyAlignment="1">
      <alignment horizontal="center" vertical="center"/>
      <protection/>
    </xf>
    <xf numFmtId="3" fontId="14" fillId="0" borderId="44" xfId="136" applyNumberFormat="1" applyFont="1" applyBorder="1" applyAlignment="1">
      <alignment horizontal="center" vertical="center"/>
      <protection/>
    </xf>
    <xf numFmtId="3" fontId="14" fillId="0" borderId="45" xfId="136" applyNumberFormat="1" applyFont="1" applyBorder="1" applyAlignment="1">
      <alignment horizontal="center" vertical="center"/>
      <protection/>
    </xf>
    <xf numFmtId="3" fontId="14" fillId="0" borderId="78" xfId="136" applyNumberFormat="1" applyFont="1" applyBorder="1" applyAlignment="1">
      <alignment horizontal="center" vertical="center"/>
      <protection/>
    </xf>
    <xf numFmtId="3" fontId="14" fillId="0" borderId="10" xfId="136" applyNumberFormat="1" applyFont="1" applyBorder="1" applyAlignment="1">
      <alignment horizontal="center" vertical="center"/>
      <protection/>
    </xf>
    <xf numFmtId="3" fontId="14" fillId="0" borderId="32" xfId="136" applyNumberFormat="1" applyFont="1" applyBorder="1" applyAlignment="1">
      <alignment horizontal="center" vertical="center"/>
      <protection/>
    </xf>
    <xf numFmtId="3" fontId="14" fillId="0" borderId="61" xfId="136" applyNumberFormat="1" applyFont="1" applyBorder="1" applyAlignment="1">
      <alignment horizontal="center" vertical="center"/>
      <protection/>
    </xf>
    <xf numFmtId="3" fontId="14" fillId="0" borderId="38" xfId="136" applyNumberFormat="1" applyFont="1" applyBorder="1" applyAlignment="1">
      <alignment horizontal="center" vertical="center"/>
      <protection/>
    </xf>
    <xf numFmtId="3" fontId="14" fillId="0" borderId="47" xfId="136" applyNumberFormat="1" applyFont="1" applyBorder="1" applyAlignment="1">
      <alignment horizontal="center" vertical="center"/>
      <protection/>
    </xf>
    <xf numFmtId="3" fontId="14" fillId="0" borderId="65" xfId="137" applyNumberFormat="1" applyFont="1" applyBorder="1" applyAlignment="1">
      <alignment horizontal="center" vertical="center"/>
      <protection/>
    </xf>
    <xf numFmtId="3" fontId="14" fillId="0" borderId="44" xfId="137" applyNumberFormat="1" applyFont="1" applyBorder="1" applyAlignment="1">
      <alignment horizontal="center" vertical="center"/>
      <protection/>
    </xf>
    <xf numFmtId="3" fontId="14" fillId="0" borderId="45" xfId="137" applyNumberFormat="1" applyFont="1" applyBorder="1" applyAlignment="1">
      <alignment horizontal="center" vertical="center"/>
      <protection/>
    </xf>
    <xf numFmtId="3" fontId="14" fillId="0" borderId="78" xfId="137" applyNumberFormat="1" applyFont="1" applyBorder="1" applyAlignment="1">
      <alignment horizontal="center" vertical="center"/>
      <protection/>
    </xf>
    <xf numFmtId="3" fontId="14" fillId="0" borderId="10" xfId="137" applyNumberFormat="1" applyFont="1" applyBorder="1" applyAlignment="1">
      <alignment horizontal="center" vertical="center"/>
      <protection/>
    </xf>
    <xf numFmtId="3" fontId="14" fillId="0" borderId="32" xfId="137" applyNumberFormat="1" applyFont="1" applyBorder="1" applyAlignment="1">
      <alignment horizontal="center" vertical="center"/>
      <protection/>
    </xf>
    <xf numFmtId="3" fontId="14" fillId="0" borderId="61" xfId="137" applyNumberFormat="1" applyFont="1" applyBorder="1" applyAlignment="1">
      <alignment horizontal="center" vertical="center"/>
      <protection/>
    </xf>
    <xf numFmtId="3" fontId="14" fillId="0" borderId="38" xfId="137" applyNumberFormat="1" applyFont="1" applyBorder="1" applyAlignment="1">
      <alignment horizontal="center" vertical="center"/>
      <protection/>
    </xf>
    <xf numFmtId="3" fontId="14" fillId="0" borderId="47" xfId="137" applyNumberFormat="1" applyFont="1" applyBorder="1" applyAlignment="1">
      <alignment horizontal="center" vertical="center"/>
      <protection/>
    </xf>
    <xf numFmtId="3" fontId="14" fillId="0" borderId="65" xfId="138" applyNumberFormat="1" applyFont="1" applyBorder="1" applyAlignment="1">
      <alignment horizontal="center" vertical="center"/>
      <protection/>
    </xf>
    <xf numFmtId="3" fontId="14" fillId="0" borderId="44" xfId="138" applyNumberFormat="1" applyFont="1" applyBorder="1" applyAlignment="1">
      <alignment horizontal="center" vertical="center"/>
      <protection/>
    </xf>
    <xf numFmtId="3" fontId="14" fillId="0" borderId="45" xfId="138" applyNumberFormat="1" applyFont="1" applyBorder="1" applyAlignment="1">
      <alignment horizontal="center" vertical="center"/>
      <protection/>
    </xf>
    <xf numFmtId="3" fontId="14" fillId="0" borderId="78" xfId="138" applyNumberFormat="1" applyFont="1" applyBorder="1" applyAlignment="1">
      <alignment horizontal="center" vertical="center"/>
      <protection/>
    </xf>
    <xf numFmtId="3" fontId="14" fillId="0" borderId="10" xfId="138" applyNumberFormat="1" applyFont="1" applyBorder="1" applyAlignment="1">
      <alignment horizontal="center" vertical="center"/>
      <protection/>
    </xf>
    <xf numFmtId="3" fontId="14" fillId="0" borderId="32" xfId="138" applyNumberFormat="1" applyFont="1" applyBorder="1" applyAlignment="1">
      <alignment horizontal="center" vertical="center"/>
      <protection/>
    </xf>
    <xf numFmtId="3" fontId="14" fillId="0" borderId="61" xfId="138" applyNumberFormat="1" applyFont="1" applyBorder="1" applyAlignment="1">
      <alignment horizontal="center" vertical="center"/>
      <protection/>
    </xf>
    <xf numFmtId="3" fontId="14" fillId="0" borderId="38" xfId="138" applyNumberFormat="1" applyFont="1" applyBorder="1" applyAlignment="1">
      <alignment horizontal="center" vertical="center"/>
      <protection/>
    </xf>
    <xf numFmtId="3" fontId="14" fillId="0" borderId="47" xfId="138" applyNumberFormat="1" applyFont="1" applyBorder="1" applyAlignment="1">
      <alignment horizontal="center" vertical="center"/>
      <protection/>
    </xf>
    <xf numFmtId="3" fontId="14" fillId="0" borderId="65" xfId="139" applyNumberFormat="1" applyFont="1" applyBorder="1" applyAlignment="1">
      <alignment horizontal="center" vertical="center"/>
      <protection/>
    </xf>
    <xf numFmtId="3" fontId="14" fillId="0" borderId="44" xfId="139" applyNumberFormat="1" applyFont="1" applyBorder="1" applyAlignment="1">
      <alignment horizontal="center" vertical="center"/>
      <protection/>
    </xf>
    <xf numFmtId="3" fontId="14" fillId="0" borderId="11" xfId="139" applyNumberFormat="1" applyFont="1" applyBorder="1" applyAlignment="1">
      <alignment horizontal="center" vertical="center"/>
      <protection/>
    </xf>
    <xf numFmtId="3" fontId="14" fillId="0" borderId="61" xfId="139" applyNumberFormat="1" applyFont="1" applyBorder="1" applyAlignment="1">
      <alignment horizontal="center" vertical="center"/>
      <protection/>
    </xf>
    <xf numFmtId="3" fontId="14" fillId="0" borderId="38" xfId="139" applyNumberFormat="1" applyFont="1" applyBorder="1" applyAlignment="1">
      <alignment horizontal="center" vertical="center"/>
      <protection/>
    </xf>
    <xf numFmtId="3" fontId="14" fillId="0" borderId="63" xfId="139" applyNumberFormat="1" applyFont="1" applyBorder="1" applyAlignment="1">
      <alignment horizontal="center" vertical="center"/>
      <protection/>
    </xf>
    <xf numFmtId="3" fontId="14" fillId="0" borderId="29" xfId="140" applyNumberFormat="1" applyFont="1" applyBorder="1" applyAlignment="1">
      <alignment horizontal="center" vertical="center"/>
      <protection/>
    </xf>
    <xf numFmtId="3" fontId="14" fillId="0" borderId="30" xfId="140" applyNumberFormat="1" applyFont="1" applyBorder="1" applyAlignment="1">
      <alignment horizontal="center" vertical="center"/>
      <protection/>
    </xf>
    <xf numFmtId="3" fontId="14" fillId="0" borderId="58" xfId="140" applyNumberFormat="1" applyFont="1" applyBorder="1" applyAlignment="1">
      <alignment horizontal="center" vertical="center"/>
      <protection/>
    </xf>
    <xf numFmtId="3" fontId="14" fillId="0" borderId="53" xfId="140" applyNumberFormat="1" applyFont="1" applyBorder="1" applyAlignment="1">
      <alignment horizontal="center" vertical="center"/>
      <protection/>
    </xf>
    <xf numFmtId="3" fontId="14" fillId="0" borderId="65" xfId="142" applyNumberFormat="1" applyFont="1" applyBorder="1" applyAlignment="1">
      <alignment horizontal="center" vertical="center"/>
      <protection/>
    </xf>
    <xf numFmtId="3" fontId="14" fillId="0" borderId="44" xfId="142" applyNumberFormat="1" applyFont="1" applyBorder="1" applyAlignment="1">
      <alignment horizontal="center" vertical="center"/>
      <protection/>
    </xf>
    <xf numFmtId="3" fontId="14" fillId="0" borderId="45" xfId="142" applyNumberFormat="1" applyFont="1" applyBorder="1" applyAlignment="1">
      <alignment horizontal="center" vertical="center"/>
      <protection/>
    </xf>
    <xf numFmtId="3" fontId="14" fillId="0" borderId="61" xfId="143" applyNumberFormat="1" applyFont="1" applyBorder="1" applyAlignment="1">
      <alignment horizontal="center" vertical="center"/>
      <protection/>
    </xf>
    <xf numFmtId="3" fontId="14" fillId="0" borderId="38" xfId="143" applyNumberFormat="1" applyFont="1" applyBorder="1" applyAlignment="1">
      <alignment horizontal="center" vertical="center"/>
      <protection/>
    </xf>
    <xf numFmtId="3" fontId="14" fillId="0" borderId="47" xfId="143" applyNumberFormat="1" applyFont="1" applyBorder="1" applyAlignment="1">
      <alignment horizontal="center" vertical="center"/>
      <protection/>
    </xf>
    <xf numFmtId="3" fontId="14" fillId="0" borderId="65" xfId="229" applyNumberFormat="1" applyFont="1" applyBorder="1" applyAlignment="1">
      <alignment horizontal="center" vertical="center"/>
      <protection/>
    </xf>
    <xf numFmtId="3" fontId="14" fillId="0" borderId="44" xfId="229" applyNumberFormat="1" applyFont="1" applyBorder="1" applyAlignment="1">
      <alignment horizontal="center" vertical="center"/>
      <protection/>
    </xf>
    <xf numFmtId="3" fontId="14" fillId="0" borderId="45" xfId="229" applyNumberFormat="1" applyFont="1" applyBorder="1" applyAlignment="1">
      <alignment horizontal="center" vertical="center"/>
      <protection/>
    </xf>
    <xf numFmtId="3" fontId="14" fillId="0" borderId="66" xfId="229" applyNumberFormat="1" applyFont="1" applyBorder="1" applyAlignment="1">
      <alignment horizontal="center" vertical="center"/>
      <protection/>
    </xf>
    <xf numFmtId="3" fontId="14" fillId="0" borderId="28" xfId="229" applyNumberFormat="1" applyFont="1" applyBorder="1" applyAlignment="1">
      <alignment horizontal="center" vertical="center"/>
      <protection/>
    </xf>
    <xf numFmtId="3" fontId="14" fillId="0" borderId="35" xfId="229" applyNumberFormat="1" applyFont="1" applyBorder="1" applyAlignment="1">
      <alignment horizontal="center" vertical="center"/>
      <protection/>
    </xf>
    <xf numFmtId="3" fontId="14" fillId="0" borderId="65" xfId="230" applyNumberFormat="1" applyFont="1" applyBorder="1" applyAlignment="1">
      <alignment horizontal="center" vertical="center"/>
      <protection/>
    </xf>
    <xf numFmtId="3" fontId="14" fillId="0" borderId="44" xfId="230" applyNumberFormat="1" applyFont="1" applyBorder="1" applyAlignment="1">
      <alignment horizontal="center" vertical="center"/>
      <protection/>
    </xf>
    <xf numFmtId="3" fontId="14" fillId="0" borderId="45" xfId="230" applyNumberFormat="1" applyFont="1" applyBorder="1" applyAlignment="1">
      <alignment horizontal="center" vertical="center"/>
      <protection/>
    </xf>
    <xf numFmtId="3" fontId="14" fillId="0" borderId="78" xfId="230" applyNumberFormat="1" applyFont="1" applyBorder="1" applyAlignment="1">
      <alignment horizontal="center" vertical="center"/>
      <protection/>
    </xf>
    <xf numFmtId="3" fontId="14" fillId="0" borderId="10" xfId="230" applyNumberFormat="1" applyFont="1" applyBorder="1" applyAlignment="1">
      <alignment horizontal="center" vertical="center"/>
      <protection/>
    </xf>
    <xf numFmtId="3" fontId="14" fillId="0" borderId="32" xfId="230" applyNumberFormat="1" applyFont="1" applyBorder="1" applyAlignment="1">
      <alignment horizontal="center" vertical="center"/>
      <protection/>
    </xf>
    <xf numFmtId="3" fontId="14" fillId="0" borderId="61" xfId="230" applyNumberFormat="1" applyFont="1" applyBorder="1" applyAlignment="1">
      <alignment horizontal="center" vertical="center"/>
      <protection/>
    </xf>
    <xf numFmtId="3" fontId="14" fillId="0" borderId="38" xfId="230" applyNumberFormat="1" applyFont="1" applyBorder="1" applyAlignment="1">
      <alignment horizontal="center" vertical="center"/>
      <protection/>
    </xf>
    <xf numFmtId="3" fontId="14" fillId="0" borderId="47" xfId="230" applyNumberFormat="1" applyFont="1" applyBorder="1" applyAlignment="1">
      <alignment horizontal="center" vertical="center"/>
      <protection/>
    </xf>
    <xf numFmtId="3" fontId="14" fillId="0" borderId="74" xfId="231" applyNumberFormat="1" applyFont="1" applyBorder="1" applyAlignment="1">
      <alignment horizontal="center" vertical="center"/>
      <protection/>
    </xf>
    <xf numFmtId="3" fontId="14" fillId="0" borderId="20" xfId="231" applyNumberFormat="1" applyFont="1" applyBorder="1" applyAlignment="1">
      <alignment horizontal="center" vertical="center"/>
      <protection/>
    </xf>
    <xf numFmtId="3" fontId="14" fillId="0" borderId="21" xfId="231" applyNumberFormat="1" applyFont="1" applyBorder="1" applyAlignment="1">
      <alignment horizontal="center" vertical="center"/>
      <protection/>
    </xf>
    <xf numFmtId="3" fontId="14" fillId="0" borderId="61" xfId="231" applyNumberFormat="1" applyFont="1" applyBorder="1" applyAlignment="1">
      <alignment horizontal="center" vertical="center"/>
      <protection/>
    </xf>
    <xf numFmtId="3" fontId="14" fillId="0" borderId="38" xfId="231" applyNumberFormat="1" applyFont="1" applyBorder="1" applyAlignment="1">
      <alignment horizontal="center" vertical="center"/>
      <protection/>
    </xf>
    <xf numFmtId="3" fontId="14" fillId="0" borderId="47" xfId="231" applyNumberFormat="1" applyFont="1" applyBorder="1" applyAlignment="1">
      <alignment horizontal="center" vertical="center"/>
      <protection/>
    </xf>
    <xf numFmtId="3" fontId="14" fillId="0" borderId="65" xfId="232" applyNumberFormat="1" applyFont="1" applyBorder="1" applyAlignment="1">
      <alignment horizontal="center" vertical="center"/>
      <protection/>
    </xf>
    <xf numFmtId="3" fontId="14" fillId="0" borderId="44" xfId="232" applyNumberFormat="1" applyFont="1" applyBorder="1" applyAlignment="1">
      <alignment horizontal="center" vertical="center"/>
      <protection/>
    </xf>
    <xf numFmtId="3" fontId="14" fillId="0" borderId="45" xfId="232" applyNumberFormat="1" applyFont="1" applyBorder="1" applyAlignment="1">
      <alignment horizontal="center" vertical="center"/>
      <protection/>
    </xf>
    <xf numFmtId="3" fontId="14" fillId="0" borderId="78" xfId="233" applyNumberFormat="1" applyFont="1" applyBorder="1" applyAlignment="1">
      <alignment horizontal="center" vertical="center"/>
      <protection/>
    </xf>
    <xf numFmtId="3" fontId="14" fillId="0" borderId="10" xfId="233" applyNumberFormat="1" applyFont="1" applyBorder="1" applyAlignment="1">
      <alignment horizontal="center" vertical="center"/>
      <protection/>
    </xf>
    <xf numFmtId="3" fontId="14" fillId="0" borderId="32" xfId="233" applyNumberFormat="1" applyFont="1" applyBorder="1" applyAlignment="1">
      <alignment horizontal="center" vertical="center"/>
      <protection/>
    </xf>
    <xf numFmtId="3" fontId="14" fillId="0" borderId="66" xfId="234" applyNumberFormat="1" applyFont="1" applyBorder="1" applyAlignment="1">
      <alignment horizontal="center" vertical="center"/>
      <protection/>
    </xf>
    <xf numFmtId="3" fontId="14" fillId="0" borderId="28" xfId="234" applyNumberFormat="1" applyFont="1" applyBorder="1" applyAlignment="1">
      <alignment horizontal="center" vertical="center"/>
      <protection/>
    </xf>
    <xf numFmtId="3" fontId="14" fillId="0" borderId="35" xfId="234" applyNumberFormat="1" applyFont="1" applyBorder="1" applyAlignment="1">
      <alignment horizontal="center" vertical="center"/>
      <protection/>
    </xf>
    <xf numFmtId="3" fontId="14" fillId="0" borderId="74" xfId="235" applyNumberFormat="1" applyFont="1" applyBorder="1" applyAlignment="1">
      <alignment horizontal="center" vertical="center"/>
      <protection/>
    </xf>
    <xf numFmtId="3" fontId="14" fillId="0" borderId="20" xfId="235" applyNumberFormat="1" applyFont="1" applyBorder="1" applyAlignment="1">
      <alignment horizontal="center" vertical="center"/>
      <protection/>
    </xf>
    <xf numFmtId="3" fontId="14" fillId="0" borderId="21" xfId="235" applyNumberFormat="1" applyFont="1" applyBorder="1" applyAlignment="1">
      <alignment horizontal="center" vertical="center"/>
      <protection/>
    </xf>
    <xf numFmtId="3" fontId="14" fillId="0" borderId="78" xfId="236" applyNumberFormat="1" applyFont="1" applyBorder="1" applyAlignment="1">
      <alignment horizontal="center" vertical="center"/>
      <protection/>
    </xf>
    <xf numFmtId="3" fontId="14" fillId="0" borderId="10" xfId="236" applyNumberFormat="1" applyFont="1" applyBorder="1" applyAlignment="1">
      <alignment horizontal="center" vertical="center"/>
      <protection/>
    </xf>
    <xf numFmtId="3" fontId="14" fillId="0" borderId="32" xfId="236" applyNumberFormat="1" applyFont="1" applyBorder="1" applyAlignment="1">
      <alignment horizontal="center" vertical="center"/>
      <protection/>
    </xf>
    <xf numFmtId="3" fontId="14" fillId="0" borderId="78" xfId="237" applyNumberFormat="1" applyFont="1" applyBorder="1" applyAlignment="1">
      <alignment horizontal="center" vertical="center"/>
      <protection/>
    </xf>
    <xf numFmtId="3" fontId="14" fillId="0" borderId="10" xfId="237" applyNumberFormat="1" applyFont="1" applyBorder="1" applyAlignment="1">
      <alignment horizontal="center" vertical="center"/>
      <protection/>
    </xf>
    <xf numFmtId="3" fontId="14" fillId="0" borderId="32" xfId="237" applyNumberFormat="1" applyFont="1" applyBorder="1" applyAlignment="1">
      <alignment horizontal="center" vertical="center"/>
      <protection/>
    </xf>
    <xf numFmtId="3" fontId="14" fillId="0" borderId="78" xfId="238" applyNumberFormat="1" applyFont="1" applyBorder="1" applyAlignment="1">
      <alignment horizontal="center" vertical="center"/>
      <protection/>
    </xf>
    <xf numFmtId="3" fontId="14" fillId="0" borderId="10" xfId="238" applyNumberFormat="1" applyFont="1" applyBorder="1" applyAlignment="1">
      <alignment horizontal="center" vertical="center"/>
      <protection/>
    </xf>
    <xf numFmtId="3" fontId="14" fillId="0" borderId="32" xfId="238" applyNumberFormat="1" applyFont="1" applyBorder="1" applyAlignment="1">
      <alignment horizontal="center" vertical="center"/>
      <protection/>
    </xf>
    <xf numFmtId="3" fontId="14" fillId="0" borderId="38" xfId="240" applyNumberFormat="1" applyFont="1" applyBorder="1" applyAlignment="1">
      <alignment horizontal="center" vertical="center"/>
      <protection/>
    </xf>
    <xf numFmtId="3" fontId="14" fillId="0" borderId="47" xfId="240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vertical="center"/>
    </xf>
    <xf numFmtId="0" fontId="10" fillId="35" borderId="66" xfId="0" applyFont="1" applyFill="1" applyBorder="1" applyAlignment="1">
      <alignment vertical="center"/>
    </xf>
    <xf numFmtId="0" fontId="10" fillId="35" borderId="78" xfId="0" applyFont="1" applyFill="1" applyBorder="1" applyAlignment="1">
      <alignment vertical="center"/>
    </xf>
    <xf numFmtId="0" fontId="10" fillId="35" borderId="61" xfId="0" applyFont="1" applyFill="1" applyBorder="1" applyAlignment="1">
      <alignment vertical="center"/>
    </xf>
    <xf numFmtId="0" fontId="10" fillId="35" borderId="74" xfId="0" applyFont="1" applyFill="1" applyBorder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justify" vertical="center"/>
    </xf>
    <xf numFmtId="0" fontId="10" fillId="35" borderId="18" xfId="0" applyFont="1" applyFill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83" xfId="86" applyFont="1" applyBorder="1" applyAlignment="1">
      <alignment/>
      <protection/>
    </xf>
    <xf numFmtId="0" fontId="10" fillId="0" borderId="84" xfId="86" applyFont="1" applyBorder="1" applyAlignment="1">
      <alignment/>
      <protection/>
    </xf>
    <xf numFmtId="0" fontId="10" fillId="0" borderId="85" xfId="86" applyFont="1" applyBorder="1" applyAlignment="1">
      <alignment/>
      <protection/>
    </xf>
    <xf numFmtId="0" fontId="10" fillId="0" borderId="78" xfId="86" applyFont="1" applyBorder="1" applyAlignment="1">
      <alignment/>
      <protection/>
    </xf>
    <xf numFmtId="0" fontId="10" fillId="0" borderId="82" xfId="86" applyFont="1" applyBorder="1" applyAlignment="1">
      <alignment/>
      <protection/>
    </xf>
    <xf numFmtId="0" fontId="0" fillId="0" borderId="82" xfId="86" applyBorder="1" applyAlignment="1">
      <alignment/>
      <protection/>
    </xf>
    <xf numFmtId="0" fontId="10" fillId="0" borderId="86" xfId="86" applyFont="1" applyBorder="1" applyAlignment="1">
      <alignment vertical="center"/>
      <protection/>
    </xf>
    <xf numFmtId="0" fontId="8" fillId="33" borderId="33" xfId="86" applyFont="1" applyFill="1" applyBorder="1" applyAlignment="1">
      <alignment horizontal="center"/>
      <protection/>
    </xf>
    <xf numFmtId="0" fontId="10" fillId="0" borderId="87" xfId="86" applyFont="1" applyBorder="1" applyAlignment="1">
      <alignment vertical="center"/>
      <protection/>
    </xf>
    <xf numFmtId="15" fontId="10" fillId="0" borderId="86" xfId="86" applyNumberFormat="1" applyFont="1" applyBorder="1" applyAlignment="1">
      <alignment horizontal="center" vertical="center"/>
      <protection/>
    </xf>
    <xf numFmtId="14" fontId="10" fillId="0" borderId="86" xfId="86" applyNumberFormat="1" applyFont="1" applyBorder="1" applyAlignment="1">
      <alignment horizontal="center" vertical="center"/>
      <protection/>
    </xf>
    <xf numFmtId="17" fontId="10" fillId="0" borderId="86" xfId="86" applyNumberFormat="1" applyFont="1" applyBorder="1" applyAlignment="1">
      <alignment vertical="center"/>
      <protection/>
    </xf>
    <xf numFmtId="0" fontId="10" fillId="0" borderId="88" xfId="86" applyFont="1" applyBorder="1" applyAlignment="1">
      <alignment vertical="center"/>
      <protection/>
    </xf>
    <xf numFmtId="0" fontId="10" fillId="0" borderId="89" xfId="86" applyFont="1" applyBorder="1" applyAlignment="1">
      <alignment vertical="center"/>
      <protection/>
    </xf>
    <xf numFmtId="15" fontId="10" fillId="0" borderId="88" xfId="86" applyNumberFormat="1" applyFont="1" applyBorder="1" applyAlignment="1">
      <alignment horizontal="center" vertical="center"/>
      <protection/>
    </xf>
    <xf numFmtId="14" fontId="10" fillId="0" borderId="88" xfId="86" applyNumberFormat="1" applyFont="1" applyBorder="1" applyAlignment="1">
      <alignment horizontal="center" vertical="center"/>
      <protection/>
    </xf>
    <xf numFmtId="17" fontId="10" fillId="0" borderId="88" xfId="86" applyNumberFormat="1" applyFont="1" applyBorder="1" applyAlignment="1">
      <alignment vertical="center"/>
      <protection/>
    </xf>
    <xf numFmtId="0" fontId="9" fillId="0" borderId="12" xfId="86" applyFont="1" applyBorder="1" applyAlignment="1">
      <alignment vertical="justify"/>
      <protection/>
    </xf>
    <xf numFmtId="0" fontId="10" fillId="0" borderId="90" xfId="86" applyFont="1" applyBorder="1" applyAlignment="1">
      <alignment/>
      <protection/>
    </xf>
    <xf numFmtId="0" fontId="10" fillId="0" borderId="91" xfId="86" applyFont="1" applyBorder="1" applyAlignment="1">
      <alignment vertical="center" wrapText="1"/>
      <protection/>
    </xf>
    <xf numFmtId="0" fontId="10" fillId="0" borderId="92" xfId="86" applyFont="1" applyBorder="1" applyAlignment="1">
      <alignment/>
      <protection/>
    </xf>
    <xf numFmtId="0" fontId="10" fillId="0" borderId="93" xfId="86" applyFont="1" applyBorder="1" applyAlignment="1">
      <alignment vertical="center"/>
      <protection/>
    </xf>
    <xf numFmtId="17" fontId="10" fillId="0" borderId="94" xfId="86" applyNumberFormat="1" applyFont="1" applyBorder="1" applyAlignment="1">
      <alignment vertical="center"/>
      <protection/>
    </xf>
    <xf numFmtId="17" fontId="10" fillId="0" borderId="95" xfId="86" applyNumberFormat="1" applyFont="1" applyBorder="1" applyAlignment="1">
      <alignment vertical="center"/>
      <protection/>
    </xf>
    <xf numFmtId="0" fontId="10" fillId="0" borderId="96" xfId="86" applyFont="1" applyBorder="1" applyAlignment="1">
      <alignment vertical="center"/>
      <protection/>
    </xf>
    <xf numFmtId="0" fontId="10" fillId="0" borderId="95" xfId="86" applyFont="1" applyBorder="1" applyAlignment="1">
      <alignment vertical="center"/>
      <protection/>
    </xf>
    <xf numFmtId="17" fontId="10" fillId="35" borderId="94" xfId="86" applyNumberFormat="1" applyFont="1" applyFill="1" applyBorder="1" applyAlignment="1">
      <alignment vertical="center"/>
      <protection/>
    </xf>
    <xf numFmtId="17" fontId="10" fillId="0" borderId="52" xfId="86" applyNumberFormat="1" applyFont="1" applyBorder="1" applyAlignment="1">
      <alignment vertical="center"/>
      <protection/>
    </xf>
    <xf numFmtId="0" fontId="10" fillId="0" borderId="94" xfId="86" applyFont="1" applyBorder="1" applyAlignment="1">
      <alignment vertical="center"/>
      <protection/>
    </xf>
    <xf numFmtId="0" fontId="10" fillId="0" borderId="75" xfId="86" applyNumberFormat="1" applyFont="1" applyBorder="1">
      <alignment/>
      <protection/>
    </xf>
    <xf numFmtId="0" fontId="10" fillId="0" borderId="77" xfId="86" applyFont="1" applyBorder="1">
      <alignment/>
      <protection/>
    </xf>
    <xf numFmtId="0" fontId="10" fillId="0" borderId="75" xfId="86" applyFont="1" applyBorder="1">
      <alignment/>
      <protection/>
    </xf>
    <xf numFmtId="0" fontId="10" fillId="0" borderId="93" xfId="86" applyFont="1" applyBorder="1" applyAlignment="1">
      <alignment vertical="center" wrapText="1"/>
      <protection/>
    </xf>
    <xf numFmtId="0" fontId="10" fillId="0" borderId="94" xfId="86" applyFont="1" applyBorder="1" applyAlignment="1">
      <alignment vertical="center" wrapText="1"/>
      <protection/>
    </xf>
    <xf numFmtId="0" fontId="10" fillId="0" borderId="95" xfId="86" applyFont="1" applyBorder="1" applyAlignment="1">
      <alignment vertical="center" wrapText="1"/>
      <protection/>
    </xf>
    <xf numFmtId="15" fontId="10" fillId="0" borderId="20" xfId="86" applyNumberFormat="1" applyFont="1" applyBorder="1" applyAlignment="1">
      <alignment horizontal="center" vertical="center"/>
      <protection/>
    </xf>
    <xf numFmtId="14" fontId="10" fillId="0" borderId="20" xfId="86" applyNumberFormat="1" applyFont="1" applyBorder="1" applyAlignment="1">
      <alignment horizontal="center" vertical="center"/>
      <protection/>
    </xf>
    <xf numFmtId="17" fontId="10" fillId="0" borderId="20" xfId="86" applyNumberFormat="1" applyFont="1" applyBorder="1" applyAlignment="1">
      <alignment vertical="center"/>
      <protection/>
    </xf>
    <xf numFmtId="0" fontId="10" fillId="0" borderId="28" xfId="86" applyFont="1" applyBorder="1" applyAlignment="1">
      <alignment vertical="center"/>
      <protection/>
    </xf>
    <xf numFmtId="15" fontId="10" fillId="0" borderId="28" xfId="86" applyNumberFormat="1" applyFont="1" applyBorder="1" applyAlignment="1">
      <alignment horizontal="center" vertical="center"/>
      <protection/>
    </xf>
    <xf numFmtId="14" fontId="10" fillId="0" borderId="28" xfId="86" applyNumberFormat="1" applyFont="1" applyBorder="1" applyAlignment="1">
      <alignment horizontal="center" vertical="center"/>
      <protection/>
    </xf>
    <xf numFmtId="0" fontId="10" fillId="0" borderId="97" xfId="86" applyFont="1" applyBorder="1" applyAlignment="1">
      <alignment vertical="center"/>
      <protection/>
    </xf>
    <xf numFmtId="180" fontId="10" fillId="0" borderId="98" xfId="49" applyNumberFormat="1" applyFont="1" applyFill="1" applyBorder="1" applyAlignment="1">
      <alignment horizontal="center" vertical="center"/>
    </xf>
    <xf numFmtId="0" fontId="10" fillId="0" borderId="96" xfId="86" applyFont="1" applyBorder="1" applyAlignment="1">
      <alignment horizontal="left" vertical="center" wrapText="1"/>
      <protection/>
    </xf>
    <xf numFmtId="0" fontId="10" fillId="0" borderId="94" xfId="86" applyFont="1" applyBorder="1" applyAlignment="1">
      <alignment horizontal="left" vertical="center" wrapText="1"/>
      <protection/>
    </xf>
    <xf numFmtId="0" fontId="10" fillId="0" borderId="95" xfId="86" applyFont="1" applyBorder="1" applyAlignment="1">
      <alignment horizontal="left" vertical="center" wrapText="1"/>
      <protection/>
    </xf>
    <xf numFmtId="0" fontId="10" fillId="0" borderId="99" xfId="86" applyFont="1" applyBorder="1" applyAlignment="1">
      <alignment vertical="center"/>
      <protection/>
    </xf>
    <xf numFmtId="0" fontId="10" fillId="0" borderId="100" xfId="86" applyFont="1" applyBorder="1" applyAlignment="1">
      <alignment vertical="center"/>
      <protection/>
    </xf>
    <xf numFmtId="0" fontId="10" fillId="0" borderId="101" xfId="86" applyFont="1" applyBorder="1" applyAlignment="1">
      <alignment vertical="center"/>
      <protection/>
    </xf>
    <xf numFmtId="15" fontId="10" fillId="0" borderId="101" xfId="86" applyNumberFormat="1" applyFont="1" applyBorder="1" applyAlignment="1">
      <alignment horizontal="center" vertical="center"/>
      <protection/>
    </xf>
    <xf numFmtId="14" fontId="10" fillId="0" borderId="101" xfId="86" applyNumberFormat="1" applyFont="1" applyBorder="1" applyAlignment="1">
      <alignment horizontal="center" vertical="center"/>
      <protection/>
    </xf>
    <xf numFmtId="17" fontId="10" fillId="0" borderId="101" xfId="86" applyNumberFormat="1" applyFont="1" applyBorder="1" applyAlignment="1">
      <alignment vertical="center"/>
      <protection/>
    </xf>
    <xf numFmtId="0" fontId="10" fillId="0" borderId="102" xfId="86" applyFont="1" applyBorder="1" applyAlignment="1">
      <alignment vertical="center"/>
      <protection/>
    </xf>
    <xf numFmtId="0" fontId="10" fillId="0" borderId="103" xfId="86" applyFont="1" applyBorder="1" applyAlignment="1">
      <alignment vertical="center"/>
      <protection/>
    </xf>
    <xf numFmtId="0" fontId="10" fillId="0" borderId="104" xfId="86" applyFont="1" applyBorder="1" applyAlignment="1">
      <alignment vertical="center"/>
      <protection/>
    </xf>
    <xf numFmtId="0" fontId="10" fillId="0" borderId="105" xfId="86" applyFont="1" applyBorder="1" applyAlignment="1">
      <alignment vertical="center"/>
      <protection/>
    </xf>
    <xf numFmtId="0" fontId="10" fillId="0" borderId="106" xfId="86" applyFont="1" applyBorder="1" applyAlignment="1">
      <alignment vertical="center"/>
      <protection/>
    </xf>
    <xf numFmtId="15" fontId="10" fillId="0" borderId="106" xfId="86" applyNumberFormat="1" applyFont="1" applyBorder="1" applyAlignment="1">
      <alignment horizontal="center" vertical="center"/>
      <protection/>
    </xf>
    <xf numFmtId="14" fontId="10" fillId="0" borderId="106" xfId="86" applyNumberFormat="1" applyFont="1" applyBorder="1" applyAlignment="1">
      <alignment horizontal="center" vertical="center"/>
      <protection/>
    </xf>
    <xf numFmtId="17" fontId="10" fillId="0" borderId="106" xfId="86" applyNumberFormat="1" applyFont="1" applyBorder="1" applyAlignment="1">
      <alignment vertical="center"/>
      <protection/>
    </xf>
    <xf numFmtId="0" fontId="10" fillId="0" borderId="107" xfId="86" applyFont="1" applyBorder="1" applyAlignment="1">
      <alignment vertical="center"/>
      <protection/>
    </xf>
    <xf numFmtId="180" fontId="10" fillId="0" borderId="45" xfId="49" applyNumberFormat="1" applyFont="1" applyFill="1" applyBorder="1" applyAlignment="1">
      <alignment horizontal="center" vertical="center"/>
    </xf>
    <xf numFmtId="17" fontId="10" fillId="0" borderId="107" xfId="86" applyNumberFormat="1" applyFont="1" applyBorder="1" applyAlignment="1">
      <alignment vertical="center"/>
      <protection/>
    </xf>
    <xf numFmtId="0" fontId="10" fillId="0" borderId="108" xfId="86" applyFont="1" applyBorder="1" applyAlignment="1">
      <alignment vertical="center"/>
      <protection/>
    </xf>
    <xf numFmtId="0" fontId="0" fillId="0" borderId="0" xfId="86" applyBorder="1" applyAlignment="1">
      <alignment/>
      <protection/>
    </xf>
    <xf numFmtId="15" fontId="10" fillId="0" borderId="0" xfId="86" applyNumberFormat="1" applyFont="1" applyBorder="1" applyAlignment="1">
      <alignment horizontal="center" vertical="center"/>
      <protection/>
    </xf>
    <xf numFmtId="17" fontId="10" fillId="0" borderId="0" xfId="86" applyNumberFormat="1" applyFont="1" applyBorder="1" applyAlignment="1">
      <alignment vertical="center"/>
      <protection/>
    </xf>
    <xf numFmtId="0" fontId="9" fillId="0" borderId="0" xfId="86" applyFont="1" applyBorder="1" applyAlignment="1">
      <alignment horizontal="justify" vertical="center"/>
      <protection/>
    </xf>
    <xf numFmtId="0" fontId="10" fillId="0" borderId="89" xfId="86" applyFont="1" applyBorder="1" applyAlignment="1">
      <alignment vertical="center" wrapText="1"/>
      <protection/>
    </xf>
    <xf numFmtId="17" fontId="10" fillId="0" borderId="97" xfId="86" applyNumberFormat="1" applyFont="1" applyBorder="1" applyAlignment="1">
      <alignment vertical="center"/>
      <protection/>
    </xf>
    <xf numFmtId="0" fontId="10" fillId="0" borderId="22" xfId="86" applyFont="1" applyBorder="1" applyAlignment="1">
      <alignment/>
      <protection/>
    </xf>
    <xf numFmtId="0" fontId="10" fillId="0" borderId="22" xfId="86" applyFont="1" applyBorder="1" applyAlignment="1">
      <alignment vertical="center" wrapText="1"/>
      <protection/>
    </xf>
    <xf numFmtId="15" fontId="10" fillId="0" borderId="109" xfId="86" applyNumberFormat="1" applyFont="1" applyBorder="1" applyAlignment="1">
      <alignment horizontal="center" vertical="center"/>
      <protection/>
    </xf>
    <xf numFmtId="15" fontId="10" fillId="35" borderId="86" xfId="86" applyNumberFormat="1" applyFont="1" applyFill="1" applyBorder="1" applyAlignment="1">
      <alignment horizontal="center" vertical="center"/>
      <protection/>
    </xf>
    <xf numFmtId="14" fontId="10" fillId="35" borderId="86" xfId="86" applyNumberFormat="1" applyFont="1" applyFill="1" applyBorder="1" applyAlignment="1">
      <alignment horizontal="center" vertical="center"/>
      <protection/>
    </xf>
    <xf numFmtId="17" fontId="10" fillId="35" borderId="86" xfId="86" applyNumberFormat="1" applyFont="1" applyFill="1" applyBorder="1" applyAlignment="1">
      <alignment vertical="center"/>
      <protection/>
    </xf>
    <xf numFmtId="17" fontId="10" fillId="35" borderId="93" xfId="86" applyNumberFormat="1" applyFont="1" applyFill="1" applyBorder="1" applyAlignment="1">
      <alignment vertical="center"/>
      <protection/>
    </xf>
    <xf numFmtId="49" fontId="10" fillId="0" borderId="88" xfId="86" applyNumberFormat="1" applyFont="1" applyBorder="1" applyAlignment="1">
      <alignment horizontal="right" vertical="center"/>
      <protection/>
    </xf>
    <xf numFmtId="15" fontId="10" fillId="35" borderId="88" xfId="86" applyNumberFormat="1" applyFont="1" applyFill="1" applyBorder="1" applyAlignment="1">
      <alignment horizontal="center" vertical="center"/>
      <protection/>
    </xf>
    <xf numFmtId="14" fontId="10" fillId="35" borderId="88" xfId="86" applyNumberFormat="1" applyFont="1" applyFill="1" applyBorder="1" applyAlignment="1">
      <alignment horizontal="center" vertical="center"/>
      <protection/>
    </xf>
    <xf numFmtId="17" fontId="10" fillId="35" borderId="88" xfId="86" applyNumberFormat="1" applyFont="1" applyFill="1" applyBorder="1" applyAlignment="1">
      <alignment vertical="center"/>
      <protection/>
    </xf>
    <xf numFmtId="17" fontId="10" fillId="35" borderId="97" xfId="86" applyNumberFormat="1" applyFont="1" applyFill="1" applyBorder="1" applyAlignment="1">
      <alignment vertical="center"/>
      <protection/>
    </xf>
    <xf numFmtId="17" fontId="10" fillId="35" borderId="86" xfId="86" applyNumberFormat="1" applyFont="1" applyFill="1" applyBorder="1" applyAlignment="1">
      <alignment horizontal="center" vertical="center"/>
      <protection/>
    </xf>
    <xf numFmtId="17" fontId="10" fillId="0" borderId="93" xfId="86" applyNumberFormat="1" applyFont="1" applyBorder="1" applyAlignment="1">
      <alignment vertical="center"/>
      <protection/>
    </xf>
    <xf numFmtId="0" fontId="10" fillId="0" borderId="108" xfId="86" applyFont="1" applyBorder="1" applyAlignment="1">
      <alignment vertical="center" wrapText="1"/>
      <protection/>
    </xf>
    <xf numFmtId="0" fontId="10" fillId="0" borderId="89" xfId="86" applyFont="1" applyBorder="1" applyAlignment="1">
      <alignment horizontal="justify" vertical="center"/>
      <protection/>
    </xf>
    <xf numFmtId="0" fontId="10" fillId="0" borderId="86" xfId="86" applyFont="1" applyBorder="1" applyAlignment="1">
      <alignment horizontal="center" vertical="center"/>
      <protection/>
    </xf>
    <xf numFmtId="0" fontId="10" fillId="0" borderId="88" xfId="86" applyFont="1" applyBorder="1" applyAlignment="1">
      <alignment horizontal="center" vertical="center"/>
      <protection/>
    </xf>
    <xf numFmtId="0" fontId="10" fillId="0" borderId="87" xfId="86" applyFont="1" applyBorder="1" applyAlignment="1">
      <alignment vertical="center" wrapText="1"/>
      <protection/>
    </xf>
    <xf numFmtId="0" fontId="10" fillId="0" borderId="20" xfId="86" applyFont="1" applyBorder="1" applyAlignment="1">
      <alignment vertical="center" wrapText="1"/>
      <protection/>
    </xf>
    <xf numFmtId="0" fontId="10" fillId="0" borderId="0" xfId="86" applyFont="1" applyBorder="1" applyAlignment="1">
      <alignment/>
      <protection/>
    </xf>
    <xf numFmtId="0" fontId="10" fillId="0" borderId="0" xfId="86" applyFont="1" applyBorder="1" applyAlignment="1">
      <alignment vertical="center" wrapText="1"/>
      <protection/>
    </xf>
    <xf numFmtId="14" fontId="10" fillId="0" borderId="0" xfId="86" applyNumberFormat="1" applyFont="1" applyBorder="1" applyAlignment="1">
      <alignment horizontal="center" vertical="center"/>
      <protection/>
    </xf>
    <xf numFmtId="0" fontId="10" fillId="0" borderId="0" xfId="86" applyFont="1" applyFill="1" applyBorder="1" applyAlignment="1">
      <alignment vertical="center"/>
      <protection/>
    </xf>
    <xf numFmtId="180" fontId="10" fillId="0" borderId="45" xfId="49" applyNumberFormat="1" applyFont="1" applyFill="1" applyBorder="1" applyAlignment="1">
      <alignment/>
    </xf>
    <xf numFmtId="180" fontId="10" fillId="0" borderId="32" xfId="49" applyNumberFormat="1" applyFont="1" applyFill="1" applyBorder="1" applyAlignment="1">
      <alignment/>
    </xf>
    <xf numFmtId="180" fontId="10" fillId="0" borderId="47" xfId="49" applyNumberFormat="1" applyFont="1" applyFill="1" applyBorder="1" applyAlignment="1">
      <alignment/>
    </xf>
    <xf numFmtId="180" fontId="10" fillId="0" borderId="44" xfId="49" applyNumberFormat="1" applyFont="1" applyFill="1" applyBorder="1" applyAlignment="1">
      <alignment/>
    </xf>
    <xf numFmtId="180" fontId="10" fillId="0" borderId="10" xfId="49" applyNumberFormat="1" applyFont="1" applyFill="1" applyBorder="1" applyAlignment="1">
      <alignment/>
    </xf>
    <xf numFmtId="180" fontId="10" fillId="0" borderId="38" xfId="49" applyNumberFormat="1" applyFont="1" applyFill="1" applyBorder="1" applyAlignment="1">
      <alignment/>
    </xf>
    <xf numFmtId="0" fontId="8" fillId="33" borderId="51" xfId="86" applyFont="1" applyFill="1" applyBorder="1" applyAlignment="1">
      <alignment horizontal="center" vertical="center" wrapText="1"/>
      <protection/>
    </xf>
    <xf numFmtId="0" fontId="8" fillId="33" borderId="48" xfId="86" applyFont="1" applyFill="1" applyBorder="1" applyAlignment="1">
      <alignment horizontal="center" vertical="center" wrapText="1"/>
      <protection/>
    </xf>
    <xf numFmtId="180" fontId="10" fillId="0" borderId="47" xfId="49" applyNumberFormat="1" applyFont="1" applyBorder="1" applyAlignment="1">
      <alignment vertical="center"/>
    </xf>
    <xf numFmtId="180" fontId="10" fillId="0" borderId="26" xfId="49" applyNumberFormat="1" applyFont="1" applyFill="1" applyBorder="1" applyAlignment="1">
      <alignment vertical="center"/>
    </xf>
    <xf numFmtId="180" fontId="10" fillId="0" borderId="45" xfId="49" applyNumberFormat="1" applyFont="1" applyBorder="1" applyAlignment="1">
      <alignment horizontal="center" vertical="center"/>
    </xf>
    <xf numFmtId="180" fontId="10" fillId="0" borderId="45" xfId="49" applyNumberFormat="1" applyFont="1" applyBorder="1" applyAlignment="1">
      <alignment vertical="center"/>
    </xf>
    <xf numFmtId="0" fontId="10" fillId="0" borderId="38" xfId="86" applyFont="1" applyBorder="1" applyAlignment="1">
      <alignment vertical="center" wrapText="1"/>
      <protection/>
    </xf>
    <xf numFmtId="0" fontId="10" fillId="0" borderId="38" xfId="86" applyFont="1" applyBorder="1" applyAlignment="1">
      <alignment vertical="center"/>
      <protection/>
    </xf>
    <xf numFmtId="15" fontId="10" fillId="0" borderId="38" xfId="86" applyNumberFormat="1" applyFont="1" applyBorder="1" applyAlignment="1">
      <alignment horizontal="center" vertical="center"/>
      <protection/>
    </xf>
    <xf numFmtId="14" fontId="10" fillId="0" borderId="38" xfId="86" applyNumberFormat="1" applyFont="1" applyBorder="1" applyAlignment="1">
      <alignment horizontal="center" vertical="center"/>
      <protection/>
    </xf>
    <xf numFmtId="17" fontId="10" fillId="0" borderId="38" xfId="86" applyNumberFormat="1" applyFont="1" applyBorder="1" applyAlignment="1">
      <alignment vertical="center"/>
      <protection/>
    </xf>
    <xf numFmtId="180" fontId="10" fillId="0" borderId="38" xfId="49" applyNumberFormat="1" applyFont="1" applyBorder="1" applyAlignment="1">
      <alignment horizontal="center" vertical="center"/>
    </xf>
    <xf numFmtId="180" fontId="10" fillId="0" borderId="47" xfId="49" applyNumberFormat="1" applyFont="1" applyBorder="1" applyAlignment="1">
      <alignment horizontal="center" vertical="center"/>
    </xf>
    <xf numFmtId="0" fontId="7" fillId="33" borderId="28" xfId="86" applyFont="1" applyFill="1" applyBorder="1" applyAlignment="1">
      <alignment horizontal="center"/>
      <protection/>
    </xf>
    <xf numFmtId="0" fontId="15" fillId="0" borderId="43" xfId="0" applyFont="1" applyBorder="1" applyAlignment="1">
      <alignment horizontal="center" vertical="center"/>
    </xf>
    <xf numFmtId="0" fontId="9" fillId="33" borderId="49" xfId="86" applyFont="1" applyFill="1" applyBorder="1" applyAlignment="1">
      <alignment horizontal="center" vertical="center" wrapText="1"/>
      <protection/>
    </xf>
    <xf numFmtId="0" fontId="18" fillId="0" borderId="33" xfId="86" applyFont="1" applyBorder="1" applyAlignment="1">
      <alignment horizontal="center" vertical="center"/>
      <protection/>
    </xf>
    <xf numFmtId="0" fontId="0" fillId="0" borderId="33" xfId="86" applyBorder="1" applyAlignment="1">
      <alignment/>
      <protection/>
    </xf>
    <xf numFmtId="0" fontId="10" fillId="0" borderId="46" xfId="86" applyFont="1" applyBorder="1" applyAlignment="1">
      <alignment/>
      <protection/>
    </xf>
    <xf numFmtId="0" fontId="10" fillId="0" borderId="61" xfId="86" applyFont="1" applyBorder="1" applyAlignment="1">
      <alignment/>
      <protection/>
    </xf>
    <xf numFmtId="0" fontId="10" fillId="0" borderId="54" xfId="86" applyFont="1" applyBorder="1" applyAlignment="1">
      <alignment/>
      <protection/>
    </xf>
    <xf numFmtId="0" fontId="10" fillId="0" borderId="91" xfId="86" applyFont="1" applyBorder="1" applyAlignment="1">
      <alignment horizontal="left" vertical="center" wrapText="1"/>
      <protection/>
    </xf>
    <xf numFmtId="0" fontId="10" fillId="0" borderId="110" xfId="86" applyFont="1" applyBorder="1" applyAlignment="1">
      <alignment/>
      <protection/>
    </xf>
    <xf numFmtId="0" fontId="10" fillId="0" borderId="23" xfId="86" applyFont="1" applyBorder="1" applyAlignment="1">
      <alignment vertical="center"/>
      <protection/>
    </xf>
    <xf numFmtId="0" fontId="10" fillId="0" borderId="111" xfId="86" applyFont="1" applyBorder="1" applyAlignment="1">
      <alignment vertical="center"/>
      <protection/>
    </xf>
    <xf numFmtId="15" fontId="10" fillId="0" borderId="23" xfId="86" applyNumberFormat="1" applyFont="1" applyBorder="1" applyAlignment="1">
      <alignment horizontal="center" vertical="center"/>
      <protection/>
    </xf>
    <xf numFmtId="14" fontId="10" fillId="0" borderId="23" xfId="86" applyNumberFormat="1" applyFont="1" applyBorder="1" applyAlignment="1">
      <alignment horizontal="center" vertical="center"/>
      <protection/>
    </xf>
    <xf numFmtId="17" fontId="10" fillId="0" borderId="23" xfId="86" applyNumberFormat="1" applyFont="1" applyBorder="1" applyAlignment="1">
      <alignment vertical="center"/>
      <protection/>
    </xf>
    <xf numFmtId="180" fontId="10" fillId="0" borderId="112" xfId="49" applyNumberFormat="1" applyFont="1" applyFill="1" applyBorder="1" applyAlignment="1">
      <alignment horizontal="center" vertical="center"/>
    </xf>
    <xf numFmtId="180" fontId="10" fillId="0" borderId="23" xfId="49" applyNumberFormat="1" applyFont="1" applyFill="1" applyBorder="1" applyAlignment="1">
      <alignment horizontal="center" vertical="center"/>
    </xf>
    <xf numFmtId="0" fontId="10" fillId="0" borderId="113" xfId="86" applyFont="1" applyBorder="1" applyAlignment="1">
      <alignment/>
      <protection/>
    </xf>
    <xf numFmtId="0" fontId="10" fillId="0" borderId="103" xfId="86" applyFont="1" applyBorder="1" applyAlignment="1">
      <alignment/>
      <protection/>
    </xf>
    <xf numFmtId="0" fontId="10" fillId="0" borderId="114" xfId="86" applyFont="1" applyBorder="1" applyAlignment="1">
      <alignment/>
      <protection/>
    </xf>
    <xf numFmtId="0" fontId="10" fillId="0" borderId="115" xfId="86" applyFont="1" applyBorder="1" applyAlignment="1">
      <alignment/>
      <protection/>
    </xf>
    <xf numFmtId="0" fontId="10" fillId="0" borderId="116" xfId="86" applyFont="1" applyBorder="1" applyAlignment="1">
      <alignment/>
      <protection/>
    </xf>
    <xf numFmtId="0" fontId="10" fillId="0" borderId="117" xfId="86" applyFont="1" applyBorder="1" applyAlignment="1">
      <alignment/>
      <protection/>
    </xf>
    <xf numFmtId="0" fontId="10" fillId="0" borderId="118" xfId="86" applyFont="1" applyBorder="1" applyAlignment="1">
      <alignment vertical="center" wrapText="1" shrinkToFit="1"/>
      <protection/>
    </xf>
    <xf numFmtId="0" fontId="10" fillId="0" borderId="43" xfId="86" applyFont="1" applyBorder="1" applyAlignment="1">
      <alignment vertical="center"/>
      <protection/>
    </xf>
    <xf numFmtId="0" fontId="10" fillId="0" borderId="33" xfId="86" applyFont="1" applyBorder="1" applyAlignment="1">
      <alignment vertical="center"/>
      <protection/>
    </xf>
    <xf numFmtId="0" fontId="10" fillId="0" borderId="96" xfId="86" applyFont="1" applyBorder="1" applyAlignment="1">
      <alignment vertical="center" wrapText="1" shrinkToFit="1"/>
      <protection/>
    </xf>
    <xf numFmtId="0" fontId="10" fillId="0" borderId="94" xfId="86" applyFont="1" applyBorder="1" applyAlignment="1">
      <alignment vertical="center" wrapText="1" shrinkToFit="1"/>
      <protection/>
    </xf>
    <xf numFmtId="0" fontId="10" fillId="0" borderId="119" xfId="86" applyFont="1" applyBorder="1" applyAlignment="1">
      <alignment vertical="center" wrapText="1" shrinkToFit="1"/>
      <protection/>
    </xf>
    <xf numFmtId="0" fontId="10" fillId="0" borderId="113" xfId="86" applyFont="1" applyBorder="1" applyAlignment="1">
      <alignment vertical="center"/>
      <protection/>
    </xf>
    <xf numFmtId="0" fontId="10" fillId="0" borderId="46" xfId="86" applyFont="1" applyBorder="1" applyAlignment="1">
      <alignment vertical="center"/>
      <protection/>
    </xf>
    <xf numFmtId="0" fontId="10" fillId="0" borderId="96" xfId="86" applyFont="1" applyBorder="1" applyAlignment="1">
      <alignment vertical="center" wrapText="1"/>
      <protection/>
    </xf>
    <xf numFmtId="0" fontId="10" fillId="0" borderId="99" xfId="86" applyFont="1" applyBorder="1" applyAlignment="1">
      <alignment horizontal="justify" vertical="center"/>
      <protection/>
    </xf>
    <xf numFmtId="0" fontId="10" fillId="0" borderId="34" xfId="86" applyFont="1" applyBorder="1" applyAlignment="1">
      <alignment vertical="center"/>
      <protection/>
    </xf>
    <xf numFmtId="0" fontId="10" fillId="0" borderId="120" xfId="86" applyFont="1" applyBorder="1" applyAlignment="1">
      <alignment vertical="center"/>
      <protection/>
    </xf>
    <xf numFmtId="0" fontId="0" fillId="0" borderId="120" xfId="86" applyBorder="1" applyAlignment="1">
      <alignment vertical="center"/>
      <protection/>
    </xf>
    <xf numFmtId="0" fontId="10" fillId="0" borderId="121" xfId="86" applyFont="1" applyBorder="1" applyAlignment="1">
      <alignment vertical="center"/>
      <protection/>
    </xf>
    <xf numFmtId="0" fontId="10" fillId="0" borderId="27" xfId="86" applyFont="1" applyBorder="1" applyAlignment="1">
      <alignment vertical="center" wrapText="1"/>
      <protection/>
    </xf>
    <xf numFmtId="0" fontId="10" fillId="0" borderId="122" xfId="86" applyFont="1" applyBorder="1" applyAlignment="1">
      <alignment vertical="center" wrapText="1"/>
      <protection/>
    </xf>
    <xf numFmtId="0" fontId="10" fillId="0" borderId="43" xfId="86" applyFont="1" applyFill="1" applyBorder="1" applyAlignment="1">
      <alignment vertical="center"/>
      <protection/>
    </xf>
    <xf numFmtId="0" fontId="10" fillId="0" borderId="46" xfId="86" applyFont="1" applyFill="1" applyBorder="1" applyAlignment="1">
      <alignment vertical="center"/>
      <protection/>
    </xf>
    <xf numFmtId="0" fontId="1" fillId="0" borderId="0" xfId="86" applyFont="1" applyAlignment="1">
      <alignment horizontal="center" vertical="center"/>
      <protection/>
    </xf>
    <xf numFmtId="0" fontId="5" fillId="0" borderId="0" xfId="86" applyFont="1" applyAlignment="1">
      <alignment horizontal="center" vertical="center"/>
      <protection/>
    </xf>
    <xf numFmtId="0" fontId="0" fillId="0" borderId="0" xfId="86" applyAlignment="1">
      <alignment horizontal="center" vertical="center"/>
      <protection/>
    </xf>
    <xf numFmtId="0" fontId="10" fillId="0" borderId="123" xfId="86" applyFont="1" applyBorder="1" applyAlignment="1">
      <alignment vertical="center"/>
      <protection/>
    </xf>
    <xf numFmtId="0" fontId="10" fillId="0" borderId="115" xfId="86" applyFont="1" applyBorder="1" applyAlignment="1">
      <alignment vertical="center"/>
      <protection/>
    </xf>
    <xf numFmtId="0" fontId="10" fillId="0" borderId="124" xfId="86" applyFont="1" applyBorder="1" applyAlignment="1">
      <alignment vertical="center"/>
      <protection/>
    </xf>
    <xf numFmtId="0" fontId="10" fillId="0" borderId="125" xfId="86" applyFont="1" applyBorder="1" applyAlignment="1">
      <alignment vertical="center"/>
      <protection/>
    </xf>
    <xf numFmtId="0" fontId="10" fillId="0" borderId="110" xfId="86" applyFont="1" applyBorder="1" applyAlignment="1">
      <alignment vertical="center"/>
      <protection/>
    </xf>
    <xf numFmtId="0" fontId="10" fillId="0" borderId="126" xfId="86" applyFont="1" applyBorder="1" applyAlignment="1">
      <alignment vertical="center"/>
      <protection/>
    </xf>
    <xf numFmtId="0" fontId="10" fillId="0" borderId="115" xfId="86" applyFont="1" applyBorder="1" applyAlignment="1">
      <alignment horizontal="justify" vertical="center"/>
      <protection/>
    </xf>
    <xf numFmtId="0" fontId="10" fillId="0" borderId="125" xfId="86" applyFont="1" applyBorder="1" applyAlignment="1">
      <alignment horizontal="justify" vertical="center"/>
      <protection/>
    </xf>
    <xf numFmtId="0" fontId="10" fillId="0" borderId="110" xfId="86" applyFont="1" applyBorder="1" applyAlignment="1">
      <alignment horizontal="justify" vertical="center"/>
      <protection/>
    </xf>
    <xf numFmtId="0" fontId="10" fillId="0" borderId="123" xfId="86" applyFont="1" applyFill="1" applyBorder="1" applyAlignment="1">
      <alignment horizontal="justify" vertical="center"/>
      <protection/>
    </xf>
    <xf numFmtId="0" fontId="10" fillId="0" borderId="115" xfId="86" applyFont="1" applyFill="1" applyBorder="1" applyAlignment="1">
      <alignment vertical="center"/>
      <protection/>
    </xf>
    <xf numFmtId="0" fontId="10" fillId="0" borderId="124" xfId="86" applyFont="1" applyFill="1" applyBorder="1" applyAlignment="1">
      <alignment vertical="center"/>
      <protection/>
    </xf>
    <xf numFmtId="0" fontId="0" fillId="0" borderId="33" xfId="86" applyBorder="1" applyAlignment="1">
      <alignment horizontal="center" vertical="center"/>
      <protection/>
    </xf>
    <xf numFmtId="0" fontId="10" fillId="0" borderId="33" xfId="86" applyFont="1" applyBorder="1" applyAlignment="1">
      <alignment horizontal="center" vertical="center"/>
      <protection/>
    </xf>
    <xf numFmtId="0" fontId="10" fillId="0" borderId="24" xfId="86" applyFont="1" applyBorder="1" applyAlignment="1">
      <alignment vertical="center"/>
      <protection/>
    </xf>
    <xf numFmtId="0" fontId="10" fillId="0" borderId="31" xfId="86" applyFont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4" fillId="0" borderId="21" xfId="85" applyNumberFormat="1" applyFont="1" applyBorder="1" applyAlignment="1">
      <alignment horizontal="center" vertical="center"/>
      <protection/>
    </xf>
    <xf numFmtId="184" fontId="14" fillId="0" borderId="44" xfId="78" applyNumberFormat="1" applyFont="1" applyBorder="1" applyAlignment="1">
      <alignment horizontal="center" vertical="center"/>
      <protection/>
    </xf>
    <xf numFmtId="184" fontId="14" fillId="0" borderId="45" xfId="78" applyNumberFormat="1" applyFont="1" applyBorder="1" applyAlignment="1">
      <alignment horizontal="center" vertical="center"/>
      <protection/>
    </xf>
    <xf numFmtId="184" fontId="14" fillId="0" borderId="10" xfId="78" applyNumberFormat="1" applyFont="1" applyBorder="1" applyAlignment="1">
      <alignment horizontal="center" vertical="center"/>
      <protection/>
    </xf>
    <xf numFmtId="184" fontId="14" fillId="0" borderId="19" xfId="78" applyNumberFormat="1" applyFont="1" applyBorder="1" applyAlignment="1">
      <alignment horizontal="center" vertical="center"/>
      <protection/>
    </xf>
    <xf numFmtId="184" fontId="14" fillId="0" borderId="32" xfId="78" applyNumberFormat="1" applyFont="1" applyBorder="1" applyAlignment="1">
      <alignment horizontal="center" vertical="center"/>
      <protection/>
    </xf>
    <xf numFmtId="184" fontId="14" fillId="0" borderId="17" xfId="78" applyNumberFormat="1" applyFont="1" applyBorder="1" applyAlignment="1">
      <alignment horizontal="center" vertical="center"/>
      <protection/>
    </xf>
    <xf numFmtId="184" fontId="14" fillId="0" borderId="38" xfId="78" applyNumberFormat="1" applyFont="1" applyBorder="1" applyAlignment="1">
      <alignment horizontal="center" vertical="center"/>
      <protection/>
    </xf>
    <xf numFmtId="184" fontId="14" fillId="0" borderId="20" xfId="78" applyNumberFormat="1" applyFont="1" applyBorder="1" applyAlignment="1">
      <alignment horizontal="center" vertical="center"/>
      <protection/>
    </xf>
    <xf numFmtId="184" fontId="14" fillId="0" borderId="21" xfId="78" applyNumberFormat="1" applyFont="1" applyBorder="1" applyAlignment="1">
      <alignment horizontal="center" vertical="center"/>
      <protection/>
    </xf>
    <xf numFmtId="3" fontId="14" fillId="0" borderId="28" xfId="78" applyNumberFormat="1" applyFont="1" applyBorder="1" applyAlignment="1">
      <alignment horizontal="center" vertical="center"/>
      <protection/>
    </xf>
    <xf numFmtId="3" fontId="14" fillId="0" borderId="45" xfId="79" applyNumberFormat="1" applyFont="1" applyBorder="1" applyAlignment="1">
      <alignment horizontal="center" vertical="center"/>
      <protection/>
    </xf>
    <xf numFmtId="3" fontId="14" fillId="0" borderId="58" xfId="81" applyNumberFormat="1" applyFont="1" applyBorder="1" applyAlignment="1">
      <alignment horizontal="center" vertical="center"/>
      <protection/>
    </xf>
    <xf numFmtId="3" fontId="14" fillId="0" borderId="19" xfId="81" applyNumberFormat="1" applyFont="1" applyBorder="1" applyAlignment="1">
      <alignment horizontal="center" vertical="center"/>
      <protection/>
    </xf>
    <xf numFmtId="3" fontId="14" fillId="0" borderId="28" xfId="81" applyNumberFormat="1" applyFont="1" applyBorder="1" applyAlignment="1">
      <alignment horizontal="center" vertical="center"/>
      <protection/>
    </xf>
    <xf numFmtId="3" fontId="14" fillId="0" borderId="36" xfId="81" applyNumberFormat="1" applyFont="1" applyBorder="1" applyAlignment="1">
      <alignment horizontal="center" vertical="center"/>
      <protection/>
    </xf>
    <xf numFmtId="3" fontId="14" fillId="0" borderId="58" xfId="82" applyNumberFormat="1" applyFont="1" applyBorder="1" applyAlignment="1">
      <alignment horizontal="center" vertical="center"/>
      <protection/>
    </xf>
    <xf numFmtId="3" fontId="14" fillId="0" borderId="20" xfId="82" applyNumberFormat="1" applyFont="1" applyBorder="1" applyAlignment="1">
      <alignment horizontal="center" vertical="center"/>
      <protection/>
    </xf>
    <xf numFmtId="3" fontId="14" fillId="0" borderId="19" xfId="82" applyNumberFormat="1" applyFont="1" applyBorder="1" applyAlignment="1">
      <alignment horizontal="center" vertical="center"/>
      <protection/>
    </xf>
    <xf numFmtId="3" fontId="14" fillId="0" borderId="39" xfId="82" applyNumberFormat="1" applyFont="1" applyBorder="1" applyAlignment="1">
      <alignment horizontal="center" vertical="center"/>
      <protection/>
    </xf>
    <xf numFmtId="3" fontId="14" fillId="0" borderId="21" xfId="83" applyNumberFormat="1" applyFont="1" applyBorder="1" applyAlignment="1">
      <alignment horizontal="center" vertical="center"/>
      <protection/>
    </xf>
    <xf numFmtId="3" fontId="14" fillId="0" borderId="39" xfId="83" applyNumberFormat="1" applyFont="1" applyBorder="1" applyAlignment="1">
      <alignment horizontal="center" vertical="center"/>
      <protection/>
    </xf>
    <xf numFmtId="3" fontId="14" fillId="0" borderId="21" xfId="84" applyNumberFormat="1" applyFont="1" applyBorder="1" applyAlignment="1">
      <alignment horizontal="center" vertical="center"/>
      <protection/>
    </xf>
    <xf numFmtId="3" fontId="14" fillId="0" borderId="39" xfId="84" applyNumberFormat="1" applyFont="1" applyBorder="1" applyAlignment="1">
      <alignment horizontal="center" vertical="center"/>
      <protection/>
    </xf>
    <xf numFmtId="15" fontId="10" fillId="0" borderId="0" xfId="0" applyNumberFormat="1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vertical="center"/>
    </xf>
    <xf numFmtId="3" fontId="14" fillId="0" borderId="50" xfId="136" applyNumberFormat="1" applyFont="1" applyBorder="1" applyAlignment="1">
      <alignment horizontal="center" vertical="center"/>
      <protection/>
    </xf>
    <xf numFmtId="3" fontId="14" fillId="0" borderId="27" xfId="136" applyNumberFormat="1" applyFont="1" applyBorder="1" applyAlignment="1">
      <alignment horizontal="center" vertical="center"/>
      <protection/>
    </xf>
    <xf numFmtId="3" fontId="14" fillId="0" borderId="66" xfId="136" applyNumberFormat="1" applyFont="1" applyBorder="1" applyAlignment="1">
      <alignment horizontal="center" vertical="center"/>
      <protection/>
    </xf>
    <xf numFmtId="3" fontId="14" fillId="0" borderId="28" xfId="136" applyNumberFormat="1" applyFont="1" applyBorder="1" applyAlignment="1">
      <alignment horizontal="center" vertical="center"/>
      <protection/>
    </xf>
    <xf numFmtId="3" fontId="14" fillId="0" borderId="52" xfId="136" applyNumberFormat="1" applyFont="1" applyBorder="1" applyAlignment="1">
      <alignment horizontal="center" vertical="center"/>
      <protection/>
    </xf>
    <xf numFmtId="3" fontId="14" fillId="0" borderId="35" xfId="136" applyNumberFormat="1" applyFont="1" applyBorder="1" applyAlignment="1">
      <alignment horizontal="center" vertical="center"/>
      <protection/>
    </xf>
    <xf numFmtId="3" fontId="14" fillId="0" borderId="35" xfId="137" applyNumberFormat="1" applyFont="1" applyBorder="1" applyAlignment="1">
      <alignment horizontal="center" vertical="center"/>
      <protection/>
    </xf>
    <xf numFmtId="3" fontId="14" fillId="0" borderId="39" xfId="137" applyNumberFormat="1" applyFont="1" applyBorder="1" applyAlignment="1">
      <alignment horizontal="center" vertical="center"/>
      <protection/>
    </xf>
    <xf numFmtId="3" fontId="14" fillId="0" borderId="39" xfId="140" applyNumberFormat="1" applyFont="1" applyBorder="1" applyAlignment="1">
      <alignment horizontal="center" vertical="center"/>
      <protection/>
    </xf>
    <xf numFmtId="3" fontId="14" fillId="0" borderId="44" xfId="140" applyNumberFormat="1" applyFont="1" applyBorder="1" applyAlignment="1">
      <alignment horizontal="center" vertical="center"/>
      <protection/>
    </xf>
    <xf numFmtId="3" fontId="14" fillId="0" borderId="45" xfId="140" applyNumberFormat="1" applyFont="1" applyBorder="1" applyAlignment="1">
      <alignment horizontal="center" vertical="center"/>
      <protection/>
    </xf>
    <xf numFmtId="3" fontId="14" fillId="0" borderId="19" xfId="140" applyNumberFormat="1" applyFont="1" applyBorder="1" applyAlignment="1">
      <alignment horizontal="center" vertical="center"/>
      <protection/>
    </xf>
    <xf numFmtId="3" fontId="14" fillId="0" borderId="10" xfId="140" applyNumberFormat="1" applyFont="1" applyBorder="1" applyAlignment="1">
      <alignment horizontal="center" vertical="center"/>
      <protection/>
    </xf>
    <xf numFmtId="3" fontId="14" fillId="0" borderId="32" xfId="140" applyNumberFormat="1" applyFont="1" applyBorder="1" applyAlignment="1">
      <alignment horizontal="center" vertical="center"/>
      <protection/>
    </xf>
    <xf numFmtId="3" fontId="14" fillId="0" borderId="53" xfId="137" applyNumberFormat="1" applyFont="1" applyBorder="1" applyAlignment="1">
      <alignment horizontal="center" vertical="center"/>
      <protection/>
    </xf>
    <xf numFmtId="3" fontId="14" fillId="0" borderId="21" xfId="137" applyNumberFormat="1" applyFont="1" applyBorder="1" applyAlignment="1">
      <alignment horizontal="center" vertical="center"/>
      <protection/>
    </xf>
    <xf numFmtId="3" fontId="14" fillId="0" borderId="36" xfId="137" applyNumberFormat="1" applyFont="1" applyBorder="1" applyAlignment="1">
      <alignment horizontal="center" vertical="center"/>
      <protection/>
    </xf>
    <xf numFmtId="0" fontId="10" fillId="35" borderId="0" xfId="0" applyFont="1" applyFill="1" applyBorder="1" applyAlignment="1">
      <alignment vertical="center"/>
    </xf>
    <xf numFmtId="15" fontId="10" fillId="0" borderId="0" xfId="0" applyNumberFormat="1" applyFont="1" applyFill="1" applyBorder="1" applyAlignment="1">
      <alignment horizontal="center"/>
    </xf>
    <xf numFmtId="3" fontId="14" fillId="0" borderId="20" xfId="229" applyNumberFormat="1" applyFont="1" applyBorder="1" applyAlignment="1">
      <alignment horizontal="center" vertical="center"/>
      <protection/>
    </xf>
    <xf numFmtId="3" fontId="14" fillId="0" borderId="58" xfId="229" applyNumberFormat="1" applyFont="1" applyBorder="1" applyAlignment="1">
      <alignment horizontal="center" vertical="center"/>
      <protection/>
    </xf>
    <xf numFmtId="3" fontId="14" fillId="0" borderId="10" xfId="229" applyNumberFormat="1" applyFont="1" applyBorder="1" applyAlignment="1">
      <alignment horizontal="center" vertical="center"/>
      <protection/>
    </xf>
    <xf numFmtId="3" fontId="14" fillId="0" borderId="53" xfId="229" applyNumberFormat="1" applyFont="1" applyBorder="1" applyAlignment="1">
      <alignment horizontal="center" vertical="center"/>
      <protection/>
    </xf>
    <xf numFmtId="3" fontId="14" fillId="0" borderId="32" xfId="229" applyNumberFormat="1" applyFont="1" applyBorder="1" applyAlignment="1">
      <alignment horizontal="center" vertical="center"/>
      <protection/>
    </xf>
    <xf numFmtId="3" fontId="14" fillId="0" borderId="39" xfId="229" applyNumberFormat="1" applyFont="1" applyBorder="1" applyAlignment="1">
      <alignment horizontal="center" vertical="center"/>
      <protection/>
    </xf>
    <xf numFmtId="3" fontId="14" fillId="0" borderId="36" xfId="229" applyNumberFormat="1" applyFont="1" applyBorder="1" applyAlignment="1">
      <alignment horizontal="center" vertical="center"/>
      <protection/>
    </xf>
    <xf numFmtId="3" fontId="14" fillId="0" borderId="10" xfId="234" applyNumberFormat="1" applyFont="1" applyBorder="1" applyAlignment="1">
      <alignment horizontal="center" vertical="center"/>
      <protection/>
    </xf>
    <xf numFmtId="3" fontId="14" fillId="0" borderId="16" xfId="234" applyNumberFormat="1" applyFont="1" applyBorder="1" applyAlignment="1">
      <alignment horizontal="center" vertical="center"/>
      <protection/>
    </xf>
    <xf numFmtId="3" fontId="14" fillId="0" borderId="78" xfId="234" applyNumberFormat="1" applyFont="1" applyBorder="1" applyAlignment="1">
      <alignment horizontal="center" vertical="center"/>
      <protection/>
    </xf>
    <xf numFmtId="3" fontId="14" fillId="0" borderId="45" xfId="231" applyNumberFormat="1" applyFont="1" applyBorder="1" applyAlignment="1">
      <alignment horizontal="center" vertical="center"/>
      <protection/>
    </xf>
    <xf numFmtId="3" fontId="14" fillId="0" borderId="39" xfId="231" applyNumberFormat="1" applyFont="1" applyBorder="1" applyAlignment="1">
      <alignment horizontal="center" vertical="center"/>
      <protection/>
    </xf>
    <xf numFmtId="3" fontId="14" fillId="0" borderId="0" xfId="240" applyNumberFormat="1" applyFont="1" applyBorder="1" applyAlignment="1">
      <alignment horizontal="center" vertical="center"/>
      <protection/>
    </xf>
    <xf numFmtId="0" fontId="20" fillId="0" borderId="74" xfId="0" applyFont="1" applyBorder="1" applyAlignment="1">
      <alignment horizontal="left" vertical="center" wrapText="1"/>
    </xf>
    <xf numFmtId="0" fontId="20" fillId="0" borderId="78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3" fontId="14" fillId="0" borderId="17" xfId="240" applyNumberFormat="1" applyFont="1" applyBorder="1" applyAlignment="1">
      <alignment horizontal="center" vertical="center"/>
      <protection/>
    </xf>
    <xf numFmtId="3" fontId="14" fillId="0" borderId="10" xfId="240" applyNumberFormat="1" applyFont="1" applyBorder="1" applyAlignment="1">
      <alignment horizontal="center" vertical="center"/>
      <protection/>
    </xf>
    <xf numFmtId="3" fontId="14" fillId="0" borderId="39" xfId="240" applyNumberFormat="1" applyFont="1" applyBorder="1" applyAlignment="1">
      <alignment horizontal="center" vertical="center"/>
      <protection/>
    </xf>
    <xf numFmtId="3" fontId="14" fillId="0" borderId="32" xfId="240" applyNumberFormat="1" applyFont="1" applyBorder="1" applyAlignment="1">
      <alignment horizontal="center" vertical="center"/>
      <protection/>
    </xf>
    <xf numFmtId="0" fontId="20" fillId="0" borderId="65" xfId="0" applyFont="1" applyBorder="1" applyAlignment="1">
      <alignment horizontal="left" vertical="center" wrapText="1"/>
    </xf>
    <xf numFmtId="0" fontId="10" fillId="35" borderId="128" xfId="0" applyFont="1" applyFill="1" applyBorder="1" applyAlignment="1">
      <alignment vertical="center"/>
    </xf>
    <xf numFmtId="0" fontId="10" fillId="35" borderId="60" xfId="0" applyFont="1" applyFill="1" applyBorder="1" applyAlignment="1">
      <alignment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68" xfId="0" applyFont="1" applyFill="1" applyBorder="1" applyAlignment="1">
      <alignment vertical="center"/>
    </xf>
    <xf numFmtId="3" fontId="14" fillId="0" borderId="130" xfId="240" applyNumberFormat="1" applyFont="1" applyBorder="1" applyAlignment="1">
      <alignment vertical="center"/>
      <protection/>
    </xf>
    <xf numFmtId="3" fontId="14" fillId="0" borderId="55" xfId="240" applyNumberFormat="1" applyFont="1" applyBorder="1" applyAlignment="1">
      <alignment vertical="center"/>
      <protection/>
    </xf>
    <xf numFmtId="3" fontId="14" fillId="0" borderId="67" xfId="240" applyNumberFormat="1" applyFont="1" applyBorder="1" applyAlignment="1">
      <alignment vertical="center"/>
      <protection/>
    </xf>
    <xf numFmtId="3" fontId="14" fillId="0" borderId="38" xfId="236" applyNumberFormat="1" applyFont="1" applyBorder="1" applyAlignment="1">
      <alignment horizontal="center" vertical="center"/>
      <protection/>
    </xf>
    <xf numFmtId="3" fontId="14" fillId="0" borderId="47" xfId="236" applyNumberFormat="1" applyFont="1" applyBorder="1" applyAlignment="1">
      <alignment horizontal="center" vertical="center"/>
      <protection/>
    </xf>
    <xf numFmtId="3" fontId="14" fillId="35" borderId="44" xfId="79" applyNumberFormat="1" applyFont="1" applyFill="1" applyBorder="1" applyAlignment="1">
      <alignment horizontal="center" vertical="center"/>
      <protection/>
    </xf>
    <xf numFmtId="3" fontId="14" fillId="35" borderId="10" xfId="79" applyNumberFormat="1" applyFont="1" applyFill="1" applyBorder="1" applyAlignment="1">
      <alignment horizontal="center" vertical="center"/>
      <protection/>
    </xf>
    <xf numFmtId="3" fontId="14" fillId="35" borderId="20" xfId="79" applyNumberFormat="1" applyFont="1" applyFill="1" applyBorder="1" applyAlignment="1">
      <alignment horizontal="center" vertical="center"/>
      <protection/>
    </xf>
    <xf numFmtId="15" fontId="10" fillId="35" borderId="19" xfId="0" applyNumberFormat="1" applyFont="1" applyFill="1" applyBorder="1" applyAlignment="1">
      <alignment horizontal="center" vertical="center"/>
    </xf>
    <xf numFmtId="3" fontId="14" fillId="35" borderId="58" xfId="79" applyNumberFormat="1" applyFont="1" applyFill="1" applyBorder="1" applyAlignment="1">
      <alignment horizontal="center" vertical="center"/>
      <protection/>
    </xf>
    <xf numFmtId="15" fontId="10" fillId="35" borderId="52" xfId="0" applyNumberFormat="1" applyFont="1" applyFill="1" applyBorder="1" applyAlignment="1">
      <alignment horizontal="center" vertical="center"/>
    </xf>
    <xf numFmtId="3" fontId="14" fillId="35" borderId="19" xfId="79" applyNumberFormat="1" applyFont="1" applyFill="1" applyBorder="1" applyAlignment="1">
      <alignment horizontal="center" vertical="center"/>
      <protection/>
    </xf>
    <xf numFmtId="15" fontId="10" fillId="35" borderId="27" xfId="0" applyNumberFormat="1" applyFont="1" applyFill="1" applyBorder="1" applyAlignment="1">
      <alignment horizontal="center" vertical="center"/>
    </xf>
    <xf numFmtId="15" fontId="10" fillId="35" borderId="61" xfId="0" applyNumberFormat="1" applyFont="1" applyFill="1" applyBorder="1" applyAlignment="1">
      <alignment horizontal="center" vertical="center"/>
    </xf>
    <xf numFmtId="3" fontId="14" fillId="35" borderId="45" xfId="79" applyNumberFormat="1" applyFont="1" applyFill="1" applyBorder="1" applyAlignment="1">
      <alignment horizontal="center" vertical="center"/>
      <protection/>
    </xf>
    <xf numFmtId="3" fontId="14" fillId="35" borderId="32" xfId="79" applyNumberFormat="1" applyFont="1" applyFill="1" applyBorder="1" applyAlignment="1">
      <alignment horizontal="center" vertical="center"/>
      <protection/>
    </xf>
    <xf numFmtId="15" fontId="10" fillId="35" borderId="44" xfId="0" applyNumberFormat="1" applyFont="1" applyFill="1" applyBorder="1" applyAlignment="1">
      <alignment horizontal="center" vertical="center" wrapText="1"/>
    </xf>
    <xf numFmtId="15" fontId="10" fillId="35" borderId="17" xfId="0" applyNumberFormat="1" applyFont="1" applyFill="1" applyBorder="1" applyAlignment="1">
      <alignment horizontal="center" vertical="center" wrapText="1"/>
    </xf>
    <xf numFmtId="15" fontId="10" fillId="35" borderId="68" xfId="0" applyNumberFormat="1" applyFont="1" applyFill="1" applyBorder="1" applyAlignment="1">
      <alignment horizontal="center" vertical="center"/>
    </xf>
    <xf numFmtId="15" fontId="10" fillId="35" borderId="44" xfId="0" applyNumberFormat="1" applyFont="1" applyFill="1" applyBorder="1" applyAlignment="1">
      <alignment horizontal="center"/>
    </xf>
    <xf numFmtId="15" fontId="10" fillId="35" borderId="19" xfId="0" applyNumberFormat="1" applyFont="1" applyFill="1" applyBorder="1" applyAlignment="1">
      <alignment horizontal="center"/>
    </xf>
    <xf numFmtId="15" fontId="10" fillId="35" borderId="17" xfId="0" applyNumberFormat="1" applyFont="1" applyFill="1" applyBorder="1" applyAlignment="1">
      <alignment horizontal="center"/>
    </xf>
    <xf numFmtId="15" fontId="10" fillId="35" borderId="38" xfId="0" applyNumberFormat="1" applyFont="1" applyFill="1" applyBorder="1" applyAlignment="1">
      <alignment horizontal="center"/>
    </xf>
    <xf numFmtId="15" fontId="10" fillId="35" borderId="10" xfId="0" applyNumberFormat="1" applyFont="1" applyFill="1" applyBorder="1" applyAlignment="1">
      <alignment horizontal="center"/>
    </xf>
    <xf numFmtId="15" fontId="10" fillId="35" borderId="28" xfId="0" applyNumberFormat="1" applyFont="1" applyFill="1" applyBorder="1" applyAlignment="1">
      <alignment horizontal="center"/>
    </xf>
    <xf numFmtId="15" fontId="10" fillId="35" borderId="0" xfId="0" applyNumberFormat="1" applyFont="1" applyFill="1" applyBorder="1" applyAlignment="1">
      <alignment horizontal="center"/>
    </xf>
    <xf numFmtId="15" fontId="10" fillId="35" borderId="20" xfId="0" applyNumberFormat="1" applyFont="1" applyFill="1" applyBorder="1" applyAlignment="1">
      <alignment horizontal="center"/>
    </xf>
    <xf numFmtId="0" fontId="20" fillId="35" borderId="74" xfId="0" applyFont="1" applyFill="1" applyBorder="1" applyAlignment="1">
      <alignment horizontal="left" vertical="center" wrapText="1"/>
    </xf>
    <xf numFmtId="0" fontId="20" fillId="35" borderId="78" xfId="0" applyFont="1" applyFill="1" applyBorder="1" applyAlignment="1">
      <alignment horizontal="left" vertical="center" wrapText="1"/>
    </xf>
    <xf numFmtId="0" fontId="20" fillId="35" borderId="65" xfId="0" applyFont="1" applyFill="1" applyBorder="1" applyAlignment="1">
      <alignment horizontal="left" vertical="center" wrapText="1"/>
    </xf>
    <xf numFmtId="0" fontId="20" fillId="35" borderId="61" xfId="0" applyFont="1" applyFill="1" applyBorder="1" applyAlignment="1">
      <alignment horizontal="left" vertical="center" wrapText="1"/>
    </xf>
    <xf numFmtId="3" fontId="14" fillId="35" borderId="38" xfId="79" applyNumberFormat="1" applyFont="1" applyFill="1" applyBorder="1" applyAlignment="1">
      <alignment horizontal="center" vertical="center"/>
      <protection/>
    </xf>
    <xf numFmtId="3" fontId="14" fillId="35" borderId="47" xfId="79" applyNumberFormat="1" applyFont="1" applyFill="1" applyBorder="1" applyAlignment="1">
      <alignment horizontal="center" vertical="center"/>
      <protection/>
    </xf>
    <xf numFmtId="3" fontId="14" fillId="35" borderId="10" xfId="79" applyNumberFormat="1" applyFont="1" applyFill="1" applyBorder="1" applyAlignment="1">
      <alignment horizontal="center" vertical="center"/>
      <protection/>
    </xf>
    <xf numFmtId="3" fontId="14" fillId="35" borderId="131" xfId="79" applyNumberFormat="1" applyFont="1" applyFill="1" applyBorder="1" applyAlignment="1">
      <alignment vertical="center"/>
      <protection/>
    </xf>
    <xf numFmtId="3" fontId="14" fillId="35" borderId="49" xfId="79" applyNumberFormat="1" applyFont="1" applyFill="1" applyBorder="1" applyAlignment="1">
      <alignment vertical="center"/>
      <protection/>
    </xf>
    <xf numFmtId="3" fontId="14" fillId="35" borderId="111" xfId="79" applyNumberFormat="1" applyFont="1" applyFill="1" applyBorder="1" applyAlignment="1">
      <alignment vertical="center"/>
      <protection/>
    </xf>
    <xf numFmtId="0" fontId="10" fillId="35" borderId="111" xfId="0" applyFont="1" applyFill="1" applyBorder="1" applyAlignment="1">
      <alignment vertical="center"/>
    </xf>
    <xf numFmtId="4" fontId="9" fillId="35" borderId="66" xfId="0" applyNumberFormat="1" applyFont="1" applyFill="1" applyBorder="1" applyAlignment="1">
      <alignment horizontal="left" vertical="center"/>
    </xf>
    <xf numFmtId="4" fontId="9" fillId="35" borderId="61" xfId="0" applyNumberFormat="1" applyFont="1" applyFill="1" applyBorder="1" applyAlignment="1">
      <alignment horizontal="left" vertical="center"/>
    </xf>
    <xf numFmtId="0" fontId="15" fillId="0" borderId="132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" fillId="35" borderId="81" xfId="0" applyFont="1" applyFill="1" applyBorder="1" applyAlignment="1">
      <alignment horizontal="center" vertical="center"/>
    </xf>
    <xf numFmtId="0" fontId="15" fillId="35" borderId="81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left" vertical="center" wrapText="1"/>
    </xf>
    <xf numFmtId="0" fontId="20" fillId="35" borderId="46" xfId="0" applyFont="1" applyFill="1" applyBorder="1" applyAlignment="1">
      <alignment horizontal="left" vertical="center" wrapText="1"/>
    </xf>
    <xf numFmtId="0" fontId="20" fillId="35" borderId="33" xfId="0" applyFont="1" applyFill="1" applyBorder="1" applyAlignment="1">
      <alignment horizontal="left" vertical="center" wrapText="1"/>
    </xf>
    <xf numFmtId="0" fontId="8" fillId="0" borderId="130" xfId="86" applyFont="1" applyBorder="1" applyAlignment="1">
      <alignment horizontal="left" vertical="center"/>
      <protection/>
    </xf>
    <xf numFmtId="0" fontId="8" fillId="0" borderId="55" xfId="86" applyFont="1" applyBorder="1" applyAlignment="1">
      <alignment horizontal="left" vertical="center"/>
      <protection/>
    </xf>
    <xf numFmtId="0" fontId="8" fillId="0" borderId="67" xfId="86" applyFont="1" applyBorder="1" applyAlignment="1">
      <alignment horizontal="left" vertical="center"/>
      <protection/>
    </xf>
    <xf numFmtId="0" fontId="7" fillId="33" borderId="129" xfId="86" applyFont="1" applyFill="1" applyBorder="1" applyAlignment="1">
      <alignment horizontal="center" vertical="center" wrapText="1"/>
      <protection/>
    </xf>
    <xf numFmtId="0" fontId="7" fillId="33" borderId="82" xfId="86" applyFont="1" applyFill="1" applyBorder="1" applyAlignment="1">
      <alignment horizontal="center" vertical="center" wrapText="1"/>
      <protection/>
    </xf>
    <xf numFmtId="0" fontId="9" fillId="0" borderId="133" xfId="86" applyFont="1" applyBorder="1" applyAlignment="1">
      <alignment horizontal="justify" vertical="center"/>
      <protection/>
    </xf>
    <xf numFmtId="0" fontId="9" fillId="0" borderId="82" xfId="86" applyFont="1" applyBorder="1" applyAlignment="1">
      <alignment horizontal="justify" vertical="center"/>
      <protection/>
    </xf>
    <xf numFmtId="0" fontId="9" fillId="0" borderId="53" xfId="86" applyFont="1" applyBorder="1" applyAlignment="1">
      <alignment horizontal="justify" vertical="center"/>
      <protection/>
    </xf>
    <xf numFmtId="0" fontId="9" fillId="0" borderId="21" xfId="86" applyFont="1" applyBorder="1" applyAlignment="1">
      <alignment horizontal="justify" vertical="center"/>
      <protection/>
    </xf>
    <xf numFmtId="0" fontId="9" fillId="0" borderId="35" xfId="86" applyFont="1" applyBorder="1" applyAlignment="1">
      <alignment horizontal="justify" vertical="center"/>
      <protection/>
    </xf>
    <xf numFmtId="0" fontId="9" fillId="0" borderId="39" xfId="86" applyFont="1" applyBorder="1" applyAlignment="1">
      <alignment horizontal="justify" vertical="center"/>
      <protection/>
    </xf>
    <xf numFmtId="0" fontId="8" fillId="33" borderId="35" xfId="86" applyFont="1" applyFill="1" applyBorder="1" applyAlignment="1">
      <alignment horizontal="center" vertical="center"/>
      <protection/>
    </xf>
    <xf numFmtId="0" fontId="8" fillId="33" borderId="36" xfId="86" applyFont="1" applyFill="1" applyBorder="1" applyAlignment="1">
      <alignment horizontal="center" vertical="center"/>
      <protection/>
    </xf>
    <xf numFmtId="0" fontId="8" fillId="33" borderId="43" xfId="86" applyFont="1" applyFill="1" applyBorder="1" applyAlignment="1">
      <alignment horizontal="center"/>
      <protection/>
    </xf>
    <xf numFmtId="0" fontId="8" fillId="33" borderId="44" xfId="86" applyFont="1" applyFill="1" applyBorder="1" applyAlignment="1">
      <alignment horizontal="center"/>
      <protection/>
    </xf>
    <xf numFmtId="0" fontId="8" fillId="33" borderId="45" xfId="86" applyFont="1" applyFill="1" applyBorder="1" applyAlignment="1">
      <alignment horizontal="center"/>
      <protection/>
    </xf>
    <xf numFmtId="0" fontId="8" fillId="34" borderId="133" xfId="86" applyFont="1" applyFill="1" applyBorder="1" applyAlignment="1">
      <alignment horizontal="center" vertical="center" wrapText="1"/>
      <protection/>
    </xf>
    <xf numFmtId="0" fontId="8" fillId="34" borderId="82" xfId="86" applyFont="1" applyFill="1" applyBorder="1" applyAlignment="1">
      <alignment horizontal="center" vertical="center" wrapText="1"/>
      <protection/>
    </xf>
    <xf numFmtId="0" fontId="8" fillId="34" borderId="134" xfId="86" applyFont="1" applyFill="1" applyBorder="1" applyAlignment="1">
      <alignment horizontal="center" vertical="center" wrapText="1"/>
      <protection/>
    </xf>
    <xf numFmtId="0" fontId="8" fillId="33" borderId="51" xfId="86" applyFont="1" applyFill="1" applyBorder="1" applyAlignment="1">
      <alignment horizontal="center"/>
      <protection/>
    </xf>
    <xf numFmtId="0" fontId="8" fillId="33" borderId="28" xfId="86" applyFont="1" applyFill="1" applyBorder="1" applyAlignment="1">
      <alignment horizontal="center"/>
      <protection/>
    </xf>
    <xf numFmtId="0" fontId="8" fillId="33" borderId="35" xfId="86" applyFont="1" applyFill="1" applyBorder="1" applyAlignment="1">
      <alignment horizontal="center"/>
      <protection/>
    </xf>
    <xf numFmtId="0" fontId="8" fillId="0" borderId="130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4" fillId="0" borderId="0" xfId="86" applyFont="1" applyAlignment="1">
      <alignment horizontal="center"/>
      <protection/>
    </xf>
    <xf numFmtId="0" fontId="5" fillId="0" borderId="0" xfId="86" applyFont="1" applyAlignment="1">
      <alignment horizontal="center"/>
      <protection/>
    </xf>
    <xf numFmtId="0" fontId="6" fillId="33" borderId="132" xfId="86" applyFont="1" applyFill="1" applyBorder="1" applyAlignment="1">
      <alignment horizontal="center" textRotation="255"/>
      <protection/>
    </xf>
    <xf numFmtId="0" fontId="6" fillId="33" borderId="81" xfId="86" applyFont="1" applyFill="1" applyBorder="1" applyAlignment="1">
      <alignment horizontal="center" textRotation="255"/>
      <protection/>
    </xf>
    <xf numFmtId="0" fontId="6" fillId="33" borderId="129" xfId="86" applyFont="1" applyFill="1" applyBorder="1" applyAlignment="1">
      <alignment horizontal="center" textRotation="255"/>
      <protection/>
    </xf>
    <xf numFmtId="0" fontId="7" fillId="33" borderId="132" xfId="86" applyFont="1" applyFill="1" applyBorder="1" applyAlignment="1">
      <alignment horizontal="center" vertical="center" wrapText="1"/>
      <protection/>
    </xf>
    <xf numFmtId="0" fontId="9" fillId="33" borderId="81" xfId="86" applyFont="1" applyFill="1" applyBorder="1" applyAlignment="1">
      <alignment horizontal="center" vertical="center" wrapText="1"/>
      <protection/>
    </xf>
    <xf numFmtId="0" fontId="9" fillId="33" borderId="129" xfId="86" applyFont="1" applyFill="1" applyBorder="1" applyAlignment="1">
      <alignment horizontal="center" vertical="center" wrapText="1"/>
      <protection/>
    </xf>
    <xf numFmtId="0" fontId="8" fillId="33" borderId="28" xfId="86" applyFont="1" applyFill="1" applyBorder="1" applyAlignment="1">
      <alignment horizontal="center" vertical="center" wrapText="1"/>
      <protection/>
    </xf>
    <xf numFmtId="0" fontId="8" fillId="33" borderId="19" xfId="86" applyFont="1" applyFill="1" applyBorder="1" applyAlignment="1">
      <alignment horizontal="center" vertical="center" wrapText="1"/>
      <protection/>
    </xf>
    <xf numFmtId="0" fontId="8" fillId="0" borderId="130" xfId="86" applyFont="1" applyBorder="1" applyAlignment="1">
      <alignment horizontal="left"/>
      <protection/>
    </xf>
    <xf numFmtId="0" fontId="8" fillId="0" borderId="55" xfId="86" applyFont="1" applyBorder="1" applyAlignment="1">
      <alignment horizontal="left"/>
      <protection/>
    </xf>
    <xf numFmtId="0" fontId="8" fillId="0" borderId="67" xfId="86" applyFont="1" applyBorder="1" applyAlignment="1">
      <alignment horizontal="left"/>
      <protection/>
    </xf>
    <xf numFmtId="0" fontId="8" fillId="0" borderId="130" xfId="86" applyFont="1" applyFill="1" applyBorder="1" applyAlignment="1">
      <alignment horizontal="left" vertical="center"/>
      <protection/>
    </xf>
    <xf numFmtId="0" fontId="8" fillId="0" borderId="55" xfId="86" applyFont="1" applyFill="1" applyBorder="1" applyAlignment="1">
      <alignment horizontal="left" vertical="center"/>
      <protection/>
    </xf>
    <xf numFmtId="0" fontId="8" fillId="0" borderId="67" xfId="86" applyFont="1" applyFill="1" applyBorder="1" applyAlignment="1">
      <alignment horizontal="left" vertical="center"/>
      <protection/>
    </xf>
    <xf numFmtId="0" fontId="8" fillId="0" borderId="135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63" xfId="0" applyFont="1" applyBorder="1" applyAlignment="1">
      <alignment horizontal="justify" vertic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0" borderId="130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4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0" borderId="130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6" fillId="33" borderId="43" xfId="0" applyFont="1" applyFill="1" applyBorder="1" applyAlignment="1">
      <alignment horizontal="center" textRotation="255"/>
    </xf>
    <xf numFmtId="0" fontId="6" fillId="33" borderId="33" xfId="0" applyFont="1" applyFill="1" applyBorder="1" applyAlignment="1">
      <alignment horizontal="center" textRotation="255"/>
    </xf>
    <xf numFmtId="0" fontId="9" fillId="0" borderId="11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6" fillId="33" borderId="43" xfId="86" applyFont="1" applyFill="1" applyBorder="1" applyAlignment="1">
      <alignment horizontal="center" textRotation="255"/>
      <protection/>
    </xf>
    <xf numFmtId="0" fontId="6" fillId="33" borderId="33" xfId="86" applyFont="1" applyFill="1" applyBorder="1" applyAlignment="1">
      <alignment horizontal="center" textRotation="255"/>
      <protection/>
    </xf>
    <xf numFmtId="0" fontId="7" fillId="33" borderId="44" xfId="86" applyFont="1" applyFill="1" applyBorder="1" applyAlignment="1">
      <alignment horizontal="center" vertical="center" wrapText="1"/>
      <protection/>
    </xf>
    <xf numFmtId="0" fontId="9" fillId="33" borderId="10" xfId="86" applyFont="1" applyFill="1" applyBorder="1" applyAlignment="1">
      <alignment horizontal="center" vertical="center" wrapText="1"/>
      <protection/>
    </xf>
    <xf numFmtId="0" fontId="9" fillId="33" borderId="28" xfId="86" applyFont="1" applyFill="1" applyBorder="1" applyAlignment="1">
      <alignment horizontal="center" vertical="center" wrapText="1"/>
      <protection/>
    </xf>
    <xf numFmtId="0" fontId="8" fillId="33" borderId="44" xfId="86" applyFont="1" applyFill="1" applyBorder="1" applyAlignment="1">
      <alignment horizontal="center" vertical="center" wrapText="1"/>
      <protection/>
    </xf>
    <xf numFmtId="0" fontId="8" fillId="33" borderId="10" xfId="8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textRotation="255"/>
    </xf>
    <xf numFmtId="0" fontId="6" fillId="33" borderId="81" xfId="0" applyFont="1" applyFill="1" applyBorder="1" applyAlignment="1">
      <alignment horizontal="center" vertical="center" textRotation="255"/>
    </xf>
    <xf numFmtId="0" fontId="7" fillId="33" borderId="65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0" fillId="35" borderId="68" xfId="0" applyFill="1" applyBorder="1" applyAlignment="1">
      <alignment horizontal="center"/>
    </xf>
    <xf numFmtId="0" fontId="10" fillId="35" borderId="130" xfId="0" applyFont="1" applyFill="1" applyBorder="1" applyAlignment="1">
      <alignment horizontal="left" vertical="center"/>
    </xf>
    <xf numFmtId="0" fontId="10" fillId="35" borderId="55" xfId="0" applyFont="1" applyFill="1" applyBorder="1" applyAlignment="1">
      <alignment horizontal="left" vertical="center"/>
    </xf>
    <xf numFmtId="0" fontId="10" fillId="35" borderId="67" xfId="0" applyFont="1" applyFill="1" applyBorder="1" applyAlignment="1">
      <alignment horizontal="left" vertical="center"/>
    </xf>
    <xf numFmtId="0" fontId="8" fillId="0" borderId="13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35" borderId="130" xfId="0" applyFont="1" applyFill="1" applyBorder="1" applyAlignment="1">
      <alignment horizontal="left" vertical="center"/>
    </xf>
    <xf numFmtId="0" fontId="8" fillId="35" borderId="55" xfId="0" applyFont="1" applyFill="1" applyBorder="1" applyAlignment="1">
      <alignment horizontal="left" vertical="center"/>
    </xf>
    <xf numFmtId="0" fontId="8" fillId="35" borderId="67" xfId="0" applyFont="1" applyFill="1" applyBorder="1" applyAlignment="1">
      <alignment horizontal="left" vertical="center"/>
    </xf>
    <xf numFmtId="0" fontId="8" fillId="35" borderId="68" xfId="0" applyFont="1" applyFill="1" applyBorder="1" applyAlignment="1">
      <alignment horizontal="left" vertical="center"/>
    </xf>
    <xf numFmtId="0" fontId="8" fillId="35" borderId="130" xfId="0" applyFont="1" applyFill="1" applyBorder="1" applyAlignment="1">
      <alignment horizontal="left"/>
    </xf>
    <xf numFmtId="0" fontId="8" fillId="35" borderId="55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3" fontId="14" fillId="35" borderId="131" xfId="137" applyNumberFormat="1" applyFont="1" applyFill="1" applyBorder="1" applyAlignment="1">
      <alignment horizontal="center" vertical="center"/>
      <protection/>
    </xf>
    <xf numFmtId="3" fontId="14" fillId="35" borderId="49" xfId="137" applyNumberFormat="1" applyFont="1" applyFill="1" applyBorder="1" applyAlignment="1">
      <alignment horizontal="center" vertical="center"/>
      <protection/>
    </xf>
    <xf numFmtId="3" fontId="14" fillId="35" borderId="11" xfId="137" applyNumberFormat="1" applyFont="1" applyFill="1" applyBorder="1" applyAlignment="1">
      <alignment horizontal="center" vertical="center"/>
      <protection/>
    </xf>
    <xf numFmtId="3" fontId="14" fillId="35" borderId="75" xfId="137" applyNumberFormat="1" applyFont="1" applyFill="1" applyBorder="1" applyAlignment="1">
      <alignment horizontal="center" vertical="center"/>
      <protection/>
    </xf>
    <xf numFmtId="3" fontId="14" fillId="35" borderId="0" xfId="137" applyNumberFormat="1" applyFont="1" applyFill="1" applyBorder="1" applyAlignment="1">
      <alignment horizontal="center" vertical="center"/>
      <protection/>
    </xf>
    <xf numFmtId="3" fontId="14" fillId="35" borderId="12" xfId="137" applyNumberFormat="1" applyFont="1" applyFill="1" applyBorder="1" applyAlignment="1">
      <alignment horizontal="center" vertical="center"/>
      <protection/>
    </xf>
    <xf numFmtId="3" fontId="14" fillId="35" borderId="59" xfId="137" applyNumberFormat="1" applyFont="1" applyFill="1" applyBorder="1" applyAlignment="1">
      <alignment horizontal="center" vertical="center"/>
      <protection/>
    </xf>
    <xf numFmtId="3" fontId="14" fillId="35" borderId="18" xfId="137" applyNumberFormat="1" applyFont="1" applyFill="1" applyBorder="1" applyAlignment="1">
      <alignment horizontal="center" vertical="center"/>
      <protection/>
    </xf>
    <xf numFmtId="3" fontId="14" fillId="35" borderId="63" xfId="137" applyNumberFormat="1" applyFont="1" applyFill="1" applyBorder="1" applyAlignment="1">
      <alignment horizontal="center" vertical="center"/>
      <protection/>
    </xf>
    <xf numFmtId="3" fontId="14" fillId="35" borderId="18" xfId="229" applyNumberFormat="1" applyFont="1" applyFill="1" applyBorder="1" applyAlignment="1">
      <alignment horizontal="center" vertical="center"/>
      <protection/>
    </xf>
    <xf numFmtId="3" fontId="14" fillId="35" borderId="18" xfId="229" applyNumberFormat="1" applyFont="1" applyFill="1" applyBorder="1" applyAlignment="1">
      <alignment horizontal="center" vertical="center"/>
      <protection/>
    </xf>
    <xf numFmtId="3" fontId="14" fillId="35" borderId="63" xfId="229" applyNumberFormat="1" applyFont="1" applyFill="1" applyBorder="1" applyAlignment="1">
      <alignment horizontal="center" vertical="center"/>
      <protection/>
    </xf>
    <xf numFmtId="0" fontId="8" fillId="35" borderId="67" xfId="0" applyFont="1" applyFill="1" applyBorder="1" applyAlignment="1">
      <alignment horizontal="left"/>
    </xf>
    <xf numFmtId="0" fontId="6" fillId="33" borderId="129" xfId="0" applyFont="1" applyFill="1" applyBorder="1" applyAlignment="1">
      <alignment horizontal="center" vertical="center" textRotation="255"/>
    </xf>
    <xf numFmtId="0" fontId="0" fillId="35" borderId="130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67" xfId="0" applyFill="1" applyBorder="1" applyAlignment="1">
      <alignment horizontal="center"/>
    </xf>
  </cellXfs>
  <cellStyles count="30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00" xfId="57"/>
    <cellStyle name="Normal 101" xfId="58"/>
    <cellStyle name="Normal 102" xfId="59"/>
    <cellStyle name="Normal 103" xfId="60"/>
    <cellStyle name="Normal 104" xfId="61"/>
    <cellStyle name="Normal 105" xfId="62"/>
    <cellStyle name="Normal 106" xfId="63"/>
    <cellStyle name="Normal 107" xfId="64"/>
    <cellStyle name="Normal 108" xfId="65"/>
    <cellStyle name="Normal 109" xfId="66"/>
    <cellStyle name="Normal 11" xfId="67"/>
    <cellStyle name="Normal 110" xfId="68"/>
    <cellStyle name="Normal 111" xfId="69"/>
    <cellStyle name="Normal 112" xfId="70"/>
    <cellStyle name="Normal 113" xfId="71"/>
    <cellStyle name="Normal 114" xfId="72"/>
    <cellStyle name="Normal 115" xfId="73"/>
    <cellStyle name="Normal 116" xfId="74"/>
    <cellStyle name="Normal 117" xfId="75"/>
    <cellStyle name="Normal 118" xfId="76"/>
    <cellStyle name="Normal 119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2" xfId="87"/>
    <cellStyle name="Normal 2 2 10" xfId="88"/>
    <cellStyle name="Normal 2 2 11" xfId="89"/>
    <cellStyle name="Normal 2 2 12" xfId="90"/>
    <cellStyle name="Normal 2 2 13" xfId="91"/>
    <cellStyle name="Normal 2 2 14" xfId="92"/>
    <cellStyle name="Normal 2 2 15" xfId="93"/>
    <cellStyle name="Normal 2 2 16" xfId="94"/>
    <cellStyle name="Normal 2 2 17" xfId="95"/>
    <cellStyle name="Normal 2 2 18" xfId="96"/>
    <cellStyle name="Normal 2 2 19" xfId="97"/>
    <cellStyle name="Normal 2 2 2" xfId="98"/>
    <cellStyle name="Normal 2 2 20" xfId="99"/>
    <cellStyle name="Normal 2 2 21" xfId="100"/>
    <cellStyle name="Normal 2 2 22" xfId="101"/>
    <cellStyle name="Normal 2 2 23" xfId="102"/>
    <cellStyle name="Normal 2 2 24" xfId="103"/>
    <cellStyle name="Normal 2 2 25" xfId="104"/>
    <cellStyle name="Normal 2 2 26" xfId="105"/>
    <cellStyle name="Normal 2 2 27" xfId="106"/>
    <cellStyle name="Normal 2 2 28" xfId="107"/>
    <cellStyle name="Normal 2 2 29" xfId="108"/>
    <cellStyle name="Normal 2 2 3" xfId="109"/>
    <cellStyle name="Normal 2 2 30" xfId="110"/>
    <cellStyle name="Normal 2 2 31" xfId="111"/>
    <cellStyle name="Normal 2 2 32" xfId="112"/>
    <cellStyle name="Normal 2 2 33" xfId="113"/>
    <cellStyle name="Normal 2 2 34" xfId="114"/>
    <cellStyle name="Normal 2 2 35" xfId="115"/>
    <cellStyle name="Normal 2 2 36" xfId="116"/>
    <cellStyle name="Normal 2 2 37" xfId="117"/>
    <cellStyle name="Normal 2 2 38" xfId="118"/>
    <cellStyle name="Normal 2 2 39" xfId="119"/>
    <cellStyle name="Normal 2 2 4" xfId="120"/>
    <cellStyle name="Normal 2 2 40" xfId="121"/>
    <cellStyle name="Normal 2 2 41" xfId="122"/>
    <cellStyle name="Normal 2 2 42" xfId="123"/>
    <cellStyle name="Normal 2 2 43" xfId="124"/>
    <cellStyle name="Normal 2 2 4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3" xfId="131"/>
    <cellStyle name="Normal 2 4" xfId="132"/>
    <cellStyle name="Normal 2 5" xfId="133"/>
    <cellStyle name="Normal 20" xfId="134"/>
    <cellStyle name="Normal 21" xfId="135"/>
    <cellStyle name="Normal 22" xfId="136"/>
    <cellStyle name="Normal 23" xfId="137"/>
    <cellStyle name="Normal 24" xfId="138"/>
    <cellStyle name="Normal 25" xfId="139"/>
    <cellStyle name="Normal 26" xfId="140"/>
    <cellStyle name="Normal 27" xfId="141"/>
    <cellStyle name="Normal 28" xfId="142"/>
    <cellStyle name="Normal 29" xfId="143"/>
    <cellStyle name="Normal 3" xfId="144"/>
    <cellStyle name="Normal 3 10" xfId="145"/>
    <cellStyle name="Normal 3 11" xfId="146"/>
    <cellStyle name="Normal 3 12" xfId="147"/>
    <cellStyle name="Normal 3 13" xfId="148"/>
    <cellStyle name="Normal 3 14" xfId="149"/>
    <cellStyle name="Normal 3 15" xfId="150"/>
    <cellStyle name="Normal 3 16" xfId="151"/>
    <cellStyle name="Normal 3 17" xfId="152"/>
    <cellStyle name="Normal 3 18" xfId="153"/>
    <cellStyle name="Normal 3 19" xfId="154"/>
    <cellStyle name="Normal 3 2" xfId="155"/>
    <cellStyle name="Normal 3 20" xfId="156"/>
    <cellStyle name="Normal 3 21" xfId="157"/>
    <cellStyle name="Normal 3 22" xfId="158"/>
    <cellStyle name="Normal 3 23" xfId="159"/>
    <cellStyle name="Normal 3 24" xfId="160"/>
    <cellStyle name="Normal 3 25" xfId="161"/>
    <cellStyle name="Normal 3 26" xfId="162"/>
    <cellStyle name="Normal 3 27" xfId="163"/>
    <cellStyle name="Normal 3 28" xfId="164"/>
    <cellStyle name="Normal 3 29" xfId="165"/>
    <cellStyle name="Normal 3 3" xfId="166"/>
    <cellStyle name="Normal 3 30" xfId="167"/>
    <cellStyle name="Normal 3 31" xfId="168"/>
    <cellStyle name="Normal 3 32" xfId="169"/>
    <cellStyle name="Normal 3 33" xfId="170"/>
    <cellStyle name="Normal 3 34" xfId="171"/>
    <cellStyle name="Normal 3 35" xfId="172"/>
    <cellStyle name="Normal 3 36" xfId="173"/>
    <cellStyle name="Normal 3 37" xfId="174"/>
    <cellStyle name="Normal 3 38" xfId="175"/>
    <cellStyle name="Normal 3 39" xfId="176"/>
    <cellStyle name="Normal 3 4" xfId="177"/>
    <cellStyle name="Normal 3 40" xfId="178"/>
    <cellStyle name="Normal 3 41" xfId="179"/>
    <cellStyle name="Normal 3 42" xfId="180"/>
    <cellStyle name="Normal 3 43" xfId="181"/>
    <cellStyle name="Normal 3 44" xfId="182"/>
    <cellStyle name="Normal 3 45" xfId="183"/>
    <cellStyle name="Normal 3 46" xfId="184"/>
    <cellStyle name="Normal 3 47" xfId="185"/>
    <cellStyle name="Normal 3 48" xfId="186"/>
    <cellStyle name="Normal 3 49" xfId="187"/>
    <cellStyle name="Normal 3 5" xfId="188"/>
    <cellStyle name="Normal 3 50" xfId="189"/>
    <cellStyle name="Normal 3 51" xfId="190"/>
    <cellStyle name="Normal 3 52" xfId="191"/>
    <cellStyle name="Normal 3 53" xfId="192"/>
    <cellStyle name="Normal 3 54" xfId="193"/>
    <cellStyle name="Normal 3 55" xfId="194"/>
    <cellStyle name="Normal 3 56" xfId="195"/>
    <cellStyle name="Normal 3 57" xfId="196"/>
    <cellStyle name="Normal 3 58" xfId="197"/>
    <cellStyle name="Normal 3 59" xfId="198"/>
    <cellStyle name="Normal 3 6" xfId="199"/>
    <cellStyle name="Normal 3 60" xfId="200"/>
    <cellStyle name="Normal 3 61" xfId="201"/>
    <cellStyle name="Normal 3 62" xfId="202"/>
    <cellStyle name="Normal 3 63" xfId="203"/>
    <cellStyle name="Normal 3 64" xfId="204"/>
    <cellStyle name="Normal 3 65" xfId="205"/>
    <cellStyle name="Normal 3 66" xfId="206"/>
    <cellStyle name="Normal 3 67" xfId="207"/>
    <cellStyle name="Normal 3 68" xfId="208"/>
    <cellStyle name="Normal 3 69" xfId="209"/>
    <cellStyle name="Normal 3 7" xfId="210"/>
    <cellStyle name="Normal 3 70" xfId="211"/>
    <cellStyle name="Normal 3 71" xfId="212"/>
    <cellStyle name="Normal 3 72" xfId="213"/>
    <cellStyle name="Normal 3 73" xfId="214"/>
    <cellStyle name="Normal 3 74" xfId="215"/>
    <cellStyle name="Normal 3 75" xfId="216"/>
    <cellStyle name="Normal 3 76" xfId="217"/>
    <cellStyle name="Normal 3 77" xfId="218"/>
    <cellStyle name="Normal 3 78" xfId="219"/>
    <cellStyle name="Normal 3 79" xfId="220"/>
    <cellStyle name="Normal 3 8" xfId="221"/>
    <cellStyle name="Normal 3 80" xfId="222"/>
    <cellStyle name="Normal 3 81" xfId="223"/>
    <cellStyle name="Normal 3 82" xfId="224"/>
    <cellStyle name="Normal 3 83" xfId="225"/>
    <cellStyle name="Normal 3 84" xfId="226"/>
    <cellStyle name="Normal 3 85" xfId="227"/>
    <cellStyle name="Normal 3 9" xfId="228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37" xfId="236"/>
    <cellStyle name="Normal 38" xfId="237"/>
    <cellStyle name="Normal 39" xfId="238"/>
    <cellStyle name="Normal 4" xfId="239"/>
    <cellStyle name="Normal 40" xfId="240"/>
    <cellStyle name="Normal 41" xfId="241"/>
    <cellStyle name="Normal 42" xfId="242"/>
    <cellStyle name="Normal 43" xfId="243"/>
    <cellStyle name="Normal 44" xfId="244"/>
    <cellStyle name="Normal 45" xfId="245"/>
    <cellStyle name="Normal 46" xfId="246"/>
    <cellStyle name="Normal 47" xfId="247"/>
    <cellStyle name="Normal 48" xfId="248"/>
    <cellStyle name="Normal 49" xfId="249"/>
    <cellStyle name="Normal 5" xfId="250"/>
    <cellStyle name="Normal 50" xfId="251"/>
    <cellStyle name="Normal 51" xfId="252"/>
    <cellStyle name="Normal 52" xfId="253"/>
    <cellStyle name="Normal 53" xfId="254"/>
    <cellStyle name="Normal 54" xfId="255"/>
    <cellStyle name="Normal 55" xfId="256"/>
    <cellStyle name="Normal 56" xfId="257"/>
    <cellStyle name="Normal 57" xfId="258"/>
    <cellStyle name="Normal 58" xfId="259"/>
    <cellStyle name="Normal 59" xfId="260"/>
    <cellStyle name="Normal 6" xfId="261"/>
    <cellStyle name="Normal 60" xfId="262"/>
    <cellStyle name="Normal 61" xfId="263"/>
    <cellStyle name="Normal 62" xfId="264"/>
    <cellStyle name="Normal 63" xfId="265"/>
    <cellStyle name="Normal 64" xfId="266"/>
    <cellStyle name="Normal 65" xfId="267"/>
    <cellStyle name="Normal 66" xfId="268"/>
    <cellStyle name="Normal 67" xfId="269"/>
    <cellStyle name="Normal 68" xfId="270"/>
    <cellStyle name="Normal 69" xfId="271"/>
    <cellStyle name="Normal 7" xfId="272"/>
    <cellStyle name="Normal 70" xfId="273"/>
    <cellStyle name="Normal 71" xfId="274"/>
    <cellStyle name="Normal 72" xfId="275"/>
    <cellStyle name="Normal 73" xfId="276"/>
    <cellStyle name="Normal 74" xfId="277"/>
    <cellStyle name="Normal 75" xfId="278"/>
    <cellStyle name="Normal 76" xfId="279"/>
    <cellStyle name="Normal 77" xfId="280"/>
    <cellStyle name="Normal 78" xfId="281"/>
    <cellStyle name="Normal 79" xfId="282"/>
    <cellStyle name="Normal 8" xfId="283"/>
    <cellStyle name="Normal 80" xfId="284"/>
    <cellStyle name="Normal 81" xfId="285"/>
    <cellStyle name="Normal 82" xfId="286"/>
    <cellStyle name="Normal 83" xfId="287"/>
    <cellStyle name="Normal 84" xfId="288"/>
    <cellStyle name="Normal 85" xfId="289"/>
    <cellStyle name="Normal 86" xfId="290"/>
    <cellStyle name="Normal 87" xfId="291"/>
    <cellStyle name="Normal 88" xfId="292"/>
    <cellStyle name="Normal 89" xfId="293"/>
    <cellStyle name="Normal 9" xfId="294"/>
    <cellStyle name="Normal 90" xfId="295"/>
    <cellStyle name="Normal 91" xfId="296"/>
    <cellStyle name="Normal 92" xfId="297"/>
    <cellStyle name="Normal 93" xfId="298"/>
    <cellStyle name="Normal 94" xfId="299"/>
    <cellStyle name="Normal 95" xfId="300"/>
    <cellStyle name="Normal 96" xfId="301"/>
    <cellStyle name="Normal 97" xfId="302"/>
    <cellStyle name="Normal 98" xfId="303"/>
    <cellStyle name="Normal 99" xfId="304"/>
    <cellStyle name="Notas" xfId="305"/>
    <cellStyle name="Percent" xfId="306"/>
    <cellStyle name="Salida" xfId="307"/>
    <cellStyle name="Texto de advertencia" xfId="308"/>
    <cellStyle name="Texto explicativo" xfId="309"/>
    <cellStyle name="Título" xfId="310"/>
    <cellStyle name="Título 2" xfId="311"/>
    <cellStyle name="Título 3" xfId="312"/>
    <cellStyle name="Total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47625</xdr:rowOff>
    </xdr:from>
    <xdr:to>
      <xdr:col>8</xdr:col>
      <xdr:colOff>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76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4</xdr:col>
      <xdr:colOff>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76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1.421875" style="322" customWidth="1"/>
    <col min="2" max="2" width="2.7109375" style="322" customWidth="1"/>
    <col min="3" max="3" width="37.57421875" style="322" hidden="1" customWidth="1"/>
    <col min="4" max="4" width="34.28125" style="322" hidden="1" customWidth="1"/>
    <col min="5" max="5" width="24.8515625" style="322" customWidth="1"/>
    <col min="6" max="6" width="30.28125" style="322" hidden="1" customWidth="1"/>
    <col min="7" max="7" width="9.00390625" style="322" hidden="1" customWidth="1"/>
    <col min="8" max="8" width="13.421875" style="322" hidden="1" customWidth="1"/>
    <col min="9" max="10" width="0" style="322" hidden="1" customWidth="1"/>
    <col min="11" max="11" width="19.8515625" style="322" hidden="1" customWidth="1"/>
    <col min="12" max="12" width="6.00390625" style="322" bestFit="1" customWidth="1"/>
    <col min="13" max="18" width="6.8515625" style="322" bestFit="1" customWidth="1"/>
    <col min="19" max="20" width="6.00390625" style="322" bestFit="1" customWidth="1"/>
    <col min="21" max="25" width="5.7109375" style="322" customWidth="1"/>
    <col min="26" max="28" width="6.8515625" style="322" bestFit="1" customWidth="1"/>
    <col min="29" max="29" width="5.7109375" style="322" customWidth="1"/>
    <col min="30" max="30" width="6.8515625" style="834" bestFit="1" customWidth="1"/>
    <col min="31" max="32" width="5.7109375" style="322" customWidth="1"/>
    <col min="33" max="33" width="28.28125" style="322" hidden="1" customWidth="1"/>
    <col min="34" max="36" width="11.421875" style="322" customWidth="1"/>
    <col min="37" max="37" width="15.140625" style="323" customWidth="1"/>
    <col min="38" max="16384" width="11.421875" style="322" customWidth="1"/>
  </cols>
  <sheetData>
    <row r="1" spans="2:37" ht="15.75">
      <c r="B1" s="1000" t="s">
        <v>352</v>
      </c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  <c r="AG1" s="1000"/>
      <c r="AK1" s="322"/>
    </row>
    <row r="2" spans="2:37" ht="12.75">
      <c r="B2" s="400" t="s">
        <v>275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832"/>
      <c r="AE2" s="398"/>
      <c r="AF2" s="398"/>
      <c r="AG2" s="398"/>
      <c r="AK2" s="322"/>
    </row>
    <row r="3" spans="2:37" ht="12.75">
      <c r="B3" s="1001" t="s">
        <v>274</v>
      </c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K3" s="322"/>
    </row>
    <row r="4" spans="2:37" ht="13.5" thickBot="1"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833"/>
      <c r="AE4" s="399"/>
      <c r="AF4" s="399"/>
      <c r="AG4" s="399"/>
      <c r="AK4" s="322"/>
    </row>
    <row r="5" spans="2:37" ht="13.5" customHeight="1">
      <c r="B5" s="1002" t="s">
        <v>1</v>
      </c>
      <c r="C5" s="978" t="s">
        <v>2</v>
      </c>
      <c r="D5" s="978" t="s">
        <v>3</v>
      </c>
      <c r="E5" s="1005" t="s">
        <v>4</v>
      </c>
      <c r="F5" s="978" t="s">
        <v>3</v>
      </c>
      <c r="G5" s="778" t="s">
        <v>273</v>
      </c>
      <c r="H5" s="1008" t="s">
        <v>5</v>
      </c>
      <c r="I5" s="396" t="s">
        <v>272</v>
      </c>
      <c r="J5" s="1008" t="s">
        <v>271</v>
      </c>
      <c r="K5" s="986" t="s">
        <v>270</v>
      </c>
      <c r="L5" s="988" t="s">
        <v>6</v>
      </c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90"/>
      <c r="AG5" s="991" t="s">
        <v>7</v>
      </c>
      <c r="AK5" s="322"/>
    </row>
    <row r="6" spans="2:37" ht="12.75">
      <c r="B6" s="1003"/>
      <c r="C6" s="979"/>
      <c r="D6" s="979"/>
      <c r="E6" s="1006"/>
      <c r="F6" s="979"/>
      <c r="G6" s="779"/>
      <c r="H6" s="1009"/>
      <c r="I6" s="396" t="s">
        <v>269</v>
      </c>
      <c r="J6" s="1009"/>
      <c r="K6" s="987"/>
      <c r="L6" s="685" t="s">
        <v>8</v>
      </c>
      <c r="M6" s="394" t="s">
        <v>9</v>
      </c>
      <c r="N6" s="394" t="s">
        <v>10</v>
      </c>
      <c r="O6" s="394" t="s">
        <v>11</v>
      </c>
      <c r="P6" s="394" t="s">
        <v>12</v>
      </c>
      <c r="Q6" s="394" t="s">
        <v>13</v>
      </c>
      <c r="R6" s="394" t="s">
        <v>14</v>
      </c>
      <c r="S6" s="394" t="s">
        <v>15</v>
      </c>
      <c r="T6" s="394" t="s">
        <v>16</v>
      </c>
      <c r="U6" s="394" t="s">
        <v>17</v>
      </c>
      <c r="V6" s="394" t="s">
        <v>18</v>
      </c>
      <c r="W6" s="394" t="s">
        <v>19</v>
      </c>
      <c r="X6" s="394" t="s">
        <v>20</v>
      </c>
      <c r="Y6" s="394" t="s">
        <v>21</v>
      </c>
      <c r="Z6" s="394" t="s">
        <v>22</v>
      </c>
      <c r="AA6" s="394" t="s">
        <v>23</v>
      </c>
      <c r="AB6" s="394" t="s">
        <v>24</v>
      </c>
      <c r="AC6" s="394" t="s">
        <v>25</v>
      </c>
      <c r="AD6" s="395" t="s">
        <v>26</v>
      </c>
      <c r="AE6" s="394" t="s">
        <v>27</v>
      </c>
      <c r="AF6" s="475" t="s">
        <v>28</v>
      </c>
      <c r="AG6" s="992"/>
      <c r="AK6" s="322"/>
    </row>
    <row r="7" spans="2:37" ht="13.5" thickBot="1">
      <c r="B7" s="1004"/>
      <c r="C7" s="979"/>
      <c r="D7" s="979"/>
      <c r="E7" s="1007"/>
      <c r="F7" s="979"/>
      <c r="G7" s="779"/>
      <c r="H7" s="1009"/>
      <c r="I7" s="791" t="s">
        <v>268</v>
      </c>
      <c r="J7" s="1009"/>
      <c r="K7" s="987"/>
      <c r="L7" s="994" t="s">
        <v>29</v>
      </c>
      <c r="M7" s="995"/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6"/>
      <c r="AG7" s="993"/>
      <c r="AK7" s="322"/>
    </row>
    <row r="8" spans="2:37" ht="13.5" thickBot="1">
      <c r="B8" s="792">
        <v>1</v>
      </c>
      <c r="C8" s="793"/>
      <c r="D8" s="793"/>
      <c r="E8" s="997" t="s">
        <v>312</v>
      </c>
      <c r="F8" s="998"/>
      <c r="G8" s="998"/>
      <c r="H8" s="998"/>
      <c r="I8" s="998"/>
      <c r="J8" s="998"/>
      <c r="K8" s="998"/>
      <c r="L8" s="998"/>
      <c r="M8" s="998"/>
      <c r="N8" s="998"/>
      <c r="O8" s="998"/>
      <c r="P8" s="998"/>
      <c r="Q8" s="998"/>
      <c r="R8" s="998"/>
      <c r="S8" s="998"/>
      <c r="T8" s="998"/>
      <c r="U8" s="998"/>
      <c r="V8" s="998"/>
      <c r="W8" s="998"/>
      <c r="X8" s="998"/>
      <c r="Y8" s="998"/>
      <c r="Z8" s="998"/>
      <c r="AA8" s="998"/>
      <c r="AB8" s="998"/>
      <c r="AC8" s="998"/>
      <c r="AD8" s="998"/>
      <c r="AE8" s="998"/>
      <c r="AF8" s="999"/>
      <c r="AG8" s="397"/>
      <c r="AK8" s="322"/>
    </row>
    <row r="9" spans="2:37" ht="13.5" customHeight="1">
      <c r="B9" s="847">
        <v>1</v>
      </c>
      <c r="C9" s="678" t="s">
        <v>30</v>
      </c>
      <c r="D9" s="721" t="s">
        <v>31</v>
      </c>
      <c r="E9" s="835" t="s">
        <v>32</v>
      </c>
      <c r="F9" s="725" t="s">
        <v>31</v>
      </c>
      <c r="G9" s="726">
        <v>30</v>
      </c>
      <c r="H9" s="727">
        <v>37993</v>
      </c>
      <c r="I9" s="728">
        <v>35715</v>
      </c>
      <c r="J9" s="729">
        <v>34455</v>
      </c>
      <c r="K9" s="730" t="s">
        <v>253</v>
      </c>
      <c r="L9" s="775">
        <v>4500</v>
      </c>
      <c r="M9" s="775">
        <v>7900</v>
      </c>
      <c r="N9" s="775">
        <v>4900</v>
      </c>
      <c r="O9" s="775">
        <v>11300</v>
      </c>
      <c r="P9" s="775">
        <v>17300</v>
      </c>
      <c r="Q9" s="775">
        <v>22400</v>
      </c>
      <c r="R9" s="775">
        <v>24700</v>
      </c>
      <c r="S9" s="775">
        <v>0</v>
      </c>
      <c r="T9" s="775">
        <v>0</v>
      </c>
      <c r="U9" s="775">
        <v>3600</v>
      </c>
      <c r="V9" s="775">
        <v>0</v>
      </c>
      <c r="W9" s="775">
        <v>4500</v>
      </c>
      <c r="X9" s="775" t="s">
        <v>33</v>
      </c>
      <c r="Y9" s="775"/>
      <c r="Z9" s="775" t="s">
        <v>33</v>
      </c>
      <c r="AA9" s="775" t="s">
        <v>33</v>
      </c>
      <c r="AB9" s="775" t="s">
        <v>33</v>
      </c>
      <c r="AC9" s="775" t="s">
        <v>33</v>
      </c>
      <c r="AD9" s="494" t="s">
        <v>33</v>
      </c>
      <c r="AE9" s="775" t="s">
        <v>33</v>
      </c>
      <c r="AF9" s="772">
        <v>0</v>
      </c>
      <c r="AG9" s="980" t="s">
        <v>34</v>
      </c>
      <c r="AK9" s="322"/>
    </row>
    <row r="10" spans="2:37" ht="13.5" customHeight="1">
      <c r="B10" s="848">
        <v>2</v>
      </c>
      <c r="C10" s="679"/>
      <c r="D10" s="722" t="s">
        <v>35</v>
      </c>
      <c r="E10" s="836" t="s">
        <v>36</v>
      </c>
      <c r="F10" s="380" t="s">
        <v>35</v>
      </c>
      <c r="G10" s="337">
        <v>30</v>
      </c>
      <c r="H10" s="336">
        <v>37993</v>
      </c>
      <c r="I10" s="335">
        <v>35715</v>
      </c>
      <c r="J10" s="334">
        <v>34455</v>
      </c>
      <c r="K10" s="706" t="s">
        <v>253</v>
      </c>
      <c r="L10" s="776">
        <v>4500</v>
      </c>
      <c r="M10" s="776">
        <v>7900</v>
      </c>
      <c r="N10" s="776">
        <v>4900</v>
      </c>
      <c r="O10" s="776">
        <v>11300</v>
      </c>
      <c r="P10" s="776">
        <v>17300</v>
      </c>
      <c r="Q10" s="776">
        <v>22400</v>
      </c>
      <c r="R10" s="776">
        <v>24700</v>
      </c>
      <c r="S10" s="776">
        <v>0</v>
      </c>
      <c r="T10" s="776">
        <v>0</v>
      </c>
      <c r="U10" s="776">
        <v>3600</v>
      </c>
      <c r="V10" s="776">
        <v>0</v>
      </c>
      <c r="W10" s="776">
        <v>4500</v>
      </c>
      <c r="X10" s="776" t="s">
        <v>33</v>
      </c>
      <c r="Y10" s="776" t="s">
        <v>33</v>
      </c>
      <c r="Z10" s="776" t="s">
        <v>33</v>
      </c>
      <c r="AA10" s="776" t="s">
        <v>33</v>
      </c>
      <c r="AB10" s="776" t="s">
        <v>33</v>
      </c>
      <c r="AC10" s="776" t="s">
        <v>33</v>
      </c>
      <c r="AD10" s="19" t="s">
        <v>33</v>
      </c>
      <c r="AE10" s="776" t="s">
        <v>33</v>
      </c>
      <c r="AF10" s="773">
        <v>0</v>
      </c>
      <c r="AG10" s="981"/>
      <c r="AK10" s="322"/>
    </row>
    <row r="11" spans="2:37" ht="13.5" customHeight="1" thickBot="1">
      <c r="B11" s="848">
        <v>3</v>
      </c>
      <c r="C11" s="680"/>
      <c r="D11" s="723" t="s">
        <v>37</v>
      </c>
      <c r="E11" s="837" t="s">
        <v>38</v>
      </c>
      <c r="F11" s="733" t="s">
        <v>267</v>
      </c>
      <c r="G11" s="734"/>
      <c r="H11" s="735">
        <v>37993</v>
      </c>
      <c r="I11" s="736"/>
      <c r="J11" s="737"/>
      <c r="K11" s="738"/>
      <c r="L11" s="777">
        <v>0</v>
      </c>
      <c r="M11" s="777">
        <v>0</v>
      </c>
      <c r="N11" s="777">
        <v>0</v>
      </c>
      <c r="O11" s="777">
        <v>0</v>
      </c>
      <c r="P11" s="777">
        <v>17300</v>
      </c>
      <c r="Q11" s="777">
        <v>22400</v>
      </c>
      <c r="R11" s="777">
        <v>24700</v>
      </c>
      <c r="S11" s="777">
        <v>0</v>
      </c>
      <c r="T11" s="777">
        <v>0</v>
      </c>
      <c r="U11" s="777">
        <v>0</v>
      </c>
      <c r="V11" s="777">
        <v>0</v>
      </c>
      <c r="W11" s="777">
        <v>0</v>
      </c>
      <c r="X11" s="777" t="s">
        <v>33</v>
      </c>
      <c r="Y11" s="777" t="s">
        <v>33</v>
      </c>
      <c r="Z11" s="777" t="s">
        <v>33</v>
      </c>
      <c r="AA11" s="777" t="s">
        <v>33</v>
      </c>
      <c r="AB11" s="777" t="s">
        <v>33</v>
      </c>
      <c r="AC11" s="777" t="s">
        <v>33</v>
      </c>
      <c r="AD11" s="259" t="s">
        <v>33</v>
      </c>
      <c r="AE11" s="777" t="s">
        <v>33</v>
      </c>
      <c r="AF11" s="774">
        <v>0</v>
      </c>
      <c r="AG11" s="350"/>
      <c r="AK11" s="322"/>
    </row>
    <row r="12" spans="2:37" ht="13.5" customHeight="1" thickBot="1">
      <c r="B12" s="794">
        <v>2</v>
      </c>
      <c r="C12" s="696"/>
      <c r="D12" s="799"/>
      <c r="E12" s="1016" t="s">
        <v>312</v>
      </c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8"/>
      <c r="AG12" s="350"/>
      <c r="AK12" s="322"/>
    </row>
    <row r="13" spans="1:37" ht="13.5" customHeight="1" thickBot="1">
      <c r="A13" s="419"/>
      <c r="B13" s="848">
        <v>4</v>
      </c>
      <c r="C13" s="800" t="s">
        <v>39</v>
      </c>
      <c r="D13" s="849" t="s">
        <v>40</v>
      </c>
      <c r="E13" s="850" t="s">
        <v>41</v>
      </c>
      <c r="F13" s="802" t="s">
        <v>40</v>
      </c>
      <c r="G13" s="801">
        <v>31</v>
      </c>
      <c r="H13" s="803">
        <v>37992</v>
      </c>
      <c r="I13" s="804">
        <v>35360</v>
      </c>
      <c r="J13" s="805">
        <v>34486</v>
      </c>
      <c r="K13" s="805" t="s">
        <v>262</v>
      </c>
      <c r="L13" s="720">
        <v>5200</v>
      </c>
      <c r="M13" s="806">
        <v>7500</v>
      </c>
      <c r="N13" s="807">
        <v>6300</v>
      </c>
      <c r="O13" s="807">
        <v>8400</v>
      </c>
      <c r="P13" s="807">
        <v>14800</v>
      </c>
      <c r="Q13" s="807">
        <v>19900</v>
      </c>
      <c r="R13" s="807">
        <v>21900</v>
      </c>
      <c r="S13" s="807">
        <v>2700</v>
      </c>
      <c r="T13" s="807">
        <v>3700</v>
      </c>
      <c r="U13" s="807">
        <v>2900</v>
      </c>
      <c r="V13" s="807">
        <v>0</v>
      </c>
      <c r="W13" s="807">
        <v>4300</v>
      </c>
      <c r="X13" s="807">
        <v>3500</v>
      </c>
      <c r="Y13" s="807">
        <v>4800</v>
      </c>
      <c r="Z13" s="807">
        <v>14800</v>
      </c>
      <c r="AA13" s="807"/>
      <c r="AB13" s="807"/>
      <c r="AC13" s="807">
        <v>0</v>
      </c>
      <c r="AD13" s="807">
        <v>0</v>
      </c>
      <c r="AE13" s="807">
        <v>0</v>
      </c>
      <c r="AF13" s="781">
        <v>0</v>
      </c>
      <c r="AG13" s="393" t="s">
        <v>42</v>
      </c>
      <c r="AK13" s="322"/>
    </row>
    <row r="14" spans="1:37" ht="13.5" customHeight="1" thickBot="1">
      <c r="A14" s="419"/>
      <c r="B14" s="673">
        <v>3</v>
      </c>
      <c r="C14" s="1019" t="s">
        <v>174</v>
      </c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020"/>
      <c r="AE14" s="1020"/>
      <c r="AF14" s="1021"/>
      <c r="AG14" s="695"/>
      <c r="AK14" s="322"/>
    </row>
    <row r="15" spans="2:37" ht="13.5" customHeight="1">
      <c r="B15" s="798"/>
      <c r="C15" s="808" t="s">
        <v>43</v>
      </c>
      <c r="D15" s="710" t="s">
        <v>44</v>
      </c>
      <c r="E15" s="815" t="s">
        <v>45</v>
      </c>
      <c r="F15" s="367" t="s">
        <v>266</v>
      </c>
      <c r="G15" s="367">
        <v>22</v>
      </c>
      <c r="H15" s="713">
        <v>38286</v>
      </c>
      <c r="I15" s="714">
        <v>34999</v>
      </c>
      <c r="J15" s="715">
        <v>34486</v>
      </c>
      <c r="K15" s="715" t="s">
        <v>262</v>
      </c>
      <c r="L15" s="59">
        <v>5200</v>
      </c>
      <c r="M15" s="59">
        <v>8200</v>
      </c>
      <c r="N15" s="59">
        <v>6500</v>
      </c>
      <c r="O15" s="59">
        <v>10400</v>
      </c>
      <c r="P15" s="59">
        <v>15300</v>
      </c>
      <c r="Q15" s="59">
        <v>20500</v>
      </c>
      <c r="R15" s="59">
        <v>22800</v>
      </c>
      <c r="S15" s="59">
        <v>0</v>
      </c>
      <c r="T15" s="59">
        <v>0</v>
      </c>
      <c r="U15" s="59">
        <v>2600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495">
        <v>0</v>
      </c>
      <c r="AG15" s="356"/>
      <c r="AK15" s="322"/>
    </row>
    <row r="16" spans="2:37" ht="13.5" customHeight="1">
      <c r="B16" s="798"/>
      <c r="C16" s="809"/>
      <c r="D16" s="711" t="s">
        <v>46</v>
      </c>
      <c r="E16" s="816" t="s">
        <v>47</v>
      </c>
      <c r="F16" s="328" t="s">
        <v>46</v>
      </c>
      <c r="G16" s="328">
        <v>66.6</v>
      </c>
      <c r="H16" s="327">
        <v>38104</v>
      </c>
      <c r="I16" s="326">
        <v>35365</v>
      </c>
      <c r="J16" s="325">
        <v>34486</v>
      </c>
      <c r="K16" s="325" t="s">
        <v>262</v>
      </c>
      <c r="L16" s="19">
        <v>5100</v>
      </c>
      <c r="M16" s="19">
        <v>8000</v>
      </c>
      <c r="N16" s="19">
        <v>6400</v>
      </c>
      <c r="O16" s="19">
        <v>10300</v>
      </c>
      <c r="P16" s="19">
        <v>15100</v>
      </c>
      <c r="Q16" s="19">
        <v>24400</v>
      </c>
      <c r="R16" s="19">
        <v>30800</v>
      </c>
      <c r="S16" s="19">
        <v>0</v>
      </c>
      <c r="T16" s="19">
        <v>0</v>
      </c>
      <c r="U16" s="19">
        <v>2600</v>
      </c>
      <c r="V16" s="19">
        <v>0</v>
      </c>
      <c r="W16" s="19">
        <v>4000</v>
      </c>
      <c r="X16" s="19">
        <v>3200</v>
      </c>
      <c r="Y16" s="19">
        <v>0</v>
      </c>
      <c r="Z16" s="19">
        <v>26100</v>
      </c>
      <c r="AA16" s="19">
        <v>26100</v>
      </c>
      <c r="AB16" s="19">
        <v>26100</v>
      </c>
      <c r="AC16" s="19" t="s">
        <v>33</v>
      </c>
      <c r="AD16" s="19" t="s">
        <v>33</v>
      </c>
      <c r="AE16" s="19" t="s">
        <v>33</v>
      </c>
      <c r="AF16" s="86">
        <v>0</v>
      </c>
      <c r="AG16" s="378" t="s">
        <v>48</v>
      </c>
      <c r="AK16" s="322"/>
    </row>
    <row r="17" spans="2:37" ht="13.5" customHeight="1">
      <c r="B17" s="798"/>
      <c r="C17" s="809"/>
      <c r="D17" s="711" t="s">
        <v>49</v>
      </c>
      <c r="E17" s="816" t="s">
        <v>50</v>
      </c>
      <c r="F17" s="328" t="s">
        <v>265</v>
      </c>
      <c r="G17" s="328">
        <v>100.5</v>
      </c>
      <c r="H17" s="327">
        <v>38104</v>
      </c>
      <c r="I17" s="326">
        <v>35182</v>
      </c>
      <c r="J17" s="325">
        <v>34486</v>
      </c>
      <c r="K17" s="325" t="s">
        <v>262</v>
      </c>
      <c r="L17" s="19">
        <v>5100</v>
      </c>
      <c r="M17" s="19">
        <v>8000</v>
      </c>
      <c r="N17" s="19">
        <v>6400</v>
      </c>
      <c r="O17" s="19">
        <v>10300</v>
      </c>
      <c r="P17" s="19">
        <v>15100</v>
      </c>
      <c r="Q17" s="19">
        <v>24400</v>
      </c>
      <c r="R17" s="19">
        <v>30800</v>
      </c>
      <c r="S17" s="19">
        <v>0</v>
      </c>
      <c r="T17" s="19">
        <v>0</v>
      </c>
      <c r="U17" s="19">
        <v>2600</v>
      </c>
      <c r="V17" s="19">
        <v>0</v>
      </c>
      <c r="W17" s="19">
        <v>4000</v>
      </c>
      <c r="X17" s="19">
        <v>3200</v>
      </c>
      <c r="Y17" s="19">
        <v>0</v>
      </c>
      <c r="Z17" s="19">
        <v>26100</v>
      </c>
      <c r="AA17" s="19">
        <v>26100</v>
      </c>
      <c r="AB17" s="19">
        <v>26100</v>
      </c>
      <c r="AC17" s="19" t="s">
        <v>33</v>
      </c>
      <c r="AD17" s="19" t="s">
        <v>33</v>
      </c>
      <c r="AE17" s="19" t="s">
        <v>33</v>
      </c>
      <c r="AF17" s="86">
        <v>0</v>
      </c>
      <c r="AG17" s="378" t="s">
        <v>48</v>
      </c>
      <c r="AK17" s="322"/>
    </row>
    <row r="18" spans="2:37" ht="13.5" customHeight="1" thickBot="1">
      <c r="B18" s="798"/>
      <c r="C18" s="810"/>
      <c r="D18" s="712" t="s">
        <v>51</v>
      </c>
      <c r="E18" s="821" t="s">
        <v>52</v>
      </c>
      <c r="F18" s="716" t="s">
        <v>264</v>
      </c>
      <c r="G18" s="716">
        <v>62.5</v>
      </c>
      <c r="H18" s="717">
        <v>38104</v>
      </c>
      <c r="I18" s="718">
        <v>35182</v>
      </c>
      <c r="J18" s="363">
        <v>34486</v>
      </c>
      <c r="K18" s="363" t="s">
        <v>262</v>
      </c>
      <c r="L18" s="65">
        <v>5100</v>
      </c>
      <c r="M18" s="65">
        <v>8000</v>
      </c>
      <c r="N18" s="65">
        <v>6400</v>
      </c>
      <c r="O18" s="65">
        <v>10300</v>
      </c>
      <c r="P18" s="65">
        <v>15100</v>
      </c>
      <c r="Q18" s="65">
        <v>24400</v>
      </c>
      <c r="R18" s="65">
        <v>30800</v>
      </c>
      <c r="S18" s="65">
        <v>0</v>
      </c>
      <c r="T18" s="65">
        <v>0</v>
      </c>
      <c r="U18" s="65">
        <v>2600</v>
      </c>
      <c r="V18" s="65">
        <v>0</v>
      </c>
      <c r="W18" s="65">
        <v>4000</v>
      </c>
      <c r="X18" s="65">
        <v>3200</v>
      </c>
      <c r="Y18" s="65">
        <v>0</v>
      </c>
      <c r="Z18" s="65">
        <v>26100</v>
      </c>
      <c r="AA18" s="65">
        <v>26100</v>
      </c>
      <c r="AB18" s="65">
        <v>26100</v>
      </c>
      <c r="AC18" s="65">
        <v>0</v>
      </c>
      <c r="AD18" s="65">
        <v>0</v>
      </c>
      <c r="AE18" s="65">
        <v>0</v>
      </c>
      <c r="AF18" s="260">
        <v>0</v>
      </c>
      <c r="AG18" s="378" t="s">
        <v>48</v>
      </c>
      <c r="AK18" s="322"/>
    </row>
    <row r="19" spans="2:37" ht="13.5" customHeight="1" thickBot="1">
      <c r="B19" s="503">
        <v>4</v>
      </c>
      <c r="C19" s="811"/>
      <c r="D19" s="697"/>
      <c r="E19" s="997" t="s">
        <v>53</v>
      </c>
      <c r="F19" s="998"/>
      <c r="G19" s="998"/>
      <c r="H19" s="998"/>
      <c r="I19" s="998"/>
      <c r="J19" s="998"/>
      <c r="K19" s="998"/>
      <c r="L19" s="998"/>
      <c r="M19" s="998"/>
      <c r="N19" s="998"/>
      <c r="O19" s="998"/>
      <c r="P19" s="998"/>
      <c r="Q19" s="998"/>
      <c r="R19" s="998"/>
      <c r="S19" s="998"/>
      <c r="T19" s="998"/>
      <c r="U19" s="998"/>
      <c r="V19" s="998"/>
      <c r="W19" s="998"/>
      <c r="X19" s="998"/>
      <c r="Y19" s="998"/>
      <c r="Z19" s="998"/>
      <c r="AA19" s="998"/>
      <c r="AB19" s="998"/>
      <c r="AC19" s="998"/>
      <c r="AD19" s="998"/>
      <c r="AE19" s="998"/>
      <c r="AF19" s="999"/>
      <c r="AG19" s="695"/>
      <c r="AK19" s="322"/>
    </row>
    <row r="20" spans="2:37" ht="13.5" customHeight="1">
      <c r="B20" s="798"/>
      <c r="C20" s="812" t="s">
        <v>53</v>
      </c>
      <c r="D20" s="702" t="s">
        <v>54</v>
      </c>
      <c r="E20" s="724" t="s">
        <v>55</v>
      </c>
      <c r="F20" s="725" t="s">
        <v>54</v>
      </c>
      <c r="G20" s="726">
        <v>66</v>
      </c>
      <c r="H20" s="727">
        <v>38002</v>
      </c>
      <c r="I20" s="728">
        <v>34957</v>
      </c>
      <c r="J20" s="729">
        <v>34455</v>
      </c>
      <c r="K20" s="730" t="s">
        <v>253</v>
      </c>
      <c r="L20" s="494">
        <v>2300</v>
      </c>
      <c r="M20" s="494">
        <v>2800</v>
      </c>
      <c r="N20" s="494">
        <v>5700</v>
      </c>
      <c r="O20" s="494">
        <v>10300</v>
      </c>
      <c r="P20" s="494">
        <v>32700</v>
      </c>
      <c r="Q20" s="494">
        <v>43700</v>
      </c>
      <c r="R20" s="494">
        <v>48500</v>
      </c>
      <c r="S20" s="494" t="s">
        <v>33</v>
      </c>
      <c r="T20" s="494" t="s">
        <v>33</v>
      </c>
      <c r="U20" s="494" t="s">
        <v>33</v>
      </c>
      <c r="V20" s="494">
        <v>0</v>
      </c>
      <c r="W20" s="494" t="s">
        <v>33</v>
      </c>
      <c r="X20" s="494" t="s">
        <v>33</v>
      </c>
      <c r="Y20" s="494" t="s">
        <v>33</v>
      </c>
      <c r="Z20" s="494" t="s">
        <v>33</v>
      </c>
      <c r="AA20" s="494" t="s">
        <v>33</v>
      </c>
      <c r="AB20" s="494" t="s">
        <v>33</v>
      </c>
      <c r="AC20" s="494" t="s">
        <v>33</v>
      </c>
      <c r="AD20" s="494" t="s">
        <v>33</v>
      </c>
      <c r="AE20" s="494" t="s">
        <v>33</v>
      </c>
      <c r="AF20" s="739" t="s">
        <v>33</v>
      </c>
      <c r="AG20" s="392" t="s">
        <v>56</v>
      </c>
      <c r="AK20" s="322"/>
    </row>
    <row r="21" spans="2:37" ht="13.5" customHeight="1">
      <c r="B21" s="798"/>
      <c r="C21" s="809"/>
      <c r="D21" s="706" t="s">
        <v>57</v>
      </c>
      <c r="E21" s="731" t="s">
        <v>58</v>
      </c>
      <c r="F21" s="380" t="s">
        <v>57</v>
      </c>
      <c r="G21" s="337">
        <v>66</v>
      </c>
      <c r="H21" s="336">
        <v>38002</v>
      </c>
      <c r="I21" s="335">
        <v>34957</v>
      </c>
      <c r="J21" s="334">
        <v>34455</v>
      </c>
      <c r="K21" s="700" t="s">
        <v>262</v>
      </c>
      <c r="L21" s="19">
        <v>5200</v>
      </c>
      <c r="M21" s="19">
        <v>8100</v>
      </c>
      <c r="N21" s="19">
        <v>5700</v>
      </c>
      <c r="O21" s="19">
        <v>10300</v>
      </c>
      <c r="P21" s="19">
        <v>32700</v>
      </c>
      <c r="Q21" s="19">
        <v>43700</v>
      </c>
      <c r="R21" s="19">
        <v>48500</v>
      </c>
      <c r="S21" s="19" t="s">
        <v>33</v>
      </c>
      <c r="T21" s="19" t="s">
        <v>33</v>
      </c>
      <c r="U21" s="19" t="s">
        <v>33</v>
      </c>
      <c r="V21" s="19">
        <v>0</v>
      </c>
      <c r="W21" s="19" t="s">
        <v>33</v>
      </c>
      <c r="X21" s="19" t="s">
        <v>33</v>
      </c>
      <c r="Y21" s="19" t="s">
        <v>33</v>
      </c>
      <c r="Z21" s="19" t="s">
        <v>33</v>
      </c>
      <c r="AA21" s="19" t="s">
        <v>33</v>
      </c>
      <c r="AB21" s="19" t="s">
        <v>33</v>
      </c>
      <c r="AC21" s="19" t="s">
        <v>33</v>
      </c>
      <c r="AD21" s="19" t="s">
        <v>33</v>
      </c>
      <c r="AE21" s="19" t="s">
        <v>33</v>
      </c>
      <c r="AF21" s="90" t="s">
        <v>33</v>
      </c>
      <c r="AG21" s="391" t="s">
        <v>56</v>
      </c>
      <c r="AK21" s="322"/>
    </row>
    <row r="22" spans="2:37" ht="13.5" customHeight="1" thickBot="1">
      <c r="B22" s="798"/>
      <c r="C22" s="810"/>
      <c r="D22" s="703" t="s">
        <v>59</v>
      </c>
      <c r="E22" s="732" t="s">
        <v>60</v>
      </c>
      <c r="F22" s="733" t="s">
        <v>263</v>
      </c>
      <c r="G22" s="734">
        <v>46</v>
      </c>
      <c r="H22" s="735">
        <v>38002</v>
      </c>
      <c r="I22" s="736">
        <v>35083</v>
      </c>
      <c r="J22" s="737">
        <v>34455</v>
      </c>
      <c r="K22" s="740" t="s">
        <v>262</v>
      </c>
      <c r="L22" s="259">
        <v>5200</v>
      </c>
      <c r="M22" s="259">
        <v>8100</v>
      </c>
      <c r="N22" s="259">
        <v>5700</v>
      </c>
      <c r="O22" s="259">
        <v>10300</v>
      </c>
      <c r="P22" s="259">
        <v>32700</v>
      </c>
      <c r="Q22" s="259">
        <v>43700</v>
      </c>
      <c r="R22" s="259">
        <v>48500</v>
      </c>
      <c r="S22" s="259" t="s">
        <v>33</v>
      </c>
      <c r="T22" s="259" t="s">
        <v>33</v>
      </c>
      <c r="U22" s="259" t="s">
        <v>33</v>
      </c>
      <c r="V22" s="259">
        <v>0</v>
      </c>
      <c r="W22" s="259" t="s">
        <v>33</v>
      </c>
      <c r="X22" s="259" t="s">
        <v>33</v>
      </c>
      <c r="Y22" s="259" t="s">
        <v>33</v>
      </c>
      <c r="Z22" s="259" t="s">
        <v>33</v>
      </c>
      <c r="AA22" s="259" t="s">
        <v>33</v>
      </c>
      <c r="AB22" s="259" t="s">
        <v>33</v>
      </c>
      <c r="AC22" s="259" t="s">
        <v>33</v>
      </c>
      <c r="AD22" s="259" t="s">
        <v>33</v>
      </c>
      <c r="AE22" s="259" t="s">
        <v>33</v>
      </c>
      <c r="AF22" s="496" t="s">
        <v>33</v>
      </c>
      <c r="AG22" s="391" t="s">
        <v>56</v>
      </c>
      <c r="AK22" s="322"/>
    </row>
    <row r="23" spans="2:37" ht="13.5" customHeight="1" thickBot="1">
      <c r="B23" s="503">
        <v>5</v>
      </c>
      <c r="C23" s="811"/>
      <c r="D23" s="741"/>
      <c r="E23" s="975" t="s">
        <v>175</v>
      </c>
      <c r="F23" s="976"/>
      <c r="G23" s="976"/>
      <c r="H23" s="976"/>
      <c r="I23" s="976"/>
      <c r="J23" s="976"/>
      <c r="K23" s="976"/>
      <c r="L23" s="976"/>
      <c r="M23" s="976"/>
      <c r="N23" s="976"/>
      <c r="O23" s="976"/>
      <c r="P23" s="976"/>
      <c r="Q23" s="976"/>
      <c r="R23" s="976"/>
      <c r="S23" s="976"/>
      <c r="T23" s="976"/>
      <c r="U23" s="976"/>
      <c r="V23" s="976"/>
      <c r="W23" s="976"/>
      <c r="X23" s="976"/>
      <c r="Y23" s="976"/>
      <c r="Z23" s="976"/>
      <c r="AA23" s="976"/>
      <c r="AB23" s="976"/>
      <c r="AC23" s="976"/>
      <c r="AD23" s="976"/>
      <c r="AE23" s="976"/>
      <c r="AF23" s="977"/>
      <c r="AG23" s="695"/>
      <c r="AK23" s="322"/>
    </row>
    <row r="24" spans="2:37" ht="13.5" customHeight="1">
      <c r="B24" s="798"/>
      <c r="C24" s="812" t="s">
        <v>61</v>
      </c>
      <c r="D24" s="702" t="s">
        <v>62</v>
      </c>
      <c r="E24" s="836" t="s">
        <v>63</v>
      </c>
      <c r="F24" s="686" t="s">
        <v>62</v>
      </c>
      <c r="G24" s="684">
        <v>49</v>
      </c>
      <c r="H24" s="687">
        <v>38018</v>
      </c>
      <c r="I24" s="688">
        <v>35342</v>
      </c>
      <c r="J24" s="689">
        <v>34516</v>
      </c>
      <c r="K24" s="699" t="s">
        <v>253</v>
      </c>
      <c r="L24" s="59">
        <v>4900</v>
      </c>
      <c r="M24" s="59">
        <v>8000</v>
      </c>
      <c r="N24" s="59">
        <v>5200</v>
      </c>
      <c r="O24" s="59">
        <v>12600</v>
      </c>
      <c r="P24" s="59">
        <v>18300</v>
      </c>
      <c r="Q24" s="59">
        <v>25100</v>
      </c>
      <c r="R24" s="59">
        <v>25100</v>
      </c>
      <c r="S24" s="59" t="s">
        <v>33</v>
      </c>
      <c r="T24" s="59" t="s">
        <v>33</v>
      </c>
      <c r="U24" s="59">
        <v>2600</v>
      </c>
      <c r="V24" s="59">
        <v>0</v>
      </c>
      <c r="W24" s="59" t="s">
        <v>33</v>
      </c>
      <c r="X24" s="59" t="s">
        <v>33</v>
      </c>
      <c r="Y24" s="59" t="s">
        <v>33</v>
      </c>
      <c r="Z24" s="59" t="s">
        <v>33</v>
      </c>
      <c r="AA24" s="59" t="s">
        <v>33</v>
      </c>
      <c r="AB24" s="59" t="s">
        <v>33</v>
      </c>
      <c r="AC24" s="59" t="s">
        <v>33</v>
      </c>
      <c r="AD24" s="59" t="s">
        <v>33</v>
      </c>
      <c r="AE24" s="59" t="s">
        <v>33</v>
      </c>
      <c r="AF24" s="739" t="s">
        <v>33</v>
      </c>
      <c r="AG24" s="356"/>
      <c r="AK24" s="322"/>
    </row>
    <row r="25" spans="2:37" ht="13.5" customHeight="1" thickBot="1">
      <c r="B25" s="798"/>
      <c r="C25" s="810"/>
      <c r="D25" s="703" t="s">
        <v>64</v>
      </c>
      <c r="E25" s="837" t="s">
        <v>65</v>
      </c>
      <c r="F25" s="691" t="s">
        <v>64</v>
      </c>
      <c r="G25" s="690">
        <v>49</v>
      </c>
      <c r="H25" s="692">
        <v>38018</v>
      </c>
      <c r="I25" s="693">
        <v>35340</v>
      </c>
      <c r="J25" s="694">
        <v>34516</v>
      </c>
      <c r="K25" s="719" t="s">
        <v>253</v>
      </c>
      <c r="L25" s="65">
        <v>4900</v>
      </c>
      <c r="M25" s="65">
        <v>8000</v>
      </c>
      <c r="N25" s="65">
        <v>5200</v>
      </c>
      <c r="O25" s="65">
        <v>12600</v>
      </c>
      <c r="P25" s="65">
        <v>18300</v>
      </c>
      <c r="Q25" s="65">
        <v>25100</v>
      </c>
      <c r="R25" s="65">
        <v>25100</v>
      </c>
      <c r="S25" s="65" t="s">
        <v>33</v>
      </c>
      <c r="T25" s="65" t="s">
        <v>33</v>
      </c>
      <c r="U25" s="65" t="s">
        <v>33</v>
      </c>
      <c r="V25" s="65">
        <v>0</v>
      </c>
      <c r="W25" s="65" t="s">
        <v>33</v>
      </c>
      <c r="X25" s="65" t="s">
        <v>33</v>
      </c>
      <c r="Y25" s="65" t="s">
        <v>33</v>
      </c>
      <c r="Z25" s="65" t="s">
        <v>33</v>
      </c>
      <c r="AA25" s="65" t="s">
        <v>33</v>
      </c>
      <c r="AB25" s="65" t="s">
        <v>33</v>
      </c>
      <c r="AC25" s="65" t="s">
        <v>33</v>
      </c>
      <c r="AD25" s="65" t="s">
        <v>33</v>
      </c>
      <c r="AE25" s="65" t="s">
        <v>33</v>
      </c>
      <c r="AF25" s="496" t="s">
        <v>33</v>
      </c>
      <c r="AG25" s="356"/>
      <c r="AK25" s="322"/>
    </row>
    <row r="26" spans="2:37" ht="13.5" customHeight="1" thickBot="1">
      <c r="B26" s="503">
        <v>6</v>
      </c>
      <c r="C26" s="811"/>
      <c r="D26" s="741"/>
      <c r="E26" s="975" t="s">
        <v>320</v>
      </c>
      <c r="F26" s="976"/>
      <c r="G26" s="976"/>
      <c r="H26" s="976"/>
      <c r="I26" s="976"/>
      <c r="J26" s="976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7"/>
      <c r="AG26" s="356"/>
      <c r="AK26" s="322"/>
    </row>
    <row r="27" spans="2:37" ht="13.5" customHeight="1">
      <c r="B27" s="798"/>
      <c r="C27" s="812" t="s">
        <v>66</v>
      </c>
      <c r="D27" s="702" t="s">
        <v>67</v>
      </c>
      <c r="E27" s="820" t="s">
        <v>68</v>
      </c>
      <c r="F27" s="686" t="s">
        <v>67</v>
      </c>
      <c r="G27" s="684">
        <v>66</v>
      </c>
      <c r="H27" s="687">
        <v>37987</v>
      </c>
      <c r="I27" s="688">
        <v>35749</v>
      </c>
      <c r="J27" s="689">
        <v>34578</v>
      </c>
      <c r="K27" s="761" t="s">
        <v>249</v>
      </c>
      <c r="L27" s="59">
        <v>5600</v>
      </c>
      <c r="M27" s="59">
        <v>6500</v>
      </c>
      <c r="N27" s="59">
        <v>5900</v>
      </c>
      <c r="O27" s="59">
        <v>7600</v>
      </c>
      <c r="P27" s="59">
        <v>16400</v>
      </c>
      <c r="Q27" s="59">
        <v>22000</v>
      </c>
      <c r="R27" s="59">
        <v>24000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495">
        <v>0</v>
      </c>
      <c r="AG27" s="356"/>
      <c r="AK27" s="322"/>
    </row>
    <row r="28" spans="2:37" ht="13.5" customHeight="1">
      <c r="B28" s="798"/>
      <c r="C28" s="809"/>
      <c r="D28" s="706" t="s">
        <v>69</v>
      </c>
      <c r="E28" s="731" t="s">
        <v>70</v>
      </c>
      <c r="F28" s="380" t="s">
        <v>69</v>
      </c>
      <c r="G28" s="337">
        <v>52</v>
      </c>
      <c r="H28" s="339">
        <v>37987</v>
      </c>
      <c r="I28" s="335">
        <v>35749</v>
      </c>
      <c r="J28" s="334">
        <v>34578</v>
      </c>
      <c r="K28" s="700" t="s">
        <v>249</v>
      </c>
      <c r="L28" s="19">
        <v>5600</v>
      </c>
      <c r="M28" s="19">
        <v>6200</v>
      </c>
      <c r="N28" s="19">
        <v>5600</v>
      </c>
      <c r="O28" s="19">
        <v>7300</v>
      </c>
      <c r="P28" s="19">
        <v>14900</v>
      </c>
      <c r="Q28" s="19">
        <v>20000</v>
      </c>
      <c r="R28" s="19">
        <v>22000</v>
      </c>
      <c r="S28" s="19">
        <v>0</v>
      </c>
      <c r="T28" s="19">
        <v>0</v>
      </c>
      <c r="U28" s="19">
        <v>3600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86">
        <v>0</v>
      </c>
      <c r="AG28" s="356"/>
      <c r="AK28" s="322"/>
    </row>
    <row r="29" spans="2:37" ht="13.5" customHeight="1" thickBot="1">
      <c r="B29" s="798"/>
      <c r="C29" s="810"/>
      <c r="D29" s="703" t="s">
        <v>71</v>
      </c>
      <c r="E29" s="732" t="s">
        <v>72</v>
      </c>
      <c r="F29" s="691" t="s">
        <v>71</v>
      </c>
      <c r="G29" s="690">
        <v>26</v>
      </c>
      <c r="H29" s="750">
        <v>37987</v>
      </c>
      <c r="I29" s="693">
        <v>35450</v>
      </c>
      <c r="J29" s="694">
        <v>34578</v>
      </c>
      <c r="K29" s="747" t="s">
        <v>249</v>
      </c>
      <c r="L29" s="65">
        <v>5600</v>
      </c>
      <c r="M29" s="65">
        <v>6200</v>
      </c>
      <c r="N29" s="65">
        <v>5600</v>
      </c>
      <c r="O29" s="65">
        <v>7300</v>
      </c>
      <c r="P29" s="65">
        <v>14900</v>
      </c>
      <c r="Q29" s="65">
        <v>20000</v>
      </c>
      <c r="R29" s="65">
        <v>22000</v>
      </c>
      <c r="S29" s="65">
        <v>0</v>
      </c>
      <c r="T29" s="65">
        <v>0</v>
      </c>
      <c r="U29" s="65">
        <v>1900</v>
      </c>
      <c r="V29" s="65">
        <v>0</v>
      </c>
      <c r="W29" s="65">
        <v>3200</v>
      </c>
      <c r="X29" s="65">
        <v>3200</v>
      </c>
      <c r="Y29" s="65">
        <v>3200</v>
      </c>
      <c r="Z29" s="65">
        <v>7100</v>
      </c>
      <c r="AA29" s="65" t="s">
        <v>33</v>
      </c>
      <c r="AB29" s="65" t="s">
        <v>33</v>
      </c>
      <c r="AC29" s="65" t="s">
        <v>33</v>
      </c>
      <c r="AD29" s="65" t="s">
        <v>33</v>
      </c>
      <c r="AE29" s="65" t="s">
        <v>33</v>
      </c>
      <c r="AF29" s="260">
        <v>0</v>
      </c>
      <c r="AG29" s="390"/>
      <c r="AK29" s="322"/>
    </row>
    <row r="30" spans="2:37" ht="13.5" customHeight="1" thickBot="1">
      <c r="B30" s="503">
        <v>7</v>
      </c>
      <c r="C30" s="811"/>
      <c r="D30" s="741"/>
      <c r="E30" s="975" t="s">
        <v>221</v>
      </c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6"/>
      <c r="R30" s="976"/>
      <c r="S30" s="976"/>
      <c r="T30" s="976"/>
      <c r="U30" s="976"/>
      <c r="V30" s="976"/>
      <c r="W30" s="976"/>
      <c r="X30" s="976"/>
      <c r="Y30" s="976"/>
      <c r="Z30" s="976"/>
      <c r="AA30" s="976"/>
      <c r="AB30" s="976"/>
      <c r="AC30" s="976"/>
      <c r="AD30" s="976"/>
      <c r="AE30" s="976"/>
      <c r="AF30" s="977"/>
      <c r="AG30" s="390"/>
      <c r="AK30" s="322"/>
    </row>
    <row r="31" spans="2:37" ht="13.5" customHeight="1">
      <c r="B31" s="798"/>
      <c r="C31" s="812" t="s">
        <v>73</v>
      </c>
      <c r="D31" s="817" t="s">
        <v>74</v>
      </c>
      <c r="E31" s="835" t="s">
        <v>75</v>
      </c>
      <c r="F31" s="686" t="s">
        <v>74</v>
      </c>
      <c r="G31" s="684">
        <v>30.3</v>
      </c>
      <c r="H31" s="751">
        <v>38077</v>
      </c>
      <c r="I31" s="752">
        <v>35519</v>
      </c>
      <c r="J31" s="753">
        <v>34486</v>
      </c>
      <c r="K31" s="754" t="s">
        <v>249</v>
      </c>
      <c r="L31" s="105">
        <v>3600</v>
      </c>
      <c r="M31" s="105">
        <v>7100</v>
      </c>
      <c r="N31" s="105">
        <v>4600</v>
      </c>
      <c r="O31" s="105">
        <v>7100</v>
      </c>
      <c r="P31" s="105">
        <v>10200</v>
      </c>
      <c r="Q31" s="105">
        <v>13700</v>
      </c>
      <c r="R31" s="105">
        <v>15500</v>
      </c>
      <c r="S31" s="59" t="s">
        <v>33</v>
      </c>
      <c r="T31" s="59" t="s">
        <v>33</v>
      </c>
      <c r="U31" s="59" t="s">
        <v>33</v>
      </c>
      <c r="V31" s="59">
        <v>0</v>
      </c>
      <c r="W31" s="59" t="s">
        <v>33</v>
      </c>
      <c r="X31" s="59" t="s">
        <v>33</v>
      </c>
      <c r="Y31" s="59" t="s">
        <v>33</v>
      </c>
      <c r="Z31" s="59" t="s">
        <v>33</v>
      </c>
      <c r="AA31" s="59" t="s">
        <v>33</v>
      </c>
      <c r="AB31" s="59" t="s">
        <v>33</v>
      </c>
      <c r="AC31" s="59" t="s">
        <v>33</v>
      </c>
      <c r="AD31" s="59" t="s">
        <v>33</v>
      </c>
      <c r="AE31" s="59" t="s">
        <v>33</v>
      </c>
      <c r="AF31" s="495">
        <v>0</v>
      </c>
      <c r="AG31" s="389"/>
      <c r="AK31" s="322"/>
    </row>
    <row r="32" spans="2:37" ht="13.5" customHeight="1">
      <c r="B32" s="798"/>
      <c r="C32" s="809"/>
      <c r="D32" s="818" t="s">
        <v>76</v>
      </c>
      <c r="E32" s="838" t="s">
        <v>77</v>
      </c>
      <c r="F32" s="380" t="s">
        <v>76</v>
      </c>
      <c r="G32" s="337">
        <v>19</v>
      </c>
      <c r="H32" s="388">
        <v>38052</v>
      </c>
      <c r="I32" s="387">
        <v>35495</v>
      </c>
      <c r="J32" s="386">
        <v>34486</v>
      </c>
      <c r="K32" s="704" t="s">
        <v>249</v>
      </c>
      <c r="L32" s="108">
        <v>6700</v>
      </c>
      <c r="M32" s="108">
        <v>13300</v>
      </c>
      <c r="N32" s="108">
        <v>7900</v>
      </c>
      <c r="O32" s="108">
        <v>13300</v>
      </c>
      <c r="P32" s="108">
        <v>20000</v>
      </c>
      <c r="Q32" s="108">
        <v>26300</v>
      </c>
      <c r="R32" s="108">
        <v>30100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86">
        <v>0</v>
      </c>
      <c r="AG32" s="356"/>
      <c r="AK32" s="322"/>
    </row>
    <row r="33" spans="2:37" ht="13.5" customHeight="1">
      <c r="B33" s="798"/>
      <c r="C33" s="809"/>
      <c r="D33" s="818" t="s">
        <v>78</v>
      </c>
      <c r="E33" s="836" t="s">
        <v>79</v>
      </c>
      <c r="F33" s="380" t="s">
        <v>78</v>
      </c>
      <c r="G33" s="337">
        <v>20.8</v>
      </c>
      <c r="H33" s="388">
        <v>38074</v>
      </c>
      <c r="I33" s="387">
        <v>35517</v>
      </c>
      <c r="J33" s="386">
        <v>34486</v>
      </c>
      <c r="K33" s="704" t="s">
        <v>249</v>
      </c>
      <c r="L33" s="108">
        <v>5100</v>
      </c>
      <c r="M33" s="108">
        <v>10200</v>
      </c>
      <c r="N33" s="108">
        <v>5700</v>
      </c>
      <c r="O33" s="108">
        <v>10200</v>
      </c>
      <c r="P33" s="108">
        <v>15200</v>
      </c>
      <c r="Q33" s="108">
        <v>20300</v>
      </c>
      <c r="R33" s="108">
        <v>22100</v>
      </c>
      <c r="S33" s="19">
        <v>0</v>
      </c>
      <c r="T33" s="19">
        <v>0</v>
      </c>
      <c r="U33" s="19">
        <v>2700</v>
      </c>
      <c r="V33" s="19">
        <v>3800</v>
      </c>
      <c r="W33" s="19">
        <v>6600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86">
        <v>0</v>
      </c>
      <c r="AG33" s="385" t="s">
        <v>80</v>
      </c>
      <c r="AK33" s="322"/>
    </row>
    <row r="34" spans="2:37" ht="13.5" customHeight="1">
      <c r="B34" s="798"/>
      <c r="C34" s="809"/>
      <c r="D34" s="818" t="s">
        <v>81</v>
      </c>
      <c r="E34" s="838" t="s">
        <v>82</v>
      </c>
      <c r="F34" s="380" t="s">
        <v>81</v>
      </c>
      <c r="G34" s="337">
        <v>68.4</v>
      </c>
      <c r="H34" s="388">
        <v>38074</v>
      </c>
      <c r="I34" s="387"/>
      <c r="J34" s="386"/>
      <c r="K34" s="704"/>
      <c r="L34" s="108">
        <v>5100</v>
      </c>
      <c r="M34" s="108">
        <v>10200</v>
      </c>
      <c r="N34" s="108">
        <v>5700</v>
      </c>
      <c r="O34" s="108">
        <v>10200</v>
      </c>
      <c r="P34" s="108">
        <v>15200</v>
      </c>
      <c r="Q34" s="108">
        <v>20300</v>
      </c>
      <c r="R34" s="108">
        <v>21900</v>
      </c>
      <c r="S34" s="19">
        <v>0</v>
      </c>
      <c r="T34" s="19">
        <v>0</v>
      </c>
      <c r="U34" s="19">
        <v>2000</v>
      </c>
      <c r="V34" s="19">
        <v>3800</v>
      </c>
      <c r="W34" s="19">
        <v>6600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86">
        <v>0</v>
      </c>
      <c r="AG34" s="385" t="s">
        <v>83</v>
      </c>
      <c r="AK34" s="322"/>
    </row>
    <row r="35" spans="2:37" ht="13.5" customHeight="1">
      <c r="B35" s="798"/>
      <c r="C35" s="809"/>
      <c r="D35" s="818" t="s">
        <v>84</v>
      </c>
      <c r="E35" s="836" t="s">
        <v>85</v>
      </c>
      <c r="F35" s="380" t="s">
        <v>84</v>
      </c>
      <c r="G35" s="337"/>
      <c r="H35" s="388">
        <v>38169</v>
      </c>
      <c r="I35" s="387"/>
      <c r="J35" s="386"/>
      <c r="K35" s="704"/>
      <c r="L35" s="108">
        <v>3300</v>
      </c>
      <c r="M35" s="108">
        <v>6600</v>
      </c>
      <c r="N35" s="108">
        <v>4200</v>
      </c>
      <c r="O35" s="108">
        <v>6600</v>
      </c>
      <c r="P35" s="108">
        <v>9400</v>
      </c>
      <c r="Q35" s="108">
        <v>12700</v>
      </c>
      <c r="R35" s="108">
        <v>14300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86">
        <v>0</v>
      </c>
      <c r="AG35" s="385"/>
      <c r="AK35" s="322"/>
    </row>
    <row r="36" spans="2:37" ht="13.5" customHeight="1" thickBot="1">
      <c r="B36" s="798"/>
      <c r="C36" s="810"/>
      <c r="D36" s="819" t="s">
        <v>84</v>
      </c>
      <c r="E36" s="837" t="s">
        <v>86</v>
      </c>
      <c r="F36" s="691" t="s">
        <v>84</v>
      </c>
      <c r="G36" s="755">
        <v>1.2</v>
      </c>
      <c r="H36" s="756">
        <v>38169</v>
      </c>
      <c r="I36" s="757">
        <v>35612</v>
      </c>
      <c r="J36" s="758">
        <v>34486</v>
      </c>
      <c r="K36" s="759" t="s">
        <v>249</v>
      </c>
      <c r="L36" s="112">
        <v>3300</v>
      </c>
      <c r="M36" s="112">
        <v>6600</v>
      </c>
      <c r="N36" s="112">
        <v>4200</v>
      </c>
      <c r="O36" s="112">
        <v>6600</v>
      </c>
      <c r="P36" s="112">
        <v>9400</v>
      </c>
      <c r="Q36" s="112">
        <v>12700</v>
      </c>
      <c r="R36" s="112">
        <v>14300</v>
      </c>
      <c r="S36" s="65" t="s">
        <v>33</v>
      </c>
      <c r="T36" s="65" t="s">
        <v>33</v>
      </c>
      <c r="U36" s="65">
        <v>1500</v>
      </c>
      <c r="V36" s="65">
        <v>1200</v>
      </c>
      <c r="W36" s="65" t="s">
        <v>33</v>
      </c>
      <c r="X36" s="65" t="s">
        <v>33</v>
      </c>
      <c r="Y36" s="65" t="s">
        <v>33</v>
      </c>
      <c r="Z36" s="65" t="s">
        <v>33</v>
      </c>
      <c r="AA36" s="65" t="s">
        <v>33</v>
      </c>
      <c r="AB36" s="65" t="s">
        <v>33</v>
      </c>
      <c r="AC36" s="65" t="s">
        <v>33</v>
      </c>
      <c r="AD36" s="65" t="s">
        <v>33</v>
      </c>
      <c r="AE36" s="65" t="s">
        <v>33</v>
      </c>
      <c r="AF36" s="260">
        <v>0</v>
      </c>
      <c r="AG36" s="346" t="s">
        <v>87</v>
      </c>
      <c r="AK36" s="322"/>
    </row>
    <row r="37" spans="2:37" ht="13.5" customHeight="1" thickBot="1">
      <c r="B37" s="503">
        <v>8</v>
      </c>
      <c r="C37" s="813"/>
      <c r="D37" s="814"/>
      <c r="E37" s="975" t="s">
        <v>321</v>
      </c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976"/>
      <c r="AC37" s="976"/>
      <c r="AD37" s="976"/>
      <c r="AE37" s="976"/>
      <c r="AF37" s="977"/>
      <c r="AG37" s="350"/>
      <c r="AK37" s="322"/>
    </row>
    <row r="38" spans="2:37" ht="13.5" customHeight="1">
      <c r="B38" s="795"/>
      <c r="C38" s="698" t="s">
        <v>88</v>
      </c>
      <c r="D38" s="699" t="s">
        <v>89</v>
      </c>
      <c r="E38" s="839" t="s">
        <v>90</v>
      </c>
      <c r="F38" s="686" t="s">
        <v>261</v>
      </c>
      <c r="G38" s="684">
        <v>45</v>
      </c>
      <c r="H38" s="751">
        <v>37987</v>
      </c>
      <c r="I38" s="760">
        <v>35582</v>
      </c>
      <c r="J38" s="753">
        <v>35309</v>
      </c>
      <c r="K38" s="754" t="s">
        <v>249</v>
      </c>
      <c r="L38" s="105">
        <v>4300</v>
      </c>
      <c r="M38" s="105">
        <v>4900</v>
      </c>
      <c r="N38" s="105">
        <v>4900</v>
      </c>
      <c r="O38" s="105">
        <v>4900</v>
      </c>
      <c r="P38" s="105">
        <v>12500</v>
      </c>
      <c r="Q38" s="105">
        <v>16600</v>
      </c>
      <c r="R38" s="105">
        <v>18800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85">
        <v>0</v>
      </c>
      <c r="AG38" s="356"/>
      <c r="AK38" s="322"/>
    </row>
    <row r="39" spans="2:37" ht="13.5" customHeight="1">
      <c r="B39" s="795"/>
      <c r="C39" s="679"/>
      <c r="D39" s="706" t="s">
        <v>91</v>
      </c>
      <c r="E39" s="840" t="s">
        <v>92</v>
      </c>
      <c r="F39" s="380" t="s">
        <v>91</v>
      </c>
      <c r="G39" s="337">
        <v>36.7</v>
      </c>
      <c r="H39" s="336">
        <v>37987</v>
      </c>
      <c r="I39" s="384">
        <v>35582</v>
      </c>
      <c r="J39" s="334">
        <v>35309</v>
      </c>
      <c r="K39" s="700" t="s">
        <v>249</v>
      </c>
      <c r="L39" s="19">
        <v>6200</v>
      </c>
      <c r="M39" s="19">
        <v>7100</v>
      </c>
      <c r="N39" s="19">
        <v>7100</v>
      </c>
      <c r="O39" s="19">
        <v>7100</v>
      </c>
      <c r="P39" s="19">
        <v>18400</v>
      </c>
      <c r="Q39" s="19">
        <v>24300</v>
      </c>
      <c r="R39" s="19">
        <v>27300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86">
        <v>0</v>
      </c>
      <c r="AG39" s="356"/>
      <c r="AK39" s="322"/>
    </row>
    <row r="40" spans="2:37" ht="13.5" customHeight="1">
      <c r="B40" s="795"/>
      <c r="C40" s="679"/>
      <c r="D40" s="706" t="s">
        <v>93</v>
      </c>
      <c r="E40" s="842" t="s">
        <v>260</v>
      </c>
      <c r="F40" s="380" t="s">
        <v>259</v>
      </c>
      <c r="G40" s="337">
        <v>16.4</v>
      </c>
      <c r="H40" s="336">
        <v>37987</v>
      </c>
      <c r="I40" s="335">
        <v>36739</v>
      </c>
      <c r="J40" s="334">
        <v>36739</v>
      </c>
      <c r="K40" s="700"/>
      <c r="L40" s="19">
        <v>4300</v>
      </c>
      <c r="M40" s="19">
        <v>4900</v>
      </c>
      <c r="N40" s="19">
        <v>4900</v>
      </c>
      <c r="O40" s="19">
        <v>4900</v>
      </c>
      <c r="P40" s="19">
        <v>12500</v>
      </c>
      <c r="Q40" s="19">
        <v>16600</v>
      </c>
      <c r="R40" s="19">
        <v>18800</v>
      </c>
      <c r="S40" s="19">
        <v>0</v>
      </c>
      <c r="T40" s="19">
        <v>0</v>
      </c>
      <c r="U40" s="19">
        <v>1000</v>
      </c>
      <c r="V40" s="19">
        <v>0</v>
      </c>
      <c r="W40" s="19" t="s">
        <v>33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86">
        <v>0</v>
      </c>
      <c r="AG40" s="383" t="s">
        <v>95</v>
      </c>
      <c r="AK40" s="322"/>
    </row>
    <row r="41" spans="2:37" ht="13.5" customHeight="1" thickBot="1">
      <c r="B41" s="795"/>
      <c r="C41" s="680"/>
      <c r="D41" s="703" t="s">
        <v>96</v>
      </c>
      <c r="E41" s="841" t="s">
        <v>258</v>
      </c>
      <c r="F41" s="691" t="s">
        <v>96</v>
      </c>
      <c r="G41" s="690"/>
      <c r="H41" s="692">
        <v>37987</v>
      </c>
      <c r="I41" s="693">
        <v>36784</v>
      </c>
      <c r="J41" s="694">
        <v>36739</v>
      </c>
      <c r="K41" s="719"/>
      <c r="L41" s="65">
        <v>4300</v>
      </c>
      <c r="M41" s="65">
        <v>4900</v>
      </c>
      <c r="N41" s="65">
        <v>4900</v>
      </c>
      <c r="O41" s="65">
        <v>4900</v>
      </c>
      <c r="P41" s="65">
        <v>12500</v>
      </c>
      <c r="Q41" s="65">
        <v>16600</v>
      </c>
      <c r="R41" s="65">
        <v>18800</v>
      </c>
      <c r="S41" s="65">
        <v>0</v>
      </c>
      <c r="T41" s="65">
        <v>0</v>
      </c>
      <c r="U41" s="74">
        <v>1000</v>
      </c>
      <c r="V41" s="74">
        <v>0</v>
      </c>
      <c r="W41" s="75">
        <v>1200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780">
        <v>0</v>
      </c>
      <c r="AG41" s="382" t="s">
        <v>95</v>
      </c>
      <c r="AK41" s="322"/>
    </row>
    <row r="42" spans="2:37" ht="13.5" customHeight="1" thickBot="1">
      <c r="B42" s="502">
        <v>9</v>
      </c>
      <c r="C42" s="696"/>
      <c r="D42" s="741"/>
      <c r="E42" s="975" t="s">
        <v>322</v>
      </c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7"/>
      <c r="AG42" s="382"/>
      <c r="AK42" s="322"/>
    </row>
    <row r="43" spans="2:37" ht="13.5" customHeight="1">
      <c r="B43" s="450"/>
      <c r="C43" s="678" t="s">
        <v>100</v>
      </c>
      <c r="D43" s="822" t="s">
        <v>101</v>
      </c>
      <c r="E43" s="835" t="s">
        <v>102</v>
      </c>
      <c r="F43" s="686" t="s">
        <v>101</v>
      </c>
      <c r="G43" s="684">
        <v>95</v>
      </c>
      <c r="H43" s="687">
        <v>37987</v>
      </c>
      <c r="I43" s="688">
        <v>35643</v>
      </c>
      <c r="J43" s="689">
        <v>34486</v>
      </c>
      <c r="K43" s="761" t="s">
        <v>249</v>
      </c>
      <c r="L43" s="59">
        <v>8700</v>
      </c>
      <c r="M43" s="59">
        <v>17400</v>
      </c>
      <c r="N43" s="59">
        <v>11800</v>
      </c>
      <c r="O43" s="59">
        <v>20800</v>
      </c>
      <c r="P43" s="59">
        <v>22600</v>
      </c>
      <c r="Q43" s="59">
        <v>34700</v>
      </c>
      <c r="R43" s="59">
        <v>45000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495">
        <v>0</v>
      </c>
      <c r="AG43" s="356"/>
      <c r="AK43" s="322"/>
    </row>
    <row r="44" spans="2:37" ht="13.5" customHeight="1">
      <c r="B44" s="450"/>
      <c r="C44" s="679"/>
      <c r="D44" s="711" t="s">
        <v>103</v>
      </c>
      <c r="E44" s="836" t="s">
        <v>104</v>
      </c>
      <c r="F44" s="380" t="s">
        <v>103</v>
      </c>
      <c r="G44" s="337"/>
      <c r="H44" s="336">
        <v>37987</v>
      </c>
      <c r="I44" s="335"/>
      <c r="J44" s="334"/>
      <c r="K44" s="700" t="s">
        <v>256</v>
      </c>
      <c r="L44" s="19">
        <v>5300</v>
      </c>
      <c r="M44" s="19">
        <v>14000</v>
      </c>
      <c r="N44" s="19">
        <v>10500</v>
      </c>
      <c r="O44" s="19">
        <v>20800</v>
      </c>
      <c r="P44" s="19">
        <v>24200</v>
      </c>
      <c r="Q44" s="19">
        <v>27900</v>
      </c>
      <c r="R44" s="19">
        <v>31000</v>
      </c>
      <c r="S44" s="19">
        <v>0</v>
      </c>
      <c r="T44" s="19">
        <v>0</v>
      </c>
      <c r="U44" s="19">
        <v>100</v>
      </c>
      <c r="V44" s="19">
        <v>0</v>
      </c>
      <c r="W44" s="19">
        <v>100</v>
      </c>
      <c r="X44" s="19">
        <v>100</v>
      </c>
      <c r="Y44" s="19">
        <v>100</v>
      </c>
      <c r="Z44" s="19">
        <v>100</v>
      </c>
      <c r="AA44" s="19">
        <v>100</v>
      </c>
      <c r="AB44" s="19">
        <v>100</v>
      </c>
      <c r="AC44" s="19">
        <v>0</v>
      </c>
      <c r="AD44" s="19">
        <v>0</v>
      </c>
      <c r="AE44" s="19">
        <v>0</v>
      </c>
      <c r="AF44" s="86">
        <v>0</v>
      </c>
      <c r="AG44" s="381"/>
      <c r="AK44" s="322"/>
    </row>
    <row r="45" spans="2:37" ht="13.5" customHeight="1" thickBot="1">
      <c r="B45" s="450"/>
      <c r="C45" s="680"/>
      <c r="D45" s="712" t="s">
        <v>105</v>
      </c>
      <c r="E45" s="837" t="s">
        <v>106</v>
      </c>
      <c r="F45" s="763" t="s">
        <v>105</v>
      </c>
      <c r="G45" s="690"/>
      <c r="H45" s="692">
        <v>38261</v>
      </c>
      <c r="I45" s="693">
        <v>36361</v>
      </c>
      <c r="J45" s="694">
        <v>34486</v>
      </c>
      <c r="K45" s="747" t="s">
        <v>254</v>
      </c>
      <c r="L45" s="65">
        <v>6500</v>
      </c>
      <c r="M45" s="65">
        <v>19600</v>
      </c>
      <c r="N45" s="65">
        <v>9800</v>
      </c>
      <c r="O45" s="65">
        <v>26100</v>
      </c>
      <c r="P45" s="65">
        <v>29400</v>
      </c>
      <c r="Q45" s="65">
        <v>32600</v>
      </c>
      <c r="R45" s="65">
        <v>39200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260">
        <v>0</v>
      </c>
      <c r="AG45" s="356"/>
      <c r="AK45" s="322"/>
    </row>
    <row r="46" spans="2:37" ht="13.5" customHeight="1" thickBot="1">
      <c r="B46" s="502">
        <v>10</v>
      </c>
      <c r="C46" s="696"/>
      <c r="D46" s="762"/>
      <c r="E46" s="975" t="s">
        <v>323</v>
      </c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  <c r="Z46" s="976"/>
      <c r="AA46" s="976"/>
      <c r="AB46" s="976"/>
      <c r="AC46" s="976"/>
      <c r="AD46" s="976"/>
      <c r="AE46" s="976"/>
      <c r="AF46" s="977"/>
      <c r="AG46" s="356"/>
      <c r="AK46" s="322"/>
    </row>
    <row r="47" spans="2:37" ht="13.5" customHeight="1">
      <c r="B47" s="450"/>
      <c r="C47" s="678" t="s">
        <v>107</v>
      </c>
      <c r="D47" s="822" t="s">
        <v>108</v>
      </c>
      <c r="E47" s="839" t="s">
        <v>109</v>
      </c>
      <c r="F47" s="686" t="s">
        <v>108</v>
      </c>
      <c r="G47" s="684">
        <v>7.2</v>
      </c>
      <c r="H47" s="687">
        <v>37987</v>
      </c>
      <c r="I47" s="764"/>
      <c r="J47" s="689">
        <v>34912</v>
      </c>
      <c r="K47" s="761" t="s">
        <v>256</v>
      </c>
      <c r="L47" s="59">
        <v>5500</v>
      </c>
      <c r="M47" s="59">
        <v>6400</v>
      </c>
      <c r="N47" s="59">
        <v>6800</v>
      </c>
      <c r="O47" s="59">
        <v>6800</v>
      </c>
      <c r="P47" s="59">
        <v>16300</v>
      </c>
      <c r="Q47" s="59">
        <v>21600</v>
      </c>
      <c r="R47" s="59">
        <v>24800</v>
      </c>
      <c r="S47" s="59" t="s">
        <v>33</v>
      </c>
      <c r="T47" s="59" t="s">
        <v>33</v>
      </c>
      <c r="U47" s="59">
        <v>4100</v>
      </c>
      <c r="V47" s="59">
        <v>0</v>
      </c>
      <c r="W47" s="59" t="s">
        <v>33</v>
      </c>
      <c r="X47" s="59" t="s">
        <v>33</v>
      </c>
      <c r="Y47" s="59" t="s">
        <v>33</v>
      </c>
      <c r="Z47" s="59" t="s">
        <v>33</v>
      </c>
      <c r="AA47" s="59" t="s">
        <v>33</v>
      </c>
      <c r="AB47" s="59" t="s">
        <v>33</v>
      </c>
      <c r="AC47" s="59" t="s">
        <v>33</v>
      </c>
      <c r="AD47" s="59" t="s">
        <v>33</v>
      </c>
      <c r="AE47" s="59" t="s">
        <v>33</v>
      </c>
      <c r="AF47" s="495">
        <v>0</v>
      </c>
      <c r="AG47" s="356"/>
      <c r="AK47" s="322"/>
    </row>
    <row r="48" spans="2:37" ht="13.5" customHeight="1">
      <c r="B48" s="450"/>
      <c r="C48" s="679"/>
      <c r="D48" s="711" t="s">
        <v>110</v>
      </c>
      <c r="E48" s="840" t="s">
        <v>111</v>
      </c>
      <c r="F48" s="380" t="s">
        <v>110</v>
      </c>
      <c r="G48" s="337">
        <v>18.4</v>
      </c>
      <c r="H48" s="336">
        <v>37987</v>
      </c>
      <c r="I48" s="379"/>
      <c r="J48" s="334">
        <v>34912</v>
      </c>
      <c r="K48" s="700" t="s">
        <v>256</v>
      </c>
      <c r="L48" s="19">
        <v>4600</v>
      </c>
      <c r="M48" s="19">
        <v>5500</v>
      </c>
      <c r="N48" s="19">
        <v>5500</v>
      </c>
      <c r="O48" s="19">
        <v>5500</v>
      </c>
      <c r="P48" s="19">
        <v>12300</v>
      </c>
      <c r="Q48" s="19">
        <v>16600</v>
      </c>
      <c r="R48" s="19">
        <v>18600</v>
      </c>
      <c r="S48" s="19" t="s">
        <v>33</v>
      </c>
      <c r="T48" s="19" t="s">
        <v>33</v>
      </c>
      <c r="U48" s="19">
        <v>3500</v>
      </c>
      <c r="V48" s="19">
        <v>3500</v>
      </c>
      <c r="W48" s="19" t="s">
        <v>33</v>
      </c>
      <c r="X48" s="19" t="s">
        <v>33</v>
      </c>
      <c r="Y48" s="19" t="s">
        <v>33</v>
      </c>
      <c r="Z48" s="19" t="s">
        <v>33</v>
      </c>
      <c r="AA48" s="19" t="s">
        <v>33</v>
      </c>
      <c r="AB48" s="19" t="s">
        <v>33</v>
      </c>
      <c r="AC48" s="19" t="s">
        <v>33</v>
      </c>
      <c r="AD48" s="19" t="s">
        <v>33</v>
      </c>
      <c r="AE48" s="19" t="s">
        <v>33</v>
      </c>
      <c r="AF48" s="86">
        <v>0</v>
      </c>
      <c r="AG48" s="356"/>
      <c r="AK48" s="322"/>
    </row>
    <row r="49" spans="2:37" ht="13.5" customHeight="1">
      <c r="B49" s="450"/>
      <c r="C49" s="679"/>
      <c r="D49" s="711" t="s">
        <v>112</v>
      </c>
      <c r="E49" s="840" t="s">
        <v>113</v>
      </c>
      <c r="F49" s="380" t="s">
        <v>257</v>
      </c>
      <c r="G49" s="337">
        <v>187.5</v>
      </c>
      <c r="H49" s="336">
        <v>37987</v>
      </c>
      <c r="I49" s="379"/>
      <c r="J49" s="334">
        <v>34912</v>
      </c>
      <c r="K49" s="700" t="s">
        <v>256</v>
      </c>
      <c r="L49" s="19">
        <v>5500</v>
      </c>
      <c r="M49" s="19">
        <v>6400</v>
      </c>
      <c r="N49" s="19">
        <v>6800</v>
      </c>
      <c r="O49" s="19">
        <v>6800</v>
      </c>
      <c r="P49" s="19">
        <v>16300</v>
      </c>
      <c r="Q49" s="19">
        <v>21600</v>
      </c>
      <c r="R49" s="19">
        <v>24800</v>
      </c>
      <c r="S49" s="19" t="s">
        <v>33</v>
      </c>
      <c r="T49" s="19" t="s">
        <v>33</v>
      </c>
      <c r="U49" s="19">
        <v>4100</v>
      </c>
      <c r="V49" s="19">
        <v>0</v>
      </c>
      <c r="W49" s="19" t="s">
        <v>33</v>
      </c>
      <c r="X49" s="19" t="s">
        <v>33</v>
      </c>
      <c r="Y49" s="19" t="s">
        <v>33</v>
      </c>
      <c r="Z49" s="19" t="s">
        <v>33</v>
      </c>
      <c r="AA49" s="19" t="s">
        <v>33</v>
      </c>
      <c r="AB49" s="19" t="s">
        <v>33</v>
      </c>
      <c r="AC49" s="19" t="s">
        <v>33</v>
      </c>
      <c r="AD49" s="19" t="s">
        <v>33</v>
      </c>
      <c r="AE49" s="19" t="s">
        <v>33</v>
      </c>
      <c r="AF49" s="86">
        <v>0</v>
      </c>
      <c r="AG49" s="356"/>
      <c r="AK49" s="322"/>
    </row>
    <row r="50" spans="2:37" ht="13.5" customHeight="1" thickBot="1">
      <c r="B50" s="450"/>
      <c r="C50" s="680"/>
      <c r="D50" s="712" t="s">
        <v>114</v>
      </c>
      <c r="E50" s="837" t="s">
        <v>115</v>
      </c>
      <c r="F50" s="691" t="s">
        <v>255</v>
      </c>
      <c r="G50" s="690">
        <v>55</v>
      </c>
      <c r="H50" s="692">
        <v>37987</v>
      </c>
      <c r="I50" s="765"/>
      <c r="J50" s="694">
        <v>34912</v>
      </c>
      <c r="K50" s="747" t="s">
        <v>254</v>
      </c>
      <c r="L50" s="65">
        <v>5500</v>
      </c>
      <c r="M50" s="65">
        <v>6400</v>
      </c>
      <c r="N50" s="65">
        <v>6800</v>
      </c>
      <c r="O50" s="65">
        <v>6800</v>
      </c>
      <c r="P50" s="65">
        <v>16300</v>
      </c>
      <c r="Q50" s="65">
        <v>21600</v>
      </c>
      <c r="R50" s="65">
        <v>24800</v>
      </c>
      <c r="S50" s="65" t="s">
        <v>33</v>
      </c>
      <c r="T50" s="65" t="s">
        <v>33</v>
      </c>
      <c r="U50" s="65">
        <v>800</v>
      </c>
      <c r="V50" s="65">
        <v>0</v>
      </c>
      <c r="W50" s="65" t="s">
        <v>33</v>
      </c>
      <c r="X50" s="65" t="s">
        <v>33</v>
      </c>
      <c r="Y50" s="65" t="s">
        <v>33</v>
      </c>
      <c r="Z50" s="65" t="s">
        <v>33</v>
      </c>
      <c r="AA50" s="65" t="s">
        <v>33</v>
      </c>
      <c r="AB50" s="65" t="s">
        <v>33</v>
      </c>
      <c r="AC50" s="65" t="s">
        <v>33</v>
      </c>
      <c r="AD50" s="65" t="s">
        <v>33</v>
      </c>
      <c r="AE50" s="65" t="s">
        <v>33</v>
      </c>
      <c r="AF50" s="260">
        <v>0</v>
      </c>
      <c r="AG50" s="378"/>
      <c r="AK50" s="322"/>
    </row>
    <row r="51" spans="2:37" ht="13.5" customHeight="1" thickBot="1">
      <c r="B51" s="502">
        <v>11</v>
      </c>
      <c r="C51" s="696"/>
      <c r="D51" s="762"/>
      <c r="E51" s="975" t="s">
        <v>324</v>
      </c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976"/>
      <c r="S51" s="976"/>
      <c r="T51" s="976"/>
      <c r="U51" s="976"/>
      <c r="V51" s="976"/>
      <c r="W51" s="976"/>
      <c r="X51" s="976"/>
      <c r="Y51" s="976"/>
      <c r="Z51" s="976"/>
      <c r="AA51" s="976"/>
      <c r="AB51" s="976"/>
      <c r="AC51" s="976"/>
      <c r="AD51" s="976"/>
      <c r="AE51" s="976"/>
      <c r="AF51" s="977"/>
      <c r="AG51" s="695"/>
      <c r="AK51" s="322"/>
    </row>
    <row r="52" spans="2:37" ht="13.5" customHeight="1">
      <c r="B52" s="450"/>
      <c r="C52" s="678" t="s">
        <v>116</v>
      </c>
      <c r="D52" s="702" t="s">
        <v>117</v>
      </c>
      <c r="E52" s="839" t="s">
        <v>118</v>
      </c>
      <c r="F52" s="686" t="s">
        <v>117</v>
      </c>
      <c r="G52" s="684">
        <v>21</v>
      </c>
      <c r="H52" s="687">
        <v>37992</v>
      </c>
      <c r="I52" s="764"/>
      <c r="J52" s="689">
        <v>34578</v>
      </c>
      <c r="K52" s="761" t="s">
        <v>253</v>
      </c>
      <c r="L52" s="59">
        <v>4300</v>
      </c>
      <c r="M52" s="59">
        <v>6300</v>
      </c>
      <c r="N52" s="59">
        <v>5300</v>
      </c>
      <c r="O52" s="59">
        <v>7100</v>
      </c>
      <c r="P52" s="59">
        <v>12500</v>
      </c>
      <c r="Q52" s="59">
        <v>16800</v>
      </c>
      <c r="R52" s="59">
        <v>18300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495">
        <v>0</v>
      </c>
      <c r="AG52" s="355" t="s">
        <v>119</v>
      </c>
      <c r="AK52" s="322"/>
    </row>
    <row r="53" spans="2:37" ht="13.5" customHeight="1" thickBot="1">
      <c r="B53" s="450"/>
      <c r="C53" s="680"/>
      <c r="D53" s="703" t="s">
        <v>120</v>
      </c>
      <c r="E53" s="838" t="s">
        <v>121</v>
      </c>
      <c r="F53" s="377" t="s">
        <v>120</v>
      </c>
      <c r="G53" s="332">
        <v>20</v>
      </c>
      <c r="H53" s="331">
        <v>37992</v>
      </c>
      <c r="I53" s="376"/>
      <c r="J53" s="329">
        <v>34578</v>
      </c>
      <c r="K53" s="701" t="s">
        <v>253</v>
      </c>
      <c r="L53" s="19">
        <v>4300</v>
      </c>
      <c r="M53" s="19">
        <v>6300</v>
      </c>
      <c r="N53" s="19">
        <v>5300</v>
      </c>
      <c r="O53" s="19">
        <v>7100</v>
      </c>
      <c r="P53" s="19">
        <v>12500</v>
      </c>
      <c r="Q53" s="19">
        <v>16800</v>
      </c>
      <c r="R53" s="19">
        <v>18300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86">
        <v>0</v>
      </c>
      <c r="AG53" s="350" t="s">
        <v>119</v>
      </c>
      <c r="AK53" s="322"/>
    </row>
    <row r="54" spans="2:37" ht="13.5" customHeight="1" hidden="1">
      <c r="B54" s="682">
        <v>12</v>
      </c>
      <c r="C54" s="375" t="s">
        <v>122</v>
      </c>
      <c r="D54" s="361"/>
      <c r="E54" s="824" t="s">
        <v>123</v>
      </c>
      <c r="F54" s="345" t="s">
        <v>252</v>
      </c>
      <c r="G54" s="358"/>
      <c r="H54" s="360"/>
      <c r="I54" s="365">
        <v>36008</v>
      </c>
      <c r="J54" s="364">
        <v>35977</v>
      </c>
      <c r="K54" s="364" t="s">
        <v>249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93"/>
      <c r="AG54" s="356"/>
      <c r="AK54" s="322"/>
    </row>
    <row r="55" spans="2:37" ht="13.5" customHeight="1" hidden="1">
      <c r="B55" s="683"/>
      <c r="C55" s="362"/>
      <c r="D55" s="361"/>
      <c r="E55" s="825"/>
      <c r="F55" s="367"/>
      <c r="G55" s="368"/>
      <c r="H55" s="370"/>
      <c r="I55" s="369"/>
      <c r="J55" s="368"/>
      <c r="K55" s="368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93"/>
      <c r="AG55" s="366"/>
      <c r="AK55" s="322"/>
    </row>
    <row r="56" spans="2:37" ht="13.5" customHeight="1" hidden="1">
      <c r="B56" s="683"/>
      <c r="C56" s="362"/>
      <c r="D56" s="361"/>
      <c r="E56" s="824" t="s">
        <v>124</v>
      </c>
      <c r="F56" s="345" t="s">
        <v>251</v>
      </c>
      <c r="G56" s="358"/>
      <c r="H56" s="360"/>
      <c r="I56" s="365"/>
      <c r="J56" s="364">
        <v>35977</v>
      </c>
      <c r="K56" s="705" t="s">
        <v>249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93"/>
      <c r="AG56" s="356"/>
      <c r="AK56" s="322"/>
    </row>
    <row r="57" spans="2:37" ht="13.5" customHeight="1" hidden="1">
      <c r="B57" s="683"/>
      <c r="C57" s="362"/>
      <c r="D57" s="361"/>
      <c r="E57" s="825"/>
      <c r="F57" s="367"/>
      <c r="G57" s="368"/>
      <c r="H57" s="370"/>
      <c r="I57" s="369"/>
      <c r="J57" s="368"/>
      <c r="K57" s="368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93"/>
      <c r="AG57" s="366" t="s">
        <v>125</v>
      </c>
      <c r="AK57" s="322"/>
    </row>
    <row r="58" spans="2:37" ht="13.5" customHeight="1" hidden="1">
      <c r="B58" s="683"/>
      <c r="C58" s="362"/>
      <c r="D58" s="361"/>
      <c r="E58" s="824" t="s">
        <v>126</v>
      </c>
      <c r="F58" s="345" t="s">
        <v>250</v>
      </c>
      <c r="G58" s="358"/>
      <c r="H58" s="360"/>
      <c r="I58" s="365">
        <v>36008</v>
      </c>
      <c r="J58" s="364">
        <v>35977</v>
      </c>
      <c r="K58" s="705" t="s">
        <v>249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93"/>
      <c r="AG58" s="356"/>
      <c r="AK58" s="322"/>
    </row>
    <row r="59" spans="2:37" ht="13.5" customHeight="1" hidden="1">
      <c r="B59" s="683"/>
      <c r="C59" s="362"/>
      <c r="D59" s="361"/>
      <c r="E59" s="826"/>
      <c r="F59" s="371"/>
      <c r="G59" s="372"/>
      <c r="H59" s="374"/>
      <c r="I59" s="373"/>
      <c r="J59" s="372"/>
      <c r="K59" s="37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93"/>
      <c r="AG59" s="366"/>
      <c r="AK59" s="322"/>
    </row>
    <row r="60" spans="2:37" ht="13.5" customHeight="1" hidden="1">
      <c r="B60" s="683"/>
      <c r="C60" s="362"/>
      <c r="D60" s="361"/>
      <c r="E60" s="824" t="s">
        <v>127</v>
      </c>
      <c r="F60" s="345" t="s">
        <v>250</v>
      </c>
      <c r="G60" s="358"/>
      <c r="H60" s="360"/>
      <c r="I60" s="365">
        <v>36008</v>
      </c>
      <c r="J60" s="364">
        <v>35977</v>
      </c>
      <c r="K60" s="705" t="s">
        <v>249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93"/>
      <c r="AG60" s="356"/>
      <c r="AK60" s="322"/>
    </row>
    <row r="61" spans="2:37" ht="13.5" customHeight="1" hidden="1">
      <c r="B61" s="683"/>
      <c r="C61" s="362"/>
      <c r="D61" s="361"/>
      <c r="E61" s="825"/>
      <c r="F61" s="367"/>
      <c r="G61" s="368"/>
      <c r="H61" s="370"/>
      <c r="I61" s="369"/>
      <c r="J61" s="368"/>
      <c r="K61" s="368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93"/>
      <c r="AG61" s="366"/>
      <c r="AK61" s="322"/>
    </row>
    <row r="62" spans="2:37" ht="13.5" customHeight="1" hidden="1">
      <c r="B62" s="683"/>
      <c r="C62" s="362"/>
      <c r="D62" s="361"/>
      <c r="E62" s="824" t="s">
        <v>128</v>
      </c>
      <c r="F62" s="345" t="s">
        <v>250</v>
      </c>
      <c r="G62" s="358"/>
      <c r="H62" s="360"/>
      <c r="I62" s="365">
        <v>36008</v>
      </c>
      <c r="J62" s="364">
        <v>35977</v>
      </c>
      <c r="K62" s="705" t="s">
        <v>249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93"/>
      <c r="AG62" s="356"/>
      <c r="AK62" s="322"/>
    </row>
    <row r="63" spans="2:37" ht="13.5" customHeight="1" hidden="1">
      <c r="B63" s="683"/>
      <c r="C63" s="362"/>
      <c r="D63" s="361"/>
      <c r="E63" s="824"/>
      <c r="F63" s="345"/>
      <c r="G63" s="358"/>
      <c r="H63" s="360"/>
      <c r="I63" s="359"/>
      <c r="J63" s="358"/>
      <c r="K63" s="364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80"/>
      <c r="AG63" s="357"/>
      <c r="AK63" s="322"/>
    </row>
    <row r="64" spans="2:37" ht="13.5" customHeight="1" thickBot="1">
      <c r="B64" s="502">
        <v>12</v>
      </c>
      <c r="C64" s="742"/>
      <c r="D64" s="361"/>
      <c r="E64" s="975" t="s">
        <v>129</v>
      </c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976"/>
      <c r="AC64" s="976"/>
      <c r="AD64" s="976"/>
      <c r="AE64" s="976"/>
      <c r="AF64" s="977"/>
      <c r="AG64" s="356"/>
      <c r="AK64" s="322"/>
    </row>
    <row r="65" spans="2:37" ht="13.5" customHeight="1">
      <c r="B65" s="450"/>
      <c r="C65" s="678" t="s">
        <v>129</v>
      </c>
      <c r="D65" s="822" t="s">
        <v>130</v>
      </c>
      <c r="E65" s="843" t="s">
        <v>131</v>
      </c>
      <c r="F65" s="766" t="s">
        <v>130</v>
      </c>
      <c r="G65" s="684"/>
      <c r="H65" s="687">
        <v>37996</v>
      </c>
      <c r="I65" s="688"/>
      <c r="J65" s="689"/>
      <c r="K65" s="761"/>
      <c r="L65" s="39">
        <v>3500</v>
      </c>
      <c r="M65" s="39">
        <v>4300</v>
      </c>
      <c r="N65" s="39">
        <v>11200</v>
      </c>
      <c r="O65" s="39">
        <v>14800</v>
      </c>
      <c r="P65" s="39">
        <v>17000</v>
      </c>
      <c r="Q65" s="39" t="s">
        <v>33</v>
      </c>
      <c r="R65" s="39" t="s">
        <v>33</v>
      </c>
      <c r="S65" s="39" t="s">
        <v>33</v>
      </c>
      <c r="T65" s="39">
        <v>0</v>
      </c>
      <c r="U65" s="39">
        <v>2600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3300</v>
      </c>
      <c r="AD65" s="39">
        <v>11000</v>
      </c>
      <c r="AE65" s="39">
        <v>5200</v>
      </c>
      <c r="AF65" s="783">
        <v>3300</v>
      </c>
      <c r="AG65" s="356"/>
      <c r="AK65" s="322"/>
    </row>
    <row r="66" spans="2:37" ht="13.5" customHeight="1">
      <c r="B66" s="450"/>
      <c r="C66" s="679"/>
      <c r="D66" s="711" t="s">
        <v>130</v>
      </c>
      <c r="E66" s="840" t="s">
        <v>132</v>
      </c>
      <c r="F66" s="338" t="s">
        <v>130</v>
      </c>
      <c r="G66" s="337"/>
      <c r="H66" s="336">
        <v>37996</v>
      </c>
      <c r="I66" s="335"/>
      <c r="J66" s="334"/>
      <c r="K66" s="700"/>
      <c r="L66" s="22">
        <v>3500</v>
      </c>
      <c r="M66" s="22">
        <v>4300</v>
      </c>
      <c r="N66" s="22">
        <v>11200</v>
      </c>
      <c r="O66" s="22">
        <v>14800</v>
      </c>
      <c r="P66" s="22">
        <v>17000</v>
      </c>
      <c r="Q66" s="22"/>
      <c r="R66" s="22" t="s">
        <v>33</v>
      </c>
      <c r="S66" s="22" t="s">
        <v>33</v>
      </c>
      <c r="T66" s="22">
        <v>0</v>
      </c>
      <c r="U66" s="22">
        <v>2600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3300</v>
      </c>
      <c r="AD66" s="22">
        <v>11000</v>
      </c>
      <c r="AE66" s="22">
        <v>5200</v>
      </c>
      <c r="AF66" s="93">
        <v>3300</v>
      </c>
      <c r="AG66" s="356"/>
      <c r="AK66" s="322"/>
    </row>
    <row r="67" spans="2:37" ht="13.5" customHeight="1">
      <c r="B67" s="450"/>
      <c r="C67" s="679"/>
      <c r="D67" s="711" t="s">
        <v>133</v>
      </c>
      <c r="E67" s="840" t="s">
        <v>134</v>
      </c>
      <c r="F67" s="338" t="s">
        <v>133</v>
      </c>
      <c r="G67" s="337"/>
      <c r="H67" s="336">
        <v>37996</v>
      </c>
      <c r="I67" s="335"/>
      <c r="J67" s="334"/>
      <c r="K67" s="706"/>
      <c r="L67" s="22">
        <v>3500</v>
      </c>
      <c r="M67" s="22">
        <v>4300</v>
      </c>
      <c r="N67" s="22">
        <v>11200</v>
      </c>
      <c r="O67" s="22">
        <v>14800</v>
      </c>
      <c r="P67" s="22">
        <v>17000</v>
      </c>
      <c r="Q67" s="22"/>
      <c r="R67" s="22" t="s">
        <v>33</v>
      </c>
      <c r="S67" s="22" t="s">
        <v>33</v>
      </c>
      <c r="T67" s="22">
        <v>0</v>
      </c>
      <c r="U67" s="22" t="s">
        <v>33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3300</v>
      </c>
      <c r="AD67" s="22">
        <v>11000</v>
      </c>
      <c r="AE67" s="22">
        <v>5200</v>
      </c>
      <c r="AF67" s="93">
        <v>3300</v>
      </c>
      <c r="AG67" s="356"/>
      <c r="AK67" s="322"/>
    </row>
    <row r="68" spans="2:37" ht="13.5" customHeight="1">
      <c r="B68" s="450"/>
      <c r="C68" s="679"/>
      <c r="D68" s="711" t="s">
        <v>135</v>
      </c>
      <c r="E68" s="840" t="s">
        <v>136</v>
      </c>
      <c r="F68" s="338" t="s">
        <v>135</v>
      </c>
      <c r="G68" s="337"/>
      <c r="H68" s="336">
        <v>37996</v>
      </c>
      <c r="I68" s="335"/>
      <c r="J68" s="334"/>
      <c r="K68" s="700"/>
      <c r="L68" s="22">
        <v>3500</v>
      </c>
      <c r="M68" s="22">
        <v>4300</v>
      </c>
      <c r="N68" s="22">
        <v>11200</v>
      </c>
      <c r="O68" s="22">
        <v>14800</v>
      </c>
      <c r="P68" s="22">
        <v>17000</v>
      </c>
      <c r="Q68" s="22" t="s">
        <v>33</v>
      </c>
      <c r="R68" s="22" t="s">
        <v>33</v>
      </c>
      <c r="S68" s="22" t="s">
        <v>33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3300</v>
      </c>
      <c r="AD68" s="22">
        <v>11000</v>
      </c>
      <c r="AE68" s="22">
        <v>5200</v>
      </c>
      <c r="AF68" s="93">
        <v>3300</v>
      </c>
      <c r="AG68" s="356"/>
      <c r="AK68" s="322"/>
    </row>
    <row r="69" spans="2:37" ht="13.5" customHeight="1">
      <c r="B69" s="450"/>
      <c r="C69" s="679"/>
      <c r="D69" s="711" t="s">
        <v>137</v>
      </c>
      <c r="E69" s="840" t="s">
        <v>138</v>
      </c>
      <c r="F69" s="338" t="s">
        <v>137</v>
      </c>
      <c r="G69" s="337"/>
      <c r="H69" s="336">
        <v>37996</v>
      </c>
      <c r="I69" s="335"/>
      <c r="J69" s="334"/>
      <c r="K69" s="700"/>
      <c r="L69" s="22">
        <v>3500</v>
      </c>
      <c r="M69" s="22">
        <v>4300</v>
      </c>
      <c r="N69" s="22">
        <v>11200</v>
      </c>
      <c r="O69" s="22">
        <v>14800</v>
      </c>
      <c r="P69" s="22">
        <v>17000</v>
      </c>
      <c r="Q69" s="22" t="s">
        <v>33</v>
      </c>
      <c r="R69" s="22" t="s">
        <v>33</v>
      </c>
      <c r="S69" s="22" t="s">
        <v>33</v>
      </c>
      <c r="T69" s="22">
        <v>0</v>
      </c>
      <c r="U69" s="22">
        <v>1800</v>
      </c>
      <c r="V69" s="22">
        <v>0</v>
      </c>
      <c r="W69" s="22">
        <v>2100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3300</v>
      </c>
      <c r="AD69" s="22">
        <v>11000</v>
      </c>
      <c r="AE69" s="22">
        <v>5200</v>
      </c>
      <c r="AF69" s="93">
        <v>3300</v>
      </c>
      <c r="AG69" s="356"/>
      <c r="AK69" s="322"/>
    </row>
    <row r="70" spans="2:37" ht="13.5" customHeight="1">
      <c r="B70" s="450"/>
      <c r="C70" s="679"/>
      <c r="D70" s="711" t="s">
        <v>139</v>
      </c>
      <c r="E70" s="838" t="s">
        <v>140</v>
      </c>
      <c r="F70" s="338" t="s">
        <v>139</v>
      </c>
      <c r="G70" s="337"/>
      <c r="H70" s="336">
        <v>37996</v>
      </c>
      <c r="I70" s="335"/>
      <c r="J70" s="334"/>
      <c r="K70" s="706"/>
      <c r="L70" s="22">
        <v>3500</v>
      </c>
      <c r="M70" s="22">
        <v>4300</v>
      </c>
      <c r="N70" s="22">
        <v>11200</v>
      </c>
      <c r="O70" s="22">
        <v>14800</v>
      </c>
      <c r="P70" s="22">
        <v>17000</v>
      </c>
      <c r="Q70" s="22" t="s">
        <v>33</v>
      </c>
      <c r="R70" s="22" t="s">
        <v>33</v>
      </c>
      <c r="S70" s="22" t="s">
        <v>33</v>
      </c>
      <c r="T70" s="22">
        <v>0</v>
      </c>
      <c r="U70" s="22">
        <v>1800</v>
      </c>
      <c r="V70" s="22">
        <v>2600</v>
      </c>
      <c r="W70" s="22"/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3300</v>
      </c>
      <c r="AD70" s="22">
        <v>11000</v>
      </c>
      <c r="AE70" s="22">
        <v>5200</v>
      </c>
      <c r="AF70" s="93">
        <v>3300</v>
      </c>
      <c r="AG70" s="356"/>
      <c r="AK70" s="322"/>
    </row>
    <row r="71" spans="2:37" ht="13.5" customHeight="1">
      <c r="B71" s="450"/>
      <c r="C71" s="679"/>
      <c r="D71" s="711" t="s">
        <v>141</v>
      </c>
      <c r="E71" s="836" t="s">
        <v>142</v>
      </c>
      <c r="F71" s="338" t="s">
        <v>141</v>
      </c>
      <c r="G71" s="337"/>
      <c r="H71" s="336">
        <v>37996</v>
      </c>
      <c r="I71" s="335"/>
      <c r="J71" s="334"/>
      <c r="K71" s="700"/>
      <c r="L71" s="22">
        <v>3500</v>
      </c>
      <c r="M71" s="22">
        <v>4300</v>
      </c>
      <c r="N71" s="22">
        <v>11200</v>
      </c>
      <c r="O71" s="22">
        <v>14800</v>
      </c>
      <c r="P71" s="22">
        <v>17000</v>
      </c>
      <c r="Q71" s="22" t="s">
        <v>33</v>
      </c>
      <c r="R71" s="22" t="s">
        <v>33</v>
      </c>
      <c r="S71" s="22" t="s">
        <v>33</v>
      </c>
      <c r="T71" s="22">
        <v>0</v>
      </c>
      <c r="U71" s="22">
        <v>1800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3300</v>
      </c>
      <c r="AD71" s="22">
        <v>11000</v>
      </c>
      <c r="AE71" s="22">
        <v>5200</v>
      </c>
      <c r="AF71" s="93">
        <v>3300</v>
      </c>
      <c r="AG71" s="356"/>
      <c r="AK71" s="322"/>
    </row>
    <row r="72" spans="2:37" ht="13.5" customHeight="1" thickBot="1">
      <c r="B72" s="450"/>
      <c r="C72" s="680"/>
      <c r="D72" s="712" t="s">
        <v>143</v>
      </c>
      <c r="E72" s="838" t="s">
        <v>144</v>
      </c>
      <c r="F72" s="333" t="s">
        <v>143</v>
      </c>
      <c r="G72" s="332"/>
      <c r="H72" s="331">
        <v>37996</v>
      </c>
      <c r="I72" s="330"/>
      <c r="J72" s="329"/>
      <c r="K72" s="701"/>
      <c r="L72" s="22">
        <v>3500</v>
      </c>
      <c r="M72" s="22">
        <v>4300</v>
      </c>
      <c r="N72" s="22">
        <v>11200</v>
      </c>
      <c r="O72" s="22">
        <v>14800</v>
      </c>
      <c r="P72" s="22">
        <v>17000</v>
      </c>
      <c r="Q72" s="22">
        <v>0</v>
      </c>
      <c r="R72" s="22">
        <v>0</v>
      </c>
      <c r="S72" s="22">
        <v>0</v>
      </c>
      <c r="T72" s="22">
        <v>0</v>
      </c>
      <c r="U72" s="22">
        <v>1800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3300</v>
      </c>
      <c r="AD72" s="22">
        <v>11000</v>
      </c>
      <c r="AE72" s="22">
        <v>5200</v>
      </c>
      <c r="AF72" s="93">
        <v>3300</v>
      </c>
      <c r="AG72" s="356"/>
      <c r="AK72" s="322"/>
    </row>
    <row r="73" spans="2:37" ht="18.75" customHeight="1" hidden="1">
      <c r="B73" s="450">
        <v>14</v>
      </c>
      <c r="C73" s="375" t="s">
        <v>145</v>
      </c>
      <c r="D73" s="349"/>
      <c r="E73" s="343" t="s">
        <v>146</v>
      </c>
      <c r="F73" s="349"/>
      <c r="G73" s="343">
        <v>30</v>
      </c>
      <c r="H73" s="344">
        <v>36892</v>
      </c>
      <c r="I73" s="348">
        <v>36161</v>
      </c>
      <c r="J73" s="347">
        <v>1995</v>
      </c>
      <c r="K73" s="707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90"/>
      <c r="AG73" s="982" t="s">
        <v>147</v>
      </c>
      <c r="AK73" s="322"/>
    </row>
    <row r="74" spans="2:37" ht="29.25" customHeight="1" hidden="1">
      <c r="B74" s="795"/>
      <c r="C74" s="362"/>
      <c r="D74" s="345"/>
      <c r="E74" s="351"/>
      <c r="F74" s="345"/>
      <c r="G74" s="353"/>
      <c r="H74" s="354"/>
      <c r="I74" s="353"/>
      <c r="J74" s="352"/>
      <c r="K74" s="708"/>
      <c r="L74" s="22">
        <v>3900</v>
      </c>
      <c r="M74" s="22">
        <v>4800</v>
      </c>
      <c r="N74" s="22">
        <v>11700</v>
      </c>
      <c r="O74" s="22">
        <v>15700</v>
      </c>
      <c r="P74" s="22">
        <v>17500</v>
      </c>
      <c r="Q74" s="22">
        <v>2600</v>
      </c>
      <c r="R74" s="22">
        <v>3200</v>
      </c>
      <c r="S74" s="22"/>
      <c r="T74" s="22"/>
      <c r="U74" s="22">
        <v>7800</v>
      </c>
      <c r="V74" s="22"/>
      <c r="W74" s="22"/>
      <c r="X74" s="22"/>
      <c r="Y74" s="22"/>
      <c r="Z74" s="22"/>
      <c r="AA74" s="22">
        <v>10500</v>
      </c>
      <c r="AB74" s="22"/>
      <c r="AC74" s="22"/>
      <c r="AD74" s="22"/>
      <c r="AE74" s="22"/>
      <c r="AF74" s="95">
        <v>11700</v>
      </c>
      <c r="AG74" s="983"/>
      <c r="AK74" s="322"/>
    </row>
    <row r="75" spans="2:37" ht="18.75" customHeight="1" hidden="1">
      <c r="B75" s="795"/>
      <c r="C75" s="362"/>
      <c r="D75" s="349"/>
      <c r="E75" s="343" t="s">
        <v>148</v>
      </c>
      <c r="F75" s="349"/>
      <c r="G75" s="343">
        <v>30</v>
      </c>
      <c r="H75" s="344">
        <v>36892</v>
      </c>
      <c r="I75" s="348">
        <v>36161</v>
      </c>
      <c r="J75" s="347">
        <v>1993</v>
      </c>
      <c r="K75" s="707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96"/>
      <c r="AG75" s="984" t="s">
        <v>147</v>
      </c>
      <c r="AK75" s="322"/>
    </row>
    <row r="76" spans="2:37" ht="25.5" customHeight="1" hidden="1">
      <c r="B76" s="795"/>
      <c r="C76" s="362"/>
      <c r="D76" s="345"/>
      <c r="E76" s="341"/>
      <c r="F76" s="345"/>
      <c r="G76" s="343"/>
      <c r="H76" s="344"/>
      <c r="I76" s="343"/>
      <c r="J76" s="342"/>
      <c r="K76" s="709"/>
      <c r="L76" s="75">
        <v>3900</v>
      </c>
      <c r="M76" s="75">
        <v>4800</v>
      </c>
      <c r="N76" s="75">
        <v>11700</v>
      </c>
      <c r="O76" s="75">
        <v>15700</v>
      </c>
      <c r="P76" s="75">
        <v>17500</v>
      </c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97"/>
      <c r="AG76" s="985"/>
      <c r="AK76" s="322"/>
    </row>
    <row r="77" spans="2:37" ht="13.5" thickBot="1">
      <c r="B77" s="502">
        <v>13</v>
      </c>
      <c r="C77" s="742"/>
      <c r="D77" s="361"/>
      <c r="E77" s="1010" t="s">
        <v>183</v>
      </c>
      <c r="F77" s="1011"/>
      <c r="G77" s="1011"/>
      <c r="H77" s="1011"/>
      <c r="I77" s="1011"/>
      <c r="J77" s="1011"/>
      <c r="K77" s="1011"/>
      <c r="L77" s="1011"/>
      <c r="M77" s="1011"/>
      <c r="N77" s="1011"/>
      <c r="O77" s="1011"/>
      <c r="P77" s="1011"/>
      <c r="Q77" s="1011"/>
      <c r="R77" s="1011"/>
      <c r="S77" s="1011"/>
      <c r="T77" s="1011"/>
      <c r="U77" s="1011"/>
      <c r="V77" s="1011"/>
      <c r="W77" s="1011"/>
      <c r="X77" s="1011"/>
      <c r="Y77" s="1011"/>
      <c r="Z77" s="1011"/>
      <c r="AA77" s="1011"/>
      <c r="AB77" s="1011"/>
      <c r="AC77" s="1011"/>
      <c r="AD77" s="1011"/>
      <c r="AE77" s="1011"/>
      <c r="AF77" s="1012"/>
      <c r="AG77" s="745"/>
      <c r="AK77" s="322"/>
    </row>
    <row r="78" spans="2:37" ht="12.75">
      <c r="B78" s="450"/>
      <c r="C78" s="678" t="s">
        <v>149</v>
      </c>
      <c r="D78" s="822" t="s">
        <v>150</v>
      </c>
      <c r="E78" s="823" t="s">
        <v>151</v>
      </c>
      <c r="F78" s="766" t="s">
        <v>150</v>
      </c>
      <c r="G78" s="684"/>
      <c r="H78" s="687">
        <v>37996</v>
      </c>
      <c r="I78" s="688"/>
      <c r="J78" s="689"/>
      <c r="K78" s="761"/>
      <c r="L78" s="39">
        <v>3800</v>
      </c>
      <c r="M78" s="39">
        <v>4300</v>
      </c>
      <c r="N78" s="39">
        <v>11100</v>
      </c>
      <c r="O78" s="39">
        <v>14500</v>
      </c>
      <c r="P78" s="39">
        <v>16500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3400</v>
      </c>
      <c r="AD78" s="39">
        <v>4900</v>
      </c>
      <c r="AE78" s="39">
        <v>5100</v>
      </c>
      <c r="AF78" s="782">
        <v>0</v>
      </c>
      <c r="AK78" s="322"/>
    </row>
    <row r="79" spans="2:37" ht="12.75" customHeight="1" hidden="1">
      <c r="B79" s="450"/>
      <c r="C79" s="679"/>
      <c r="D79" s="711"/>
      <c r="E79" s="731"/>
      <c r="F79" s="338"/>
      <c r="G79" s="337"/>
      <c r="H79" s="336">
        <v>37631</v>
      </c>
      <c r="I79" s="335"/>
      <c r="J79" s="334"/>
      <c r="K79" s="700"/>
      <c r="L79" s="22">
        <v>3800</v>
      </c>
      <c r="M79" s="22">
        <v>4200</v>
      </c>
      <c r="N79" s="22">
        <v>10600</v>
      </c>
      <c r="O79" s="22">
        <v>13800</v>
      </c>
      <c r="P79" s="22">
        <v>15700</v>
      </c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>
        <v>3200</v>
      </c>
      <c r="AD79" s="22">
        <v>4600</v>
      </c>
      <c r="AE79" s="22">
        <v>4800</v>
      </c>
      <c r="AF79" s="95"/>
      <c r="AK79" s="322"/>
    </row>
    <row r="80" spans="2:37" ht="15" customHeight="1" hidden="1">
      <c r="B80" s="450"/>
      <c r="C80" s="679"/>
      <c r="D80" s="711"/>
      <c r="E80" s="827"/>
      <c r="F80" s="338"/>
      <c r="G80" s="337"/>
      <c r="H80" s="336">
        <v>37631</v>
      </c>
      <c r="I80" s="335"/>
      <c r="J80" s="334"/>
      <c r="K80" s="706"/>
      <c r="L80" s="22">
        <v>3800</v>
      </c>
      <c r="M80" s="22">
        <v>4200</v>
      </c>
      <c r="N80" s="22">
        <v>10600</v>
      </c>
      <c r="O80" s="22">
        <v>13800</v>
      </c>
      <c r="P80" s="22">
        <v>15700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>
        <v>3200</v>
      </c>
      <c r="AD80" s="22">
        <v>4600</v>
      </c>
      <c r="AE80" s="22">
        <v>4800</v>
      </c>
      <c r="AF80" s="95"/>
      <c r="AG80" s="340"/>
      <c r="AK80" s="322"/>
    </row>
    <row r="81" spans="2:37" ht="12.75">
      <c r="B81" s="450"/>
      <c r="C81" s="679"/>
      <c r="D81" s="711" t="s">
        <v>152</v>
      </c>
      <c r="E81" s="840" t="s">
        <v>153</v>
      </c>
      <c r="F81" s="338" t="s">
        <v>152</v>
      </c>
      <c r="G81" s="337"/>
      <c r="H81" s="336">
        <v>37996</v>
      </c>
      <c r="I81" s="335"/>
      <c r="J81" s="334"/>
      <c r="K81" s="700"/>
      <c r="L81" s="22">
        <v>3800</v>
      </c>
      <c r="M81" s="22">
        <v>4300</v>
      </c>
      <c r="N81" s="22">
        <v>11100</v>
      </c>
      <c r="O81" s="22">
        <v>14500</v>
      </c>
      <c r="P81" s="22">
        <v>16500</v>
      </c>
      <c r="Q81" s="22">
        <v>0</v>
      </c>
      <c r="R81" s="22">
        <v>0</v>
      </c>
      <c r="S81" s="22">
        <v>0</v>
      </c>
      <c r="T81" s="22">
        <v>0</v>
      </c>
      <c r="U81" s="22">
        <v>600</v>
      </c>
      <c r="V81" s="22">
        <v>0</v>
      </c>
      <c r="W81" s="22">
        <v>600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3400</v>
      </c>
      <c r="AD81" s="22">
        <v>4900</v>
      </c>
      <c r="AE81" s="22">
        <v>5100</v>
      </c>
      <c r="AF81" s="95">
        <v>0</v>
      </c>
      <c r="AK81" s="322"/>
    </row>
    <row r="82" spans="2:37" ht="12.75">
      <c r="B82" s="450"/>
      <c r="C82" s="679"/>
      <c r="D82" s="711" t="s">
        <v>154</v>
      </c>
      <c r="E82" s="838" t="s">
        <v>155</v>
      </c>
      <c r="F82" s="338" t="s">
        <v>154</v>
      </c>
      <c r="G82" s="337"/>
      <c r="H82" s="336">
        <v>37996</v>
      </c>
      <c r="I82" s="335"/>
      <c r="J82" s="334"/>
      <c r="K82" s="700"/>
      <c r="L82" s="22">
        <v>3800</v>
      </c>
      <c r="M82" s="22">
        <v>4300</v>
      </c>
      <c r="N82" s="22">
        <v>11100</v>
      </c>
      <c r="O82" s="22">
        <v>14500</v>
      </c>
      <c r="P82" s="22">
        <v>16500</v>
      </c>
      <c r="Q82" s="22">
        <v>0</v>
      </c>
      <c r="R82" s="22">
        <v>0</v>
      </c>
      <c r="S82" s="22">
        <v>0</v>
      </c>
      <c r="T82" s="22">
        <v>0</v>
      </c>
      <c r="U82" s="22">
        <v>300</v>
      </c>
      <c r="V82" s="22">
        <v>0</v>
      </c>
      <c r="W82" s="22"/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3400</v>
      </c>
      <c r="AD82" s="22">
        <v>4900</v>
      </c>
      <c r="AE82" s="22">
        <v>5100</v>
      </c>
      <c r="AF82" s="95">
        <v>0</v>
      </c>
      <c r="AK82" s="322"/>
    </row>
    <row r="83" spans="2:37" ht="12.75">
      <c r="B83" s="450"/>
      <c r="C83" s="679"/>
      <c r="D83" s="711" t="s">
        <v>156</v>
      </c>
      <c r="E83" s="836" t="s">
        <v>157</v>
      </c>
      <c r="F83" s="338" t="s">
        <v>156</v>
      </c>
      <c r="G83" s="337"/>
      <c r="H83" s="336">
        <v>37996</v>
      </c>
      <c r="I83" s="335"/>
      <c r="J83" s="334"/>
      <c r="K83" s="700"/>
      <c r="L83" s="22">
        <v>3800</v>
      </c>
      <c r="M83" s="22">
        <v>4300</v>
      </c>
      <c r="N83" s="22">
        <v>11100</v>
      </c>
      <c r="O83" s="22">
        <v>14500</v>
      </c>
      <c r="P83" s="22">
        <v>16500</v>
      </c>
      <c r="Q83" s="22">
        <v>0</v>
      </c>
      <c r="R83" s="22">
        <v>0</v>
      </c>
      <c r="S83" s="22">
        <v>0</v>
      </c>
      <c r="T83" s="22">
        <v>0</v>
      </c>
      <c r="U83" s="22">
        <v>2800</v>
      </c>
      <c r="V83" s="22">
        <v>0</v>
      </c>
      <c r="W83" s="22">
        <v>0</v>
      </c>
      <c r="X83" s="22"/>
      <c r="Y83" s="22">
        <v>0</v>
      </c>
      <c r="Z83" s="22">
        <v>0</v>
      </c>
      <c r="AA83" s="22">
        <v>0</v>
      </c>
      <c r="AB83" s="22">
        <v>0</v>
      </c>
      <c r="AC83" s="22">
        <v>3400</v>
      </c>
      <c r="AD83" s="22">
        <v>4900</v>
      </c>
      <c r="AE83" s="22">
        <v>5100</v>
      </c>
      <c r="AF83" s="95">
        <v>0</v>
      </c>
      <c r="AK83" s="322"/>
    </row>
    <row r="84" spans="2:37" ht="13.5" thickBot="1">
      <c r="B84" s="450"/>
      <c r="C84" s="680"/>
      <c r="D84" s="712" t="s">
        <v>158</v>
      </c>
      <c r="E84" s="837" t="s">
        <v>159</v>
      </c>
      <c r="F84" s="746" t="s">
        <v>158</v>
      </c>
      <c r="G84" s="690"/>
      <c r="H84" s="692">
        <v>37996</v>
      </c>
      <c r="I84" s="693"/>
      <c r="J84" s="694"/>
      <c r="K84" s="719"/>
      <c r="L84" s="75">
        <v>3800</v>
      </c>
      <c r="M84" s="75">
        <v>4300</v>
      </c>
      <c r="N84" s="75">
        <v>1100</v>
      </c>
      <c r="O84" s="75">
        <v>14500</v>
      </c>
      <c r="P84" s="75">
        <v>16500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3400</v>
      </c>
      <c r="AD84" s="75">
        <v>4900</v>
      </c>
      <c r="AE84" s="75">
        <v>5100</v>
      </c>
      <c r="AF84" s="98">
        <v>0</v>
      </c>
      <c r="AK84" s="322"/>
    </row>
    <row r="85" spans="2:37" ht="13.5" thickBot="1">
      <c r="B85" s="502">
        <v>14</v>
      </c>
      <c r="C85" s="696"/>
      <c r="D85" s="762"/>
      <c r="E85" s="975" t="s">
        <v>184</v>
      </c>
      <c r="F85" s="976"/>
      <c r="G85" s="976"/>
      <c r="H85" s="976"/>
      <c r="I85" s="976"/>
      <c r="J85" s="976"/>
      <c r="K85" s="976"/>
      <c r="L85" s="976"/>
      <c r="M85" s="976"/>
      <c r="N85" s="976"/>
      <c r="O85" s="976"/>
      <c r="P85" s="976"/>
      <c r="Q85" s="976"/>
      <c r="R85" s="976"/>
      <c r="S85" s="976"/>
      <c r="T85" s="976"/>
      <c r="U85" s="976"/>
      <c r="V85" s="976"/>
      <c r="W85" s="976"/>
      <c r="X85" s="976"/>
      <c r="Y85" s="976"/>
      <c r="Z85" s="976"/>
      <c r="AA85" s="976"/>
      <c r="AB85" s="976"/>
      <c r="AC85" s="976"/>
      <c r="AD85" s="976"/>
      <c r="AE85" s="976"/>
      <c r="AF85" s="977"/>
      <c r="AK85" s="322"/>
    </row>
    <row r="86" spans="2:37" ht="12.75">
      <c r="B86" s="450"/>
      <c r="C86" s="678" t="s">
        <v>160</v>
      </c>
      <c r="D86" s="822" t="s">
        <v>161</v>
      </c>
      <c r="E86" s="844" t="s">
        <v>162</v>
      </c>
      <c r="F86" s="766" t="s">
        <v>161</v>
      </c>
      <c r="G86" s="684"/>
      <c r="H86" s="687">
        <v>38001</v>
      </c>
      <c r="I86" s="688"/>
      <c r="J86" s="689"/>
      <c r="K86" s="761"/>
      <c r="L86" s="39">
        <v>4300</v>
      </c>
      <c r="M86" s="39">
        <v>4700</v>
      </c>
      <c r="N86" s="39">
        <v>12100</v>
      </c>
      <c r="O86" s="39">
        <v>15100</v>
      </c>
      <c r="P86" s="39">
        <v>17500</v>
      </c>
      <c r="Q86" s="39">
        <v>0</v>
      </c>
      <c r="R86" s="39">
        <v>0</v>
      </c>
      <c r="S86" s="39">
        <v>0</v>
      </c>
      <c r="T86" s="39">
        <v>0</v>
      </c>
      <c r="U86" s="39">
        <v>2100</v>
      </c>
      <c r="V86" s="39">
        <v>0</v>
      </c>
      <c r="W86" s="39"/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2900</v>
      </c>
      <c r="AD86" s="39">
        <v>3600</v>
      </c>
      <c r="AE86" s="39">
        <v>4400</v>
      </c>
      <c r="AF86" s="782">
        <v>0</v>
      </c>
      <c r="AK86" s="322"/>
    </row>
    <row r="87" spans="2:37" ht="15.75" customHeight="1">
      <c r="B87" s="450"/>
      <c r="C87" s="679"/>
      <c r="D87" s="711" t="s">
        <v>163</v>
      </c>
      <c r="E87" s="845" t="s">
        <v>164</v>
      </c>
      <c r="F87" s="338" t="s">
        <v>163</v>
      </c>
      <c r="G87" s="337"/>
      <c r="H87" s="336">
        <v>38001</v>
      </c>
      <c r="I87" s="335"/>
      <c r="J87" s="334"/>
      <c r="K87" s="700"/>
      <c r="L87" s="22">
        <v>4300</v>
      </c>
      <c r="M87" s="22">
        <v>4700</v>
      </c>
      <c r="N87" s="22">
        <v>12100</v>
      </c>
      <c r="O87" s="22">
        <v>15100</v>
      </c>
      <c r="P87" s="22">
        <v>17500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2900</v>
      </c>
      <c r="AD87" s="22">
        <v>3600</v>
      </c>
      <c r="AE87" s="22">
        <v>4400</v>
      </c>
      <c r="AF87" s="95">
        <v>0</v>
      </c>
      <c r="AK87" s="322"/>
    </row>
    <row r="88" spans="2:37" ht="13.5" thickBot="1">
      <c r="B88" s="450"/>
      <c r="C88" s="680"/>
      <c r="D88" s="712" t="s">
        <v>165</v>
      </c>
      <c r="E88" s="846" t="s">
        <v>166</v>
      </c>
      <c r="F88" s="746" t="s">
        <v>165</v>
      </c>
      <c r="G88" s="690"/>
      <c r="H88" s="692">
        <v>38001</v>
      </c>
      <c r="I88" s="693"/>
      <c r="J88" s="694"/>
      <c r="K88" s="747"/>
      <c r="L88" s="75">
        <v>4300</v>
      </c>
      <c r="M88" s="75">
        <v>4700</v>
      </c>
      <c r="N88" s="75">
        <v>12100</v>
      </c>
      <c r="O88" s="75">
        <v>15100</v>
      </c>
      <c r="P88" s="75">
        <v>17500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2900</v>
      </c>
      <c r="AD88" s="75">
        <v>3600</v>
      </c>
      <c r="AE88" s="75">
        <v>4400</v>
      </c>
      <c r="AF88" s="98">
        <v>0</v>
      </c>
      <c r="AK88" s="322"/>
    </row>
    <row r="89" spans="2:37" ht="13.5" thickBot="1">
      <c r="B89" s="502">
        <v>15</v>
      </c>
      <c r="C89" s="748"/>
      <c r="D89" s="749"/>
      <c r="E89" s="1013" t="s">
        <v>325</v>
      </c>
      <c r="F89" s="1014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5"/>
      <c r="AK89" s="322"/>
    </row>
    <row r="90" spans="2:37" ht="12.75">
      <c r="B90" s="450"/>
      <c r="C90" s="681"/>
      <c r="D90" s="828"/>
      <c r="E90" s="830" t="s">
        <v>167</v>
      </c>
      <c r="F90" s="767"/>
      <c r="G90" s="367"/>
      <c r="H90" s="713">
        <v>37987</v>
      </c>
      <c r="I90" s="714"/>
      <c r="J90" s="715"/>
      <c r="K90" s="715"/>
      <c r="L90" s="39">
        <v>4100</v>
      </c>
      <c r="M90" s="39">
        <v>4500</v>
      </c>
      <c r="N90" s="39">
        <v>10800</v>
      </c>
      <c r="O90" s="39">
        <v>14200</v>
      </c>
      <c r="P90" s="39">
        <v>16400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782"/>
      <c r="AK90" s="322"/>
    </row>
    <row r="91" spans="2:37" ht="13.5" thickBot="1">
      <c r="B91" s="796"/>
      <c r="C91" s="797"/>
      <c r="D91" s="829"/>
      <c r="E91" s="831" t="s">
        <v>168</v>
      </c>
      <c r="F91" s="784"/>
      <c r="G91" s="785"/>
      <c r="H91" s="786">
        <v>37987</v>
      </c>
      <c r="I91" s="787"/>
      <c r="J91" s="788"/>
      <c r="K91" s="788"/>
      <c r="L91" s="789">
        <v>4100</v>
      </c>
      <c r="M91" s="789">
        <v>4500</v>
      </c>
      <c r="N91" s="789">
        <v>10800</v>
      </c>
      <c r="O91" s="789">
        <v>14200</v>
      </c>
      <c r="P91" s="789">
        <v>16400</v>
      </c>
      <c r="Q91" s="789"/>
      <c r="R91" s="789"/>
      <c r="S91" s="789"/>
      <c r="T91" s="789"/>
      <c r="U91" s="789"/>
      <c r="V91" s="789"/>
      <c r="W91" s="789"/>
      <c r="X91" s="789"/>
      <c r="Y91" s="789"/>
      <c r="Z91" s="789"/>
      <c r="AA91" s="789"/>
      <c r="AB91" s="789"/>
      <c r="AC91" s="789"/>
      <c r="AD91" s="789"/>
      <c r="AE91" s="789"/>
      <c r="AF91" s="790"/>
      <c r="AK91" s="322"/>
    </row>
    <row r="92" spans="2:37" ht="12.75">
      <c r="B92" s="768"/>
      <c r="C92" s="768"/>
      <c r="D92" s="769"/>
      <c r="E92" s="771"/>
      <c r="F92" s="769"/>
      <c r="G92" s="361"/>
      <c r="H92" s="743"/>
      <c r="I92" s="770"/>
      <c r="J92" s="744"/>
      <c r="K92" s="744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K92" s="322"/>
    </row>
    <row r="93" spans="5:37" ht="12.75">
      <c r="E93" s="771"/>
      <c r="AK93" s="322"/>
    </row>
    <row r="94" spans="5:37" ht="15.75">
      <c r="E94" s="324" t="s">
        <v>170</v>
      </c>
      <c r="AK94" s="322"/>
    </row>
  </sheetData>
  <sheetProtection/>
  <mergeCells count="31">
    <mergeCell ref="E64:AF64"/>
    <mergeCell ref="F5:F7"/>
    <mergeCell ref="E77:AF77"/>
    <mergeCell ref="E85:AF85"/>
    <mergeCell ref="E89:AF89"/>
    <mergeCell ref="E26:AF26"/>
    <mergeCell ref="E12:AF12"/>
    <mergeCell ref="C14:AF14"/>
    <mergeCell ref="E19:AF19"/>
    <mergeCell ref="E23:AF23"/>
    <mergeCell ref="E51:AF51"/>
    <mergeCell ref="E30:AF30"/>
    <mergeCell ref="E42:AF42"/>
    <mergeCell ref="E46:AF46"/>
    <mergeCell ref="B1:AG1"/>
    <mergeCell ref="B3:AG3"/>
    <mergeCell ref="B5:B7"/>
    <mergeCell ref="D5:D7"/>
    <mergeCell ref="E5:E7"/>
    <mergeCell ref="H5:H7"/>
    <mergeCell ref="J5:J7"/>
    <mergeCell ref="E37:AF37"/>
    <mergeCell ref="C5:C7"/>
    <mergeCell ref="AG9:AG10"/>
    <mergeCell ref="AG73:AG74"/>
    <mergeCell ref="AG75:AG76"/>
    <mergeCell ref="K5:K7"/>
    <mergeCell ref="L5:AF5"/>
    <mergeCell ref="AG5:AG7"/>
    <mergeCell ref="L7:AF7"/>
    <mergeCell ref="E8:AF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132"/>
  <sheetViews>
    <sheetView zoomScalePageLayoutView="0" workbookViewId="0" topLeftCell="A1">
      <pane xSplit="4" ySplit="7" topLeftCell="E10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1.421875" defaultRowHeight="12.75"/>
  <cols>
    <col min="2" max="2" width="3.00390625" style="0" bestFit="1" customWidth="1"/>
    <col min="3" max="3" width="25.421875" style="0" customWidth="1"/>
    <col min="4" max="4" width="4.7109375" style="0" hidden="1" customWidth="1"/>
    <col min="5" max="10" width="5.7109375" style="0" bestFit="1" customWidth="1"/>
    <col min="11" max="11" width="7.140625" style="0" customWidth="1"/>
    <col min="12" max="16" width="4.8515625" style="0" bestFit="1" customWidth="1"/>
    <col min="17" max="17" width="5.7109375" style="0" bestFit="1" customWidth="1"/>
    <col min="18" max="18" width="4.8515625" style="0" bestFit="1" customWidth="1"/>
    <col min="19" max="22" width="5.7109375" style="0" bestFit="1" customWidth="1"/>
    <col min="23" max="23" width="4.8515625" style="0" bestFit="1" customWidth="1"/>
    <col min="24" max="25" width="5.7109375" style="0" bestFit="1" customWidth="1"/>
    <col min="26" max="26" width="4.8515625" style="0" bestFit="1" customWidth="1"/>
  </cols>
  <sheetData>
    <row r="1" spans="2:26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</row>
    <row r="2" spans="2:26" ht="12.75">
      <c r="B2" s="1037" t="s">
        <v>347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</row>
    <row r="3" spans="2:26" ht="13.5" thickBot="1">
      <c r="B3" s="499"/>
      <c r="C3" s="201"/>
      <c r="D3" s="315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2:26" ht="12.75">
      <c r="B4" s="1060" t="s">
        <v>1</v>
      </c>
      <c r="C4" s="1062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7"/>
    </row>
    <row r="5" spans="2:26" ht="12.75">
      <c r="B5" s="1061"/>
      <c r="C5" s="1063"/>
      <c r="D5" s="105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311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82" t="s">
        <v>28</v>
      </c>
    </row>
    <row r="6" spans="2:26" ht="13.5" thickBot="1">
      <c r="B6" s="1061"/>
      <c r="C6" s="1064"/>
      <c r="D6" s="1059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2"/>
    </row>
    <row r="7" spans="2:26" ht="13.5" thickBot="1">
      <c r="B7" s="502">
        <v>1</v>
      </c>
      <c r="C7" s="997" t="s">
        <v>312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9"/>
    </row>
    <row r="8" spans="2:26" ht="12.75">
      <c r="B8" s="506">
        <v>1</v>
      </c>
      <c r="C8" s="160" t="s">
        <v>32</v>
      </c>
      <c r="D8" s="211">
        <v>40550</v>
      </c>
      <c r="E8" s="933">
        <v>6700</v>
      </c>
      <c r="F8" s="933">
        <v>11600</v>
      </c>
      <c r="G8" s="933">
        <v>7300</v>
      </c>
      <c r="H8" s="933">
        <v>16900</v>
      </c>
      <c r="I8" s="933">
        <v>25600</v>
      </c>
      <c r="J8" s="933">
        <v>33300</v>
      </c>
      <c r="K8" s="933">
        <v>36700</v>
      </c>
      <c r="L8" s="934" t="s">
        <v>33</v>
      </c>
      <c r="M8" s="934" t="s">
        <v>33</v>
      </c>
      <c r="N8" s="934" t="s">
        <v>33</v>
      </c>
      <c r="O8" s="934" t="s">
        <v>33</v>
      </c>
      <c r="P8" s="934" t="s">
        <v>33</v>
      </c>
      <c r="Q8" s="933">
        <v>11000</v>
      </c>
      <c r="R8" s="934" t="s">
        <v>33</v>
      </c>
      <c r="S8" s="934" t="s">
        <v>33</v>
      </c>
      <c r="T8" s="934" t="s">
        <v>33</v>
      </c>
      <c r="U8" s="934" t="s">
        <v>33</v>
      </c>
      <c r="V8" s="934" t="s">
        <v>33</v>
      </c>
      <c r="W8" s="934" t="s">
        <v>33</v>
      </c>
      <c r="X8" s="934" t="s">
        <v>33</v>
      </c>
      <c r="Y8" s="934" t="s">
        <v>33</v>
      </c>
      <c r="Z8" s="942" t="s">
        <v>33</v>
      </c>
    </row>
    <row r="9" spans="2:26" ht="12.75">
      <c r="B9" s="501">
        <v>2</v>
      </c>
      <c r="C9" s="190" t="s">
        <v>36</v>
      </c>
      <c r="D9" s="206">
        <v>40550</v>
      </c>
      <c r="E9" s="934">
        <v>6700</v>
      </c>
      <c r="F9" s="934">
        <v>11600</v>
      </c>
      <c r="G9" s="934">
        <v>7300</v>
      </c>
      <c r="H9" s="934">
        <v>16900</v>
      </c>
      <c r="I9" s="934">
        <v>25600</v>
      </c>
      <c r="J9" s="934">
        <v>33300</v>
      </c>
      <c r="K9" s="934">
        <v>36700</v>
      </c>
      <c r="L9" s="934" t="s">
        <v>33</v>
      </c>
      <c r="M9" s="934" t="s">
        <v>33</v>
      </c>
      <c r="N9" s="934" t="s">
        <v>33</v>
      </c>
      <c r="O9" s="934" t="s">
        <v>33</v>
      </c>
      <c r="P9" s="934" t="s">
        <v>33</v>
      </c>
      <c r="Q9" s="934">
        <v>11000</v>
      </c>
      <c r="R9" s="934" t="s">
        <v>33</v>
      </c>
      <c r="S9" s="934" t="s">
        <v>33</v>
      </c>
      <c r="T9" s="934" t="s">
        <v>33</v>
      </c>
      <c r="U9" s="934" t="s">
        <v>33</v>
      </c>
      <c r="V9" s="934" t="s">
        <v>33</v>
      </c>
      <c r="W9" s="934" t="s">
        <v>33</v>
      </c>
      <c r="X9" s="934" t="s">
        <v>33</v>
      </c>
      <c r="Y9" s="934" t="s">
        <v>33</v>
      </c>
      <c r="Z9" s="943" t="s">
        <v>33</v>
      </c>
    </row>
    <row r="10" spans="2:26" ht="13.5" thickBot="1">
      <c r="B10" s="501">
        <v>3</v>
      </c>
      <c r="C10" s="187" t="s">
        <v>38</v>
      </c>
      <c r="D10" s="178">
        <v>40550</v>
      </c>
      <c r="E10" s="934" t="s">
        <v>33</v>
      </c>
      <c r="F10" s="934" t="s">
        <v>33</v>
      </c>
      <c r="G10" s="934" t="s">
        <v>33</v>
      </c>
      <c r="H10" s="934" t="s">
        <v>33</v>
      </c>
      <c r="I10" s="935">
        <v>25600</v>
      </c>
      <c r="J10" s="935">
        <v>33300</v>
      </c>
      <c r="K10" s="935">
        <v>36700</v>
      </c>
      <c r="L10" s="934" t="s">
        <v>33</v>
      </c>
      <c r="M10" s="934" t="s">
        <v>33</v>
      </c>
      <c r="N10" s="934" t="s">
        <v>33</v>
      </c>
      <c r="O10" s="934" t="s">
        <v>33</v>
      </c>
      <c r="P10" s="934" t="s">
        <v>33</v>
      </c>
      <c r="Q10" s="934" t="s">
        <v>33</v>
      </c>
      <c r="R10" s="934" t="s">
        <v>33</v>
      </c>
      <c r="S10" s="934" t="s">
        <v>33</v>
      </c>
      <c r="T10" s="934" t="s">
        <v>33</v>
      </c>
      <c r="U10" s="934" t="s">
        <v>33</v>
      </c>
      <c r="V10" s="934" t="s">
        <v>33</v>
      </c>
      <c r="W10" s="934" t="s">
        <v>33</v>
      </c>
      <c r="X10" s="934" t="s">
        <v>33</v>
      </c>
      <c r="Y10" s="934" t="s">
        <v>33</v>
      </c>
      <c r="Z10" s="960" t="s">
        <v>33</v>
      </c>
    </row>
    <row r="11" spans="2:26" ht="13.5" thickBot="1">
      <c r="B11" s="502">
        <v>2</v>
      </c>
      <c r="C11" s="1073" t="s">
        <v>173</v>
      </c>
      <c r="D11" s="1074"/>
      <c r="E11" s="1074"/>
      <c r="F11" s="1074"/>
      <c r="G11" s="1074"/>
      <c r="H11" s="1074"/>
      <c r="I11" s="1074"/>
      <c r="J11" s="1074"/>
      <c r="K11" s="1074"/>
      <c r="L11" s="1074"/>
      <c r="M11" s="1074"/>
      <c r="N11" s="1074"/>
      <c r="O11" s="1074"/>
      <c r="P11" s="1074"/>
      <c r="Q11" s="1074"/>
      <c r="R11" s="1074"/>
      <c r="S11" s="1074"/>
      <c r="T11" s="1074"/>
      <c r="U11" s="1074"/>
      <c r="V11" s="1074"/>
      <c r="W11" s="1074"/>
      <c r="X11" s="1074"/>
      <c r="Y11" s="1074"/>
      <c r="Z11" s="1075"/>
    </row>
    <row r="12" spans="2:27" ht="12.75">
      <c r="B12" s="501">
        <v>4</v>
      </c>
      <c r="C12" s="228" t="s">
        <v>41</v>
      </c>
      <c r="D12" s="936">
        <v>40559</v>
      </c>
      <c r="E12" s="933">
        <v>7700</v>
      </c>
      <c r="F12" s="933">
        <v>11000</v>
      </c>
      <c r="G12" s="933">
        <v>9200</v>
      </c>
      <c r="H12" s="933">
        <v>12400</v>
      </c>
      <c r="I12" s="933">
        <v>21800</v>
      </c>
      <c r="J12" s="933">
        <v>29200</v>
      </c>
      <c r="K12" s="933">
        <v>32200</v>
      </c>
      <c r="L12" s="933">
        <v>3900</v>
      </c>
      <c r="M12" s="933">
        <v>5500</v>
      </c>
      <c r="N12" s="933">
        <v>4300</v>
      </c>
      <c r="O12" s="933">
        <v>-200</v>
      </c>
      <c r="P12" s="933">
        <v>-200</v>
      </c>
      <c r="Q12" s="933">
        <v>6300</v>
      </c>
      <c r="R12" s="933">
        <v>5100</v>
      </c>
      <c r="S12" s="933">
        <v>7100</v>
      </c>
      <c r="T12" s="934" t="s">
        <v>33</v>
      </c>
      <c r="U12" s="934" t="s">
        <v>33</v>
      </c>
      <c r="V12" s="934" t="s">
        <v>33</v>
      </c>
      <c r="W12" s="934" t="s">
        <v>33</v>
      </c>
      <c r="X12" s="934" t="s">
        <v>33</v>
      </c>
      <c r="Y12" s="934" t="s">
        <v>33</v>
      </c>
      <c r="Z12" s="943" t="s">
        <v>33</v>
      </c>
      <c r="AA12" s="84"/>
    </row>
    <row r="13" spans="2:26" ht="13.5" thickBot="1">
      <c r="B13" s="501">
        <v>5</v>
      </c>
      <c r="C13" s="229" t="s">
        <v>215</v>
      </c>
      <c r="D13" s="110">
        <v>40559</v>
      </c>
      <c r="E13" s="935">
        <v>7100</v>
      </c>
      <c r="F13" s="935">
        <v>9300</v>
      </c>
      <c r="G13" s="935">
        <v>23200</v>
      </c>
      <c r="H13" s="935">
        <v>28100</v>
      </c>
      <c r="I13" s="935">
        <v>32300</v>
      </c>
      <c r="J13" s="934" t="s">
        <v>33</v>
      </c>
      <c r="K13" s="934" t="s">
        <v>33</v>
      </c>
      <c r="L13" s="934" t="s">
        <v>33</v>
      </c>
      <c r="M13" s="934" t="s">
        <v>33</v>
      </c>
      <c r="N13" s="935">
        <v>1600</v>
      </c>
      <c r="O13" s="934" t="s">
        <v>33</v>
      </c>
      <c r="P13" s="934" t="s">
        <v>33</v>
      </c>
      <c r="Q13" s="934" t="s">
        <v>33</v>
      </c>
      <c r="R13" s="934" t="s">
        <v>33</v>
      </c>
      <c r="S13" s="934" t="s">
        <v>33</v>
      </c>
      <c r="T13" s="934" t="s">
        <v>33</v>
      </c>
      <c r="U13" s="934" t="s">
        <v>33</v>
      </c>
      <c r="V13" s="934" t="s">
        <v>33</v>
      </c>
      <c r="W13" s="935">
        <v>4900</v>
      </c>
      <c r="X13" s="935">
        <v>6800</v>
      </c>
      <c r="Y13" s="935">
        <v>7000</v>
      </c>
      <c r="Z13" s="943" t="s">
        <v>33</v>
      </c>
    </row>
    <row r="14" spans="2:26" ht="13.5" thickBot="1">
      <c r="B14" s="502">
        <v>3</v>
      </c>
      <c r="C14" s="1073" t="s">
        <v>174</v>
      </c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4"/>
      <c r="Y14" s="1074"/>
      <c r="Z14" s="1075"/>
    </row>
    <row r="15" spans="2:26" ht="12.75">
      <c r="B15" s="501">
        <v>6</v>
      </c>
      <c r="C15" s="160" t="s">
        <v>45</v>
      </c>
      <c r="D15" s="110">
        <v>40559</v>
      </c>
      <c r="E15" s="937">
        <v>7400</v>
      </c>
      <c r="F15" s="937">
        <v>11400</v>
      </c>
      <c r="G15" s="937">
        <v>9100</v>
      </c>
      <c r="H15" s="937">
        <v>14600</v>
      </c>
      <c r="I15" s="937">
        <v>21500</v>
      </c>
      <c r="J15" s="937">
        <v>34700</v>
      </c>
      <c r="K15" s="937">
        <v>43800</v>
      </c>
      <c r="L15" s="934" t="s">
        <v>33</v>
      </c>
      <c r="M15" s="934" t="s">
        <v>33</v>
      </c>
      <c r="N15" s="937">
        <v>3600</v>
      </c>
      <c r="O15" s="937">
        <v>2200</v>
      </c>
      <c r="P15" s="934" t="s">
        <v>33</v>
      </c>
      <c r="Q15" s="934" t="s">
        <v>33</v>
      </c>
      <c r="R15" s="934" t="s">
        <v>33</v>
      </c>
      <c r="S15" s="934" t="s">
        <v>33</v>
      </c>
      <c r="T15" s="934" t="s">
        <v>33</v>
      </c>
      <c r="U15" s="934" t="s">
        <v>33</v>
      </c>
      <c r="V15" s="934" t="s">
        <v>33</v>
      </c>
      <c r="W15" s="934" t="s">
        <v>33</v>
      </c>
      <c r="X15" s="934" t="s">
        <v>33</v>
      </c>
      <c r="Y15" s="934" t="s">
        <v>33</v>
      </c>
      <c r="Z15" s="943" t="s">
        <v>33</v>
      </c>
    </row>
    <row r="16" spans="2:26" ht="12.75">
      <c r="B16" s="501">
        <v>7</v>
      </c>
      <c r="C16" s="190" t="s">
        <v>47</v>
      </c>
      <c r="D16" s="110">
        <v>40559</v>
      </c>
      <c r="E16" s="934">
        <v>7500</v>
      </c>
      <c r="F16" s="934">
        <v>11600</v>
      </c>
      <c r="G16" s="934">
        <v>9300</v>
      </c>
      <c r="H16" s="934">
        <v>14900</v>
      </c>
      <c r="I16" s="934">
        <v>21900</v>
      </c>
      <c r="J16" s="934">
        <v>35300</v>
      </c>
      <c r="K16" s="934">
        <v>44800</v>
      </c>
      <c r="L16" s="934" t="s">
        <v>33</v>
      </c>
      <c r="M16" s="934" t="s">
        <v>33</v>
      </c>
      <c r="N16" s="934">
        <v>3800</v>
      </c>
      <c r="O16" s="934" t="s">
        <v>33</v>
      </c>
      <c r="P16" s="934" t="s">
        <v>33</v>
      </c>
      <c r="Q16" s="934">
        <v>5800</v>
      </c>
      <c r="R16" s="934" t="s">
        <v>33</v>
      </c>
      <c r="S16" s="934" t="s">
        <v>33</v>
      </c>
      <c r="T16" s="934" t="s">
        <v>33</v>
      </c>
      <c r="U16" s="934" t="s">
        <v>33</v>
      </c>
      <c r="V16" s="934" t="s">
        <v>33</v>
      </c>
      <c r="W16" s="934" t="s">
        <v>33</v>
      </c>
      <c r="X16" s="934" t="s">
        <v>33</v>
      </c>
      <c r="Y16" s="934" t="s">
        <v>33</v>
      </c>
      <c r="Z16" s="943" t="s">
        <v>33</v>
      </c>
    </row>
    <row r="17" spans="2:26" ht="12.75">
      <c r="B17" s="501">
        <v>8</v>
      </c>
      <c r="C17" s="190" t="s">
        <v>50</v>
      </c>
      <c r="D17" s="110">
        <v>40559</v>
      </c>
      <c r="E17" s="934">
        <v>7500</v>
      </c>
      <c r="F17" s="934">
        <v>11600</v>
      </c>
      <c r="G17" s="934">
        <v>9300</v>
      </c>
      <c r="H17" s="934">
        <v>14900</v>
      </c>
      <c r="I17" s="934">
        <v>21900</v>
      </c>
      <c r="J17" s="934">
        <v>35300</v>
      </c>
      <c r="K17" s="934">
        <v>44800</v>
      </c>
      <c r="L17" s="934" t="s">
        <v>33</v>
      </c>
      <c r="M17" s="934" t="s">
        <v>33</v>
      </c>
      <c r="N17" s="934">
        <v>3800</v>
      </c>
      <c r="O17" s="934" t="s">
        <v>33</v>
      </c>
      <c r="P17" s="934" t="s">
        <v>33</v>
      </c>
      <c r="Q17" s="934">
        <v>5800</v>
      </c>
      <c r="R17" s="934" t="s">
        <v>33</v>
      </c>
      <c r="S17" s="934" t="s">
        <v>33</v>
      </c>
      <c r="T17" s="934" t="s">
        <v>33</v>
      </c>
      <c r="U17" s="934" t="s">
        <v>33</v>
      </c>
      <c r="V17" s="934" t="s">
        <v>33</v>
      </c>
      <c r="W17" s="934" t="s">
        <v>33</v>
      </c>
      <c r="X17" s="934" t="s">
        <v>33</v>
      </c>
      <c r="Y17" s="934" t="s">
        <v>33</v>
      </c>
      <c r="Z17" s="943" t="s">
        <v>33</v>
      </c>
    </row>
    <row r="18" spans="2:26" ht="13.5" thickBot="1">
      <c r="B18" s="501">
        <v>9</v>
      </c>
      <c r="C18" s="190" t="s">
        <v>52</v>
      </c>
      <c r="D18" s="110">
        <v>40559</v>
      </c>
      <c r="E18" s="935">
        <v>7500</v>
      </c>
      <c r="F18" s="935">
        <v>11600</v>
      </c>
      <c r="G18" s="935">
        <v>9300</v>
      </c>
      <c r="H18" s="935">
        <v>14900</v>
      </c>
      <c r="I18" s="935">
        <v>21900</v>
      </c>
      <c r="J18" s="935">
        <v>35300</v>
      </c>
      <c r="K18" s="935">
        <v>44800</v>
      </c>
      <c r="L18" s="934" t="s">
        <v>33</v>
      </c>
      <c r="M18" s="934" t="s">
        <v>33</v>
      </c>
      <c r="N18" s="935">
        <v>3800</v>
      </c>
      <c r="O18" s="934" t="s">
        <v>33</v>
      </c>
      <c r="P18" s="934" t="s">
        <v>33</v>
      </c>
      <c r="Q18" s="935">
        <v>5800</v>
      </c>
      <c r="R18" s="934" t="s">
        <v>33</v>
      </c>
      <c r="S18" s="934" t="s">
        <v>33</v>
      </c>
      <c r="T18" s="934" t="s">
        <v>33</v>
      </c>
      <c r="U18" s="934" t="s">
        <v>33</v>
      </c>
      <c r="V18" s="934" t="s">
        <v>33</v>
      </c>
      <c r="W18" s="934" t="s">
        <v>33</v>
      </c>
      <c r="X18" s="934" t="s">
        <v>33</v>
      </c>
      <c r="Y18" s="934" t="s">
        <v>33</v>
      </c>
      <c r="Z18" s="943" t="s">
        <v>33</v>
      </c>
    </row>
    <row r="19" spans="2:26" ht="13.5" thickBot="1">
      <c r="B19" s="502">
        <v>4</v>
      </c>
      <c r="C19" s="1073" t="s">
        <v>53</v>
      </c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5"/>
    </row>
    <row r="20" spans="2:26" ht="12.75">
      <c r="B20" s="501">
        <v>10</v>
      </c>
      <c r="C20" s="160" t="s">
        <v>55</v>
      </c>
      <c r="D20" s="936">
        <v>40559</v>
      </c>
      <c r="E20" s="937">
        <v>3800</v>
      </c>
      <c r="F20" s="937">
        <v>4400</v>
      </c>
      <c r="G20" s="937">
        <v>9000</v>
      </c>
      <c r="H20" s="937">
        <v>15800</v>
      </c>
      <c r="I20" s="937">
        <v>49700</v>
      </c>
      <c r="J20" s="937">
        <v>66400</v>
      </c>
      <c r="K20" s="937">
        <v>73700</v>
      </c>
      <c r="L20" s="934" t="s">
        <v>33</v>
      </c>
      <c r="M20" s="934" t="s">
        <v>33</v>
      </c>
      <c r="N20" s="934" t="s">
        <v>33</v>
      </c>
      <c r="O20" s="934" t="s">
        <v>33</v>
      </c>
      <c r="P20" s="934" t="s">
        <v>33</v>
      </c>
      <c r="Q20" s="934" t="s">
        <v>33</v>
      </c>
      <c r="R20" s="934" t="s">
        <v>33</v>
      </c>
      <c r="S20" s="934" t="s">
        <v>33</v>
      </c>
      <c r="T20" s="934" t="s">
        <v>33</v>
      </c>
      <c r="U20" s="934" t="s">
        <v>33</v>
      </c>
      <c r="V20" s="934" t="s">
        <v>33</v>
      </c>
      <c r="W20" s="934" t="s">
        <v>33</v>
      </c>
      <c r="X20" s="934" t="s">
        <v>33</v>
      </c>
      <c r="Y20" s="934" t="s">
        <v>33</v>
      </c>
      <c r="Z20" s="943" t="s">
        <v>33</v>
      </c>
    </row>
    <row r="21" spans="2:26" ht="12.75">
      <c r="B21" s="501">
        <v>11</v>
      </c>
      <c r="C21" s="190" t="s">
        <v>58</v>
      </c>
      <c r="D21" s="938">
        <v>40559</v>
      </c>
      <c r="E21" s="934">
        <v>8600</v>
      </c>
      <c r="F21" s="934">
        <v>13000</v>
      </c>
      <c r="G21" s="934">
        <v>9400</v>
      </c>
      <c r="H21" s="934">
        <v>16600</v>
      </c>
      <c r="I21" s="934">
        <v>52200</v>
      </c>
      <c r="J21" s="934">
        <v>69700</v>
      </c>
      <c r="K21" s="934">
        <v>77400</v>
      </c>
      <c r="L21" s="934" t="s">
        <v>33</v>
      </c>
      <c r="M21" s="934" t="s">
        <v>33</v>
      </c>
      <c r="N21" s="934" t="s">
        <v>33</v>
      </c>
      <c r="O21" s="934" t="s">
        <v>33</v>
      </c>
      <c r="P21" s="934" t="s">
        <v>33</v>
      </c>
      <c r="Q21" s="934" t="s">
        <v>33</v>
      </c>
      <c r="R21" s="934" t="s">
        <v>33</v>
      </c>
      <c r="S21" s="934" t="s">
        <v>33</v>
      </c>
      <c r="T21" s="934" t="s">
        <v>33</v>
      </c>
      <c r="U21" s="934" t="s">
        <v>33</v>
      </c>
      <c r="V21" s="934" t="s">
        <v>33</v>
      </c>
      <c r="W21" s="934" t="s">
        <v>33</v>
      </c>
      <c r="X21" s="934" t="s">
        <v>33</v>
      </c>
      <c r="Y21" s="934" t="s">
        <v>33</v>
      </c>
      <c r="Z21" s="943" t="s">
        <v>33</v>
      </c>
    </row>
    <row r="22" spans="2:26" ht="13.5" thickBot="1">
      <c r="B22" s="501">
        <v>12</v>
      </c>
      <c r="C22" s="187" t="s">
        <v>60</v>
      </c>
      <c r="D22" s="110">
        <v>40559</v>
      </c>
      <c r="E22" s="939">
        <v>8600</v>
      </c>
      <c r="F22" s="939">
        <v>13000</v>
      </c>
      <c r="G22" s="939">
        <v>9400</v>
      </c>
      <c r="H22" s="939">
        <v>16600</v>
      </c>
      <c r="I22" s="939">
        <v>52200</v>
      </c>
      <c r="J22" s="939">
        <v>69700</v>
      </c>
      <c r="K22" s="939">
        <v>77400</v>
      </c>
      <c r="L22" s="934" t="s">
        <v>33</v>
      </c>
      <c r="M22" s="934" t="s">
        <v>33</v>
      </c>
      <c r="N22" s="939">
        <v>4700</v>
      </c>
      <c r="O22" s="939">
        <v>5700</v>
      </c>
      <c r="P22" s="939">
        <v>5000</v>
      </c>
      <c r="Q22" s="939">
        <v>5800</v>
      </c>
      <c r="R22" s="934" t="s">
        <v>33</v>
      </c>
      <c r="S22" s="934" t="s">
        <v>33</v>
      </c>
      <c r="T22" s="934" t="s">
        <v>33</v>
      </c>
      <c r="U22" s="934" t="s">
        <v>33</v>
      </c>
      <c r="V22" s="934" t="s">
        <v>33</v>
      </c>
      <c r="W22" s="934" t="s">
        <v>33</v>
      </c>
      <c r="X22" s="934" t="s">
        <v>33</v>
      </c>
      <c r="Y22" s="934" t="s">
        <v>33</v>
      </c>
      <c r="Z22" s="943" t="s">
        <v>33</v>
      </c>
    </row>
    <row r="23" spans="2:26" ht="13.5" thickBot="1">
      <c r="B23" s="502">
        <v>5</v>
      </c>
      <c r="C23" s="1073" t="s">
        <v>176</v>
      </c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4"/>
      <c r="T23" s="1074"/>
      <c r="U23" s="1074"/>
      <c r="V23" s="1074"/>
      <c r="W23" s="1074"/>
      <c r="X23" s="1074"/>
      <c r="Y23" s="1074"/>
      <c r="Z23" s="1075"/>
    </row>
    <row r="24" spans="2:26" ht="12.75">
      <c r="B24" s="501">
        <v>13</v>
      </c>
      <c r="C24" s="300" t="s">
        <v>68</v>
      </c>
      <c r="D24" s="206">
        <v>40544</v>
      </c>
      <c r="E24" s="935">
        <v>8300</v>
      </c>
      <c r="F24" s="935">
        <v>9600</v>
      </c>
      <c r="G24" s="935">
        <v>8800</v>
      </c>
      <c r="H24" s="935">
        <v>11300</v>
      </c>
      <c r="I24" s="935">
        <v>24200</v>
      </c>
      <c r="J24" s="935">
        <v>32500</v>
      </c>
      <c r="K24" s="935">
        <v>35400</v>
      </c>
      <c r="L24" s="934" t="s">
        <v>33</v>
      </c>
      <c r="M24" s="934" t="s">
        <v>33</v>
      </c>
      <c r="N24" s="934" t="s">
        <v>33</v>
      </c>
      <c r="O24" s="934" t="s">
        <v>33</v>
      </c>
      <c r="P24" s="934" t="s">
        <v>33</v>
      </c>
      <c r="Q24" s="934" t="s">
        <v>33</v>
      </c>
      <c r="R24" s="934" t="s">
        <v>33</v>
      </c>
      <c r="S24" s="934" t="s">
        <v>33</v>
      </c>
      <c r="T24" s="934" t="s">
        <v>33</v>
      </c>
      <c r="U24" s="934" t="s">
        <v>33</v>
      </c>
      <c r="V24" s="934" t="s">
        <v>33</v>
      </c>
      <c r="W24" s="934" t="s">
        <v>33</v>
      </c>
      <c r="X24" s="934" t="s">
        <v>33</v>
      </c>
      <c r="Y24" s="934" t="s">
        <v>33</v>
      </c>
      <c r="Z24" s="943" t="s">
        <v>33</v>
      </c>
    </row>
    <row r="25" spans="2:26" ht="12.75">
      <c r="B25" s="501">
        <v>14</v>
      </c>
      <c r="C25" s="190" t="s">
        <v>70</v>
      </c>
      <c r="D25" s="940">
        <v>40544</v>
      </c>
      <c r="E25" s="934">
        <v>8300</v>
      </c>
      <c r="F25" s="934">
        <v>9200</v>
      </c>
      <c r="G25" s="934">
        <v>8300</v>
      </c>
      <c r="H25" s="934">
        <v>10800</v>
      </c>
      <c r="I25" s="934">
        <v>22100</v>
      </c>
      <c r="J25" s="934">
        <v>29600</v>
      </c>
      <c r="K25" s="934">
        <v>32500</v>
      </c>
      <c r="L25" s="934" t="s">
        <v>33</v>
      </c>
      <c r="M25" s="934" t="s">
        <v>33</v>
      </c>
      <c r="N25" s="934">
        <v>5200</v>
      </c>
      <c r="O25" s="934" t="s">
        <v>33</v>
      </c>
      <c r="P25" s="934" t="s">
        <v>33</v>
      </c>
      <c r="Q25" s="934" t="s">
        <v>33</v>
      </c>
      <c r="R25" s="934" t="s">
        <v>33</v>
      </c>
      <c r="S25" s="934" t="s">
        <v>33</v>
      </c>
      <c r="T25" s="934" t="s">
        <v>33</v>
      </c>
      <c r="U25" s="934" t="s">
        <v>33</v>
      </c>
      <c r="V25" s="934" t="s">
        <v>33</v>
      </c>
      <c r="W25" s="934" t="s">
        <v>33</v>
      </c>
      <c r="X25" s="934" t="s">
        <v>33</v>
      </c>
      <c r="Y25" s="934" t="s">
        <v>33</v>
      </c>
      <c r="Z25" s="943" t="s">
        <v>33</v>
      </c>
    </row>
    <row r="26" spans="2:26" ht="13.5" thickBot="1">
      <c r="B26" s="501">
        <v>15</v>
      </c>
      <c r="C26" s="187" t="s">
        <v>72</v>
      </c>
      <c r="D26" s="178">
        <v>40544</v>
      </c>
      <c r="E26" s="939">
        <v>7800</v>
      </c>
      <c r="F26" s="939">
        <v>8600</v>
      </c>
      <c r="G26" s="939">
        <v>7800</v>
      </c>
      <c r="H26" s="939">
        <v>10100</v>
      </c>
      <c r="I26" s="939">
        <v>20700</v>
      </c>
      <c r="J26" s="939">
        <v>27700</v>
      </c>
      <c r="K26" s="939">
        <v>30400</v>
      </c>
      <c r="L26" s="934" t="s">
        <v>33</v>
      </c>
      <c r="M26" s="934" t="s">
        <v>33</v>
      </c>
      <c r="N26" s="939">
        <v>3600</v>
      </c>
      <c r="O26" s="939"/>
      <c r="P26" s="934" t="s">
        <v>33</v>
      </c>
      <c r="Q26" s="934" t="s">
        <v>33</v>
      </c>
      <c r="R26" s="934" t="s">
        <v>33</v>
      </c>
      <c r="S26" s="934" t="s">
        <v>33</v>
      </c>
      <c r="T26" s="934" t="s">
        <v>33</v>
      </c>
      <c r="U26" s="934" t="s">
        <v>33</v>
      </c>
      <c r="V26" s="934" t="s">
        <v>33</v>
      </c>
      <c r="W26" s="934" t="s">
        <v>33</v>
      </c>
      <c r="X26" s="934" t="s">
        <v>33</v>
      </c>
      <c r="Y26" s="934" t="s">
        <v>33</v>
      </c>
      <c r="Z26" s="943" t="s">
        <v>33</v>
      </c>
    </row>
    <row r="27" spans="2:26" ht="13.5" thickBot="1">
      <c r="B27" s="502">
        <v>6</v>
      </c>
      <c r="C27" s="1073" t="s">
        <v>221</v>
      </c>
      <c r="D27" s="1074"/>
      <c r="E27" s="1074"/>
      <c r="F27" s="1074"/>
      <c r="G27" s="1074"/>
      <c r="H27" s="1074"/>
      <c r="I27" s="1074"/>
      <c r="J27" s="1074"/>
      <c r="K27" s="1074"/>
      <c r="L27" s="1074"/>
      <c r="M27" s="1074"/>
      <c r="N27" s="1074"/>
      <c r="O27" s="1074"/>
      <c r="P27" s="1074"/>
      <c r="Q27" s="1074"/>
      <c r="R27" s="1074"/>
      <c r="S27" s="1074"/>
      <c r="T27" s="1074"/>
      <c r="U27" s="1074"/>
      <c r="V27" s="1074"/>
      <c r="W27" s="1074"/>
      <c r="X27" s="1074"/>
      <c r="Y27" s="1074"/>
      <c r="Z27" s="1075"/>
    </row>
    <row r="28" spans="2:26" ht="12.75">
      <c r="B28" s="501">
        <v>16</v>
      </c>
      <c r="C28" s="160" t="s">
        <v>75</v>
      </c>
      <c r="D28" s="206">
        <v>40559</v>
      </c>
      <c r="E28" s="934">
        <v>5100</v>
      </c>
      <c r="F28" s="934">
        <v>10400</v>
      </c>
      <c r="G28" s="934">
        <v>6700</v>
      </c>
      <c r="H28" s="934">
        <v>10400</v>
      </c>
      <c r="I28" s="934">
        <v>14900</v>
      </c>
      <c r="J28" s="934">
        <v>20100</v>
      </c>
      <c r="K28" s="934">
        <v>22600</v>
      </c>
      <c r="L28" s="934" t="s">
        <v>33</v>
      </c>
      <c r="M28" s="934" t="s">
        <v>33</v>
      </c>
      <c r="N28" s="934" t="s">
        <v>33</v>
      </c>
      <c r="O28" s="934" t="s">
        <v>33</v>
      </c>
      <c r="P28" s="934" t="s">
        <v>33</v>
      </c>
      <c r="Q28" s="934" t="s">
        <v>33</v>
      </c>
      <c r="R28" s="934" t="s">
        <v>33</v>
      </c>
      <c r="S28" s="934" t="s">
        <v>33</v>
      </c>
      <c r="T28" s="934" t="s">
        <v>33</v>
      </c>
      <c r="U28" s="934" t="s">
        <v>33</v>
      </c>
      <c r="V28" s="934" t="s">
        <v>33</v>
      </c>
      <c r="W28" s="934" t="s">
        <v>33</v>
      </c>
      <c r="X28" s="934" t="s">
        <v>33</v>
      </c>
      <c r="Y28" s="934" t="s">
        <v>33</v>
      </c>
      <c r="Z28" s="943" t="s">
        <v>33</v>
      </c>
    </row>
    <row r="29" spans="2:26" ht="12.75">
      <c r="B29" s="501">
        <v>17</v>
      </c>
      <c r="C29" s="190" t="s">
        <v>77</v>
      </c>
      <c r="D29" s="206">
        <v>40559</v>
      </c>
      <c r="E29" s="934">
        <v>9700</v>
      </c>
      <c r="F29" s="934">
        <v>19500</v>
      </c>
      <c r="G29" s="934">
        <v>11600</v>
      </c>
      <c r="H29" s="934">
        <v>19500</v>
      </c>
      <c r="I29" s="934">
        <v>29100</v>
      </c>
      <c r="J29" s="934">
        <v>38500</v>
      </c>
      <c r="K29" s="934">
        <v>44000</v>
      </c>
      <c r="L29" s="934" t="s">
        <v>33</v>
      </c>
      <c r="M29" s="934" t="s">
        <v>33</v>
      </c>
      <c r="N29" s="934" t="s">
        <v>33</v>
      </c>
      <c r="O29" s="934" t="s">
        <v>33</v>
      </c>
      <c r="P29" s="934" t="s">
        <v>33</v>
      </c>
      <c r="Q29" s="934" t="s">
        <v>33</v>
      </c>
      <c r="R29" s="934" t="s">
        <v>33</v>
      </c>
      <c r="S29" s="934" t="s">
        <v>33</v>
      </c>
      <c r="T29" s="934" t="s">
        <v>33</v>
      </c>
      <c r="U29" s="934" t="s">
        <v>33</v>
      </c>
      <c r="V29" s="934" t="s">
        <v>33</v>
      </c>
      <c r="W29" s="934" t="s">
        <v>33</v>
      </c>
      <c r="X29" s="934" t="s">
        <v>33</v>
      </c>
      <c r="Y29" s="934" t="s">
        <v>33</v>
      </c>
      <c r="Z29" s="943" t="s">
        <v>33</v>
      </c>
    </row>
    <row r="30" spans="2:26" ht="12.75">
      <c r="B30" s="501">
        <v>18</v>
      </c>
      <c r="C30" s="190" t="s">
        <v>79</v>
      </c>
      <c r="D30" s="206">
        <v>40559</v>
      </c>
      <c r="E30" s="934">
        <v>7400</v>
      </c>
      <c r="F30" s="934">
        <v>14900</v>
      </c>
      <c r="G30" s="934">
        <v>8400</v>
      </c>
      <c r="H30" s="934">
        <v>14900</v>
      </c>
      <c r="I30" s="934">
        <v>22200</v>
      </c>
      <c r="J30" s="934">
        <v>29600</v>
      </c>
      <c r="K30" s="934">
        <v>32200</v>
      </c>
      <c r="L30" s="934" t="s">
        <v>33</v>
      </c>
      <c r="M30" s="934" t="s">
        <v>33</v>
      </c>
      <c r="N30" s="934">
        <v>5600</v>
      </c>
      <c r="O30" s="934">
        <v>3900</v>
      </c>
      <c r="P30" s="934" t="s">
        <v>33</v>
      </c>
      <c r="Q30" s="934">
        <v>9600</v>
      </c>
      <c r="R30" s="934" t="s">
        <v>33</v>
      </c>
      <c r="S30" s="934" t="s">
        <v>33</v>
      </c>
      <c r="T30" s="934" t="s">
        <v>33</v>
      </c>
      <c r="U30" s="934" t="s">
        <v>33</v>
      </c>
      <c r="V30" s="934" t="s">
        <v>33</v>
      </c>
      <c r="W30" s="934" t="s">
        <v>33</v>
      </c>
      <c r="X30" s="934" t="s">
        <v>33</v>
      </c>
      <c r="Y30" s="934" t="s">
        <v>33</v>
      </c>
      <c r="Z30" s="943" t="s">
        <v>33</v>
      </c>
    </row>
    <row r="31" spans="2:26" ht="12.75">
      <c r="B31" s="501">
        <v>19</v>
      </c>
      <c r="C31" s="190" t="s">
        <v>82</v>
      </c>
      <c r="D31" s="206">
        <v>40559</v>
      </c>
      <c r="E31" s="934">
        <v>7400</v>
      </c>
      <c r="F31" s="934">
        <v>14900</v>
      </c>
      <c r="G31" s="934">
        <v>8400</v>
      </c>
      <c r="H31" s="934">
        <v>14900</v>
      </c>
      <c r="I31" s="934">
        <v>22200</v>
      </c>
      <c r="J31" s="934">
        <v>29600</v>
      </c>
      <c r="K31" s="934">
        <v>32000</v>
      </c>
      <c r="L31" s="934" t="s">
        <v>33</v>
      </c>
      <c r="M31" s="934" t="s">
        <v>33</v>
      </c>
      <c r="N31" s="934">
        <v>5600</v>
      </c>
      <c r="O31" s="934">
        <v>3000</v>
      </c>
      <c r="P31" s="934" t="s">
        <v>33</v>
      </c>
      <c r="Q31" s="934">
        <v>9600</v>
      </c>
      <c r="R31" s="934" t="s">
        <v>33</v>
      </c>
      <c r="S31" s="934" t="s">
        <v>33</v>
      </c>
      <c r="T31" s="934" t="s">
        <v>33</v>
      </c>
      <c r="U31" s="934" t="s">
        <v>33</v>
      </c>
      <c r="V31" s="934" t="s">
        <v>33</v>
      </c>
      <c r="W31" s="934" t="s">
        <v>33</v>
      </c>
      <c r="X31" s="934" t="s">
        <v>33</v>
      </c>
      <c r="Y31" s="934" t="s">
        <v>33</v>
      </c>
      <c r="Z31" s="943" t="s">
        <v>33</v>
      </c>
    </row>
    <row r="32" spans="2:26" ht="12.75">
      <c r="B32" s="501">
        <v>20</v>
      </c>
      <c r="C32" s="190" t="s">
        <v>85</v>
      </c>
      <c r="D32" s="206">
        <v>40559</v>
      </c>
      <c r="E32" s="934">
        <v>2600</v>
      </c>
      <c r="F32" s="934">
        <v>9500</v>
      </c>
      <c r="G32" s="934">
        <v>6100</v>
      </c>
      <c r="H32" s="934">
        <v>9500</v>
      </c>
      <c r="I32" s="934">
        <v>13600</v>
      </c>
      <c r="J32" s="934">
        <v>18300</v>
      </c>
      <c r="K32" s="934">
        <v>20800</v>
      </c>
      <c r="L32" s="934" t="s">
        <v>33</v>
      </c>
      <c r="M32" s="934" t="s">
        <v>33</v>
      </c>
      <c r="N32" s="934" t="s">
        <v>33</v>
      </c>
      <c r="O32" s="934" t="s">
        <v>33</v>
      </c>
      <c r="P32" s="934" t="s">
        <v>33</v>
      </c>
      <c r="Q32" s="934" t="s">
        <v>33</v>
      </c>
      <c r="R32" s="934" t="s">
        <v>33</v>
      </c>
      <c r="S32" s="934" t="s">
        <v>33</v>
      </c>
      <c r="T32" s="934" t="s">
        <v>33</v>
      </c>
      <c r="U32" s="934" t="s">
        <v>33</v>
      </c>
      <c r="V32" s="934" t="s">
        <v>33</v>
      </c>
      <c r="W32" s="934" t="s">
        <v>33</v>
      </c>
      <c r="X32" s="934" t="s">
        <v>33</v>
      </c>
      <c r="Y32" s="934" t="s">
        <v>33</v>
      </c>
      <c r="Z32" s="943" t="s">
        <v>33</v>
      </c>
    </row>
    <row r="33" spans="2:26" ht="13.5" thickBot="1">
      <c r="B33" s="501">
        <v>21</v>
      </c>
      <c r="C33" s="187" t="s">
        <v>86</v>
      </c>
      <c r="D33" s="206">
        <v>40559</v>
      </c>
      <c r="E33" s="934">
        <v>2600</v>
      </c>
      <c r="F33" s="934">
        <v>9500</v>
      </c>
      <c r="G33" s="934">
        <v>6100</v>
      </c>
      <c r="H33" s="934">
        <v>9500</v>
      </c>
      <c r="I33" s="934">
        <v>13600</v>
      </c>
      <c r="J33" s="934">
        <v>18300</v>
      </c>
      <c r="K33" s="934">
        <v>20800</v>
      </c>
      <c r="L33" s="934" t="s">
        <v>33</v>
      </c>
      <c r="M33" s="934" t="s">
        <v>33</v>
      </c>
      <c r="N33" s="934"/>
      <c r="O33" s="934">
        <v>1600</v>
      </c>
      <c r="P33" s="934" t="s">
        <v>33</v>
      </c>
      <c r="Q33" s="934" t="s">
        <v>33</v>
      </c>
      <c r="R33" s="934" t="s">
        <v>33</v>
      </c>
      <c r="S33" s="934" t="s">
        <v>33</v>
      </c>
      <c r="T33" s="934" t="s">
        <v>33</v>
      </c>
      <c r="U33" s="934" t="s">
        <v>33</v>
      </c>
      <c r="V33" s="934" t="s">
        <v>33</v>
      </c>
      <c r="W33" s="934" t="s">
        <v>33</v>
      </c>
      <c r="X33" s="934" t="s">
        <v>33</v>
      </c>
      <c r="Y33" s="934" t="s">
        <v>33</v>
      </c>
      <c r="Z33" s="943" t="s">
        <v>33</v>
      </c>
    </row>
    <row r="34" spans="2:26" ht="13.5" thickBot="1">
      <c r="B34" s="502">
        <v>7</v>
      </c>
      <c r="C34" s="1073" t="s">
        <v>178</v>
      </c>
      <c r="D34" s="1074"/>
      <c r="E34" s="1074"/>
      <c r="F34" s="1074"/>
      <c r="G34" s="1074"/>
      <c r="H34" s="1074"/>
      <c r="I34" s="1074"/>
      <c r="J34" s="1074"/>
      <c r="K34" s="1074"/>
      <c r="L34" s="1074"/>
      <c r="M34" s="1074"/>
      <c r="N34" s="1074"/>
      <c r="O34" s="1074"/>
      <c r="P34" s="1074"/>
      <c r="Q34" s="1074"/>
      <c r="R34" s="1074"/>
      <c r="S34" s="1074"/>
      <c r="T34" s="1074"/>
      <c r="U34" s="1074"/>
      <c r="V34" s="1074"/>
      <c r="W34" s="1074"/>
      <c r="X34" s="1074"/>
      <c r="Y34" s="1074"/>
      <c r="Z34" s="1075"/>
    </row>
    <row r="35" spans="2:26" ht="12.75">
      <c r="B35" s="505">
        <v>22</v>
      </c>
      <c r="C35" s="228" t="s">
        <v>213</v>
      </c>
      <c r="D35" s="206">
        <v>40544</v>
      </c>
      <c r="E35" s="934">
        <v>8900</v>
      </c>
      <c r="F35" s="934">
        <v>11700</v>
      </c>
      <c r="G35" s="934">
        <v>11700</v>
      </c>
      <c r="H35" s="934">
        <v>11700</v>
      </c>
      <c r="I35" s="934">
        <v>29600</v>
      </c>
      <c r="J35" s="934">
        <v>39200</v>
      </c>
      <c r="K35" s="934">
        <v>43900</v>
      </c>
      <c r="L35" s="934" t="s">
        <v>33</v>
      </c>
      <c r="M35" s="934" t="s">
        <v>33</v>
      </c>
      <c r="N35" s="934" t="s">
        <v>33</v>
      </c>
      <c r="O35" s="934" t="s">
        <v>33</v>
      </c>
      <c r="P35" s="934" t="s">
        <v>33</v>
      </c>
      <c r="Q35" s="934" t="s">
        <v>33</v>
      </c>
      <c r="R35" s="934" t="s">
        <v>33</v>
      </c>
      <c r="S35" s="934" t="s">
        <v>33</v>
      </c>
      <c r="T35" s="934" t="s">
        <v>33</v>
      </c>
      <c r="U35" s="934" t="s">
        <v>33</v>
      </c>
      <c r="V35" s="934" t="s">
        <v>33</v>
      </c>
      <c r="W35" s="934" t="s">
        <v>33</v>
      </c>
      <c r="X35" s="934" t="s">
        <v>33</v>
      </c>
      <c r="Y35" s="934" t="s">
        <v>33</v>
      </c>
      <c r="Z35" s="943" t="s">
        <v>33</v>
      </c>
    </row>
    <row r="36" spans="2:26" ht="12.75">
      <c r="B36" s="505">
        <v>23</v>
      </c>
      <c r="C36" s="229" t="s">
        <v>214</v>
      </c>
      <c r="D36" s="206">
        <v>40544</v>
      </c>
      <c r="E36" s="934">
        <v>8900</v>
      </c>
      <c r="F36" s="934">
        <v>11700</v>
      </c>
      <c r="G36" s="934">
        <v>11700</v>
      </c>
      <c r="H36" s="934">
        <v>11700</v>
      </c>
      <c r="I36" s="934">
        <v>29600</v>
      </c>
      <c r="J36" s="934">
        <v>39200</v>
      </c>
      <c r="K36" s="934">
        <v>43900</v>
      </c>
      <c r="L36" s="934" t="s">
        <v>33</v>
      </c>
      <c r="M36" s="934" t="s">
        <v>33</v>
      </c>
      <c r="N36" s="934" t="s">
        <v>33</v>
      </c>
      <c r="O36" s="934" t="s">
        <v>33</v>
      </c>
      <c r="P36" s="934" t="s">
        <v>33</v>
      </c>
      <c r="Q36" s="934" t="s">
        <v>33</v>
      </c>
      <c r="R36" s="934" t="s">
        <v>33</v>
      </c>
      <c r="S36" s="934" t="s">
        <v>33</v>
      </c>
      <c r="T36" s="934" t="s">
        <v>33</v>
      </c>
      <c r="U36" s="934" t="s">
        <v>33</v>
      </c>
      <c r="V36" s="934" t="s">
        <v>33</v>
      </c>
      <c r="W36" s="934" t="s">
        <v>33</v>
      </c>
      <c r="X36" s="934" t="s">
        <v>33</v>
      </c>
      <c r="Y36" s="934" t="s">
        <v>33</v>
      </c>
      <c r="Z36" s="943" t="s">
        <v>33</v>
      </c>
    </row>
    <row r="37" spans="2:26" ht="12.75">
      <c r="B37" s="505">
        <v>24</v>
      </c>
      <c r="C37" s="229" t="s">
        <v>92</v>
      </c>
      <c r="D37" s="206">
        <v>40544</v>
      </c>
      <c r="E37" s="934">
        <v>10600</v>
      </c>
      <c r="F37" s="934">
        <v>13500</v>
      </c>
      <c r="G37" s="934">
        <v>13500</v>
      </c>
      <c r="H37" s="934">
        <v>13500</v>
      </c>
      <c r="I37" s="934">
        <v>33400</v>
      </c>
      <c r="J37" s="934">
        <v>40900</v>
      </c>
      <c r="K37" s="934">
        <v>45500</v>
      </c>
      <c r="L37" s="934" t="s">
        <v>33</v>
      </c>
      <c r="M37" s="934" t="s">
        <v>33</v>
      </c>
      <c r="N37" s="934" t="s">
        <v>33</v>
      </c>
      <c r="O37" s="934" t="s">
        <v>33</v>
      </c>
      <c r="P37" s="934" t="s">
        <v>33</v>
      </c>
      <c r="Q37" s="934" t="s">
        <v>33</v>
      </c>
      <c r="R37" s="934" t="s">
        <v>33</v>
      </c>
      <c r="S37" s="934" t="s">
        <v>33</v>
      </c>
      <c r="T37" s="934" t="s">
        <v>33</v>
      </c>
      <c r="U37" s="934" t="s">
        <v>33</v>
      </c>
      <c r="V37" s="934" t="s">
        <v>33</v>
      </c>
      <c r="W37" s="934" t="s">
        <v>33</v>
      </c>
      <c r="X37" s="934" t="s">
        <v>33</v>
      </c>
      <c r="Y37" s="934" t="s">
        <v>33</v>
      </c>
      <c r="Z37" s="943" t="s">
        <v>33</v>
      </c>
    </row>
    <row r="38" spans="2:26" ht="12.75">
      <c r="B38" s="505">
        <v>25</v>
      </c>
      <c r="C38" s="229" t="s">
        <v>314</v>
      </c>
      <c r="D38" s="206">
        <v>40544</v>
      </c>
      <c r="E38" s="934">
        <v>7900</v>
      </c>
      <c r="F38" s="934">
        <v>9600</v>
      </c>
      <c r="G38" s="934">
        <v>9600</v>
      </c>
      <c r="H38" s="934">
        <v>9600</v>
      </c>
      <c r="I38" s="934">
        <v>23800</v>
      </c>
      <c r="J38" s="934">
        <v>29800</v>
      </c>
      <c r="K38" s="934">
        <v>34600</v>
      </c>
      <c r="L38" s="934" t="s">
        <v>33</v>
      </c>
      <c r="M38" s="934" t="s">
        <v>33</v>
      </c>
      <c r="N38" s="934">
        <v>2400</v>
      </c>
      <c r="O38" s="934" t="s">
        <v>33</v>
      </c>
      <c r="P38" s="934" t="s">
        <v>33</v>
      </c>
      <c r="Q38" s="934">
        <v>2700</v>
      </c>
      <c r="R38" s="934">
        <v>2900</v>
      </c>
      <c r="S38" s="934" t="s">
        <v>33</v>
      </c>
      <c r="T38" s="934" t="s">
        <v>33</v>
      </c>
      <c r="U38" s="934" t="s">
        <v>33</v>
      </c>
      <c r="V38" s="934" t="s">
        <v>33</v>
      </c>
      <c r="W38" s="934" t="s">
        <v>33</v>
      </c>
      <c r="X38" s="934" t="s">
        <v>33</v>
      </c>
      <c r="Y38" s="934" t="s">
        <v>33</v>
      </c>
      <c r="Z38" s="943" t="s">
        <v>33</v>
      </c>
    </row>
    <row r="39" spans="2:26" ht="12.75">
      <c r="B39" s="505">
        <v>26</v>
      </c>
      <c r="C39" s="229" t="s">
        <v>189</v>
      </c>
      <c r="D39" s="206">
        <v>40544</v>
      </c>
      <c r="E39" s="934">
        <v>7900</v>
      </c>
      <c r="F39" s="934">
        <v>9600</v>
      </c>
      <c r="G39" s="934">
        <v>9600</v>
      </c>
      <c r="H39" s="934">
        <v>9600</v>
      </c>
      <c r="I39" s="934">
        <v>23800</v>
      </c>
      <c r="J39" s="934">
        <v>29800</v>
      </c>
      <c r="K39" s="934">
        <v>34600</v>
      </c>
      <c r="L39" s="934" t="s">
        <v>33</v>
      </c>
      <c r="M39" s="934" t="s">
        <v>33</v>
      </c>
      <c r="N39" s="934">
        <v>2400</v>
      </c>
      <c r="O39" s="934" t="s">
        <v>33</v>
      </c>
      <c r="P39" s="934" t="s">
        <v>33</v>
      </c>
      <c r="Q39" s="934">
        <v>2700</v>
      </c>
      <c r="R39" s="934">
        <v>2900</v>
      </c>
      <c r="S39" s="934" t="s">
        <v>33</v>
      </c>
      <c r="T39" s="934" t="s">
        <v>33</v>
      </c>
      <c r="U39" s="934" t="s">
        <v>33</v>
      </c>
      <c r="V39" s="934" t="s">
        <v>33</v>
      </c>
      <c r="W39" s="934" t="s">
        <v>33</v>
      </c>
      <c r="X39" s="934" t="s">
        <v>33</v>
      </c>
      <c r="Y39" s="934" t="s">
        <v>33</v>
      </c>
      <c r="Z39" s="943" t="s">
        <v>33</v>
      </c>
    </row>
    <row r="40" spans="2:26" ht="12.75">
      <c r="B40" s="505">
        <v>27</v>
      </c>
      <c r="C40" s="229" t="s">
        <v>98</v>
      </c>
      <c r="D40" s="936">
        <v>40544</v>
      </c>
      <c r="E40" s="934">
        <v>7900</v>
      </c>
      <c r="F40" s="934">
        <v>9600</v>
      </c>
      <c r="G40" s="934">
        <v>9600</v>
      </c>
      <c r="H40" s="934">
        <v>9600</v>
      </c>
      <c r="I40" s="934">
        <v>23800</v>
      </c>
      <c r="J40" s="934">
        <v>29800</v>
      </c>
      <c r="K40" s="934">
        <v>34600</v>
      </c>
      <c r="L40" s="934" t="s">
        <v>33</v>
      </c>
      <c r="M40" s="934" t="s">
        <v>33</v>
      </c>
      <c r="N40" s="934" t="s">
        <v>33</v>
      </c>
      <c r="O40" s="934" t="s">
        <v>33</v>
      </c>
      <c r="P40" s="934" t="s">
        <v>33</v>
      </c>
      <c r="Q40" s="934" t="s">
        <v>33</v>
      </c>
      <c r="R40" s="934" t="s">
        <v>33</v>
      </c>
      <c r="S40" s="934" t="s">
        <v>33</v>
      </c>
      <c r="T40" s="934" t="s">
        <v>33</v>
      </c>
      <c r="U40" s="934" t="s">
        <v>33</v>
      </c>
      <c r="V40" s="934" t="s">
        <v>33</v>
      </c>
      <c r="W40" s="934" t="s">
        <v>33</v>
      </c>
      <c r="X40" s="934" t="s">
        <v>33</v>
      </c>
      <c r="Y40" s="934" t="s">
        <v>33</v>
      </c>
      <c r="Z40" s="943" t="s">
        <v>33</v>
      </c>
    </row>
    <row r="41" spans="2:26" ht="13.5" thickBot="1">
      <c r="B41" s="505">
        <v>28</v>
      </c>
      <c r="C41" s="187" t="s">
        <v>99</v>
      </c>
      <c r="D41" s="936">
        <v>40544</v>
      </c>
      <c r="E41" s="934">
        <v>7900</v>
      </c>
      <c r="F41" s="934">
        <v>9600</v>
      </c>
      <c r="G41" s="934">
        <v>9600</v>
      </c>
      <c r="H41" s="934">
        <v>9600</v>
      </c>
      <c r="I41" s="934">
        <v>23800</v>
      </c>
      <c r="J41" s="934">
        <v>29800</v>
      </c>
      <c r="K41" s="934">
        <v>34600</v>
      </c>
      <c r="L41" s="934" t="s">
        <v>33</v>
      </c>
      <c r="M41" s="934" t="s">
        <v>33</v>
      </c>
      <c r="N41" s="934" t="s">
        <v>33</v>
      </c>
      <c r="O41" s="934" t="s">
        <v>33</v>
      </c>
      <c r="P41" s="934" t="s">
        <v>33</v>
      </c>
      <c r="Q41" s="934" t="s">
        <v>33</v>
      </c>
      <c r="R41" s="934" t="s">
        <v>33</v>
      </c>
      <c r="S41" s="934" t="s">
        <v>33</v>
      </c>
      <c r="T41" s="934" t="s">
        <v>33</v>
      </c>
      <c r="U41" s="934" t="s">
        <v>33</v>
      </c>
      <c r="V41" s="934" t="s">
        <v>33</v>
      </c>
      <c r="W41" s="934" t="s">
        <v>33</v>
      </c>
      <c r="X41" s="934" t="s">
        <v>33</v>
      </c>
      <c r="Y41" s="934" t="s">
        <v>33</v>
      </c>
      <c r="Z41" s="943" t="s">
        <v>33</v>
      </c>
    </row>
    <row r="42" spans="2:26" ht="13.5" thickBot="1">
      <c r="B42" s="504">
        <v>8</v>
      </c>
      <c r="C42" s="1073" t="s">
        <v>179</v>
      </c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4"/>
      <c r="R42" s="1074"/>
      <c r="S42" s="1074"/>
      <c r="T42" s="1074"/>
      <c r="U42" s="1074"/>
      <c r="V42" s="1074"/>
      <c r="W42" s="1074"/>
      <c r="X42" s="1074"/>
      <c r="Y42" s="1074"/>
      <c r="Z42" s="1075"/>
    </row>
    <row r="43" spans="2:26" ht="12.75">
      <c r="B43" s="505">
        <v>29</v>
      </c>
      <c r="C43" s="228" t="s">
        <v>102</v>
      </c>
      <c r="D43" s="206">
        <v>40498</v>
      </c>
      <c r="E43" s="934">
        <v>12900</v>
      </c>
      <c r="F43" s="934">
        <v>25700</v>
      </c>
      <c r="G43" s="934">
        <v>17500</v>
      </c>
      <c r="H43" s="934">
        <v>30800</v>
      </c>
      <c r="I43" s="934">
        <v>33500</v>
      </c>
      <c r="J43" s="934">
        <v>51400</v>
      </c>
      <c r="K43" s="934">
        <v>66600</v>
      </c>
      <c r="L43" s="934" t="s">
        <v>33</v>
      </c>
      <c r="M43" s="934" t="s">
        <v>33</v>
      </c>
      <c r="N43" s="934" t="s">
        <v>33</v>
      </c>
      <c r="O43" s="934" t="s">
        <v>33</v>
      </c>
      <c r="P43" s="934" t="s">
        <v>33</v>
      </c>
      <c r="Q43" s="934" t="s">
        <v>33</v>
      </c>
      <c r="R43" s="934" t="s">
        <v>33</v>
      </c>
      <c r="S43" s="934" t="s">
        <v>33</v>
      </c>
      <c r="T43" s="934" t="s">
        <v>33</v>
      </c>
      <c r="U43" s="934" t="s">
        <v>33</v>
      </c>
      <c r="V43" s="934" t="s">
        <v>33</v>
      </c>
      <c r="W43" s="934" t="s">
        <v>33</v>
      </c>
      <c r="X43" s="934" t="s">
        <v>33</v>
      </c>
      <c r="Y43" s="934" t="s">
        <v>33</v>
      </c>
      <c r="Z43" s="943" t="s">
        <v>33</v>
      </c>
    </row>
    <row r="44" spans="2:26" ht="12.75">
      <c r="B44" s="501">
        <v>30</v>
      </c>
      <c r="C44" s="229" t="s">
        <v>104</v>
      </c>
      <c r="D44" s="206">
        <v>40498</v>
      </c>
      <c r="E44" s="934">
        <v>7800</v>
      </c>
      <c r="F44" s="934">
        <v>20700</v>
      </c>
      <c r="G44" s="934">
        <v>15600</v>
      </c>
      <c r="H44" s="934">
        <v>30800</v>
      </c>
      <c r="I44" s="934">
        <v>35800</v>
      </c>
      <c r="J44" s="934">
        <v>41300</v>
      </c>
      <c r="K44" s="934">
        <v>45900</v>
      </c>
      <c r="L44" s="934" t="s">
        <v>33</v>
      </c>
      <c r="M44" s="934" t="s">
        <v>33</v>
      </c>
      <c r="N44" s="934">
        <v>100</v>
      </c>
      <c r="O44" s="934" t="s">
        <v>33</v>
      </c>
      <c r="P44" s="934" t="s">
        <v>33</v>
      </c>
      <c r="Q44" s="934">
        <v>100</v>
      </c>
      <c r="R44" s="934">
        <v>100</v>
      </c>
      <c r="S44" s="934">
        <v>100</v>
      </c>
      <c r="T44" s="934">
        <v>100</v>
      </c>
      <c r="U44" s="934">
        <v>100</v>
      </c>
      <c r="V44" s="934">
        <v>100</v>
      </c>
      <c r="W44" s="934" t="s">
        <v>33</v>
      </c>
      <c r="X44" s="934" t="s">
        <v>33</v>
      </c>
      <c r="Y44" s="934" t="s">
        <v>33</v>
      </c>
      <c r="Z44" s="943" t="s">
        <v>33</v>
      </c>
    </row>
    <row r="45" spans="2:26" ht="12.75">
      <c r="B45" s="501">
        <v>31</v>
      </c>
      <c r="C45" s="229" t="s">
        <v>106</v>
      </c>
      <c r="D45" s="936">
        <v>40498</v>
      </c>
      <c r="E45" s="934">
        <v>9200</v>
      </c>
      <c r="F45" s="934">
        <v>27600</v>
      </c>
      <c r="G45" s="934">
        <v>13800</v>
      </c>
      <c r="H45" s="934">
        <v>36700</v>
      </c>
      <c r="I45" s="934">
        <v>41300</v>
      </c>
      <c r="J45" s="934">
        <v>45900</v>
      </c>
      <c r="K45" s="934">
        <v>53100</v>
      </c>
      <c r="L45" s="934" t="s">
        <v>33</v>
      </c>
      <c r="M45" s="934" t="s">
        <v>33</v>
      </c>
      <c r="N45" s="934">
        <v>100</v>
      </c>
      <c r="O45" s="934">
        <v>800</v>
      </c>
      <c r="P45" s="934">
        <v>3300</v>
      </c>
      <c r="Q45" s="934">
        <v>6300</v>
      </c>
      <c r="R45" s="934">
        <v>100</v>
      </c>
      <c r="S45" s="934" t="s">
        <v>33</v>
      </c>
      <c r="T45" s="934" t="s">
        <v>33</v>
      </c>
      <c r="U45" s="934" t="s">
        <v>33</v>
      </c>
      <c r="V45" s="934" t="s">
        <v>33</v>
      </c>
      <c r="W45" s="934" t="s">
        <v>33</v>
      </c>
      <c r="X45" s="934" t="s">
        <v>33</v>
      </c>
      <c r="Y45" s="934" t="s">
        <v>33</v>
      </c>
      <c r="Z45" s="943" t="s">
        <v>33</v>
      </c>
    </row>
    <row r="46" spans="2:26" ht="13.5" thickBot="1">
      <c r="B46" s="501">
        <v>32</v>
      </c>
      <c r="C46" s="187" t="s">
        <v>343</v>
      </c>
      <c r="D46" s="941"/>
      <c r="E46" s="934">
        <v>9200</v>
      </c>
      <c r="F46" s="934">
        <v>27600</v>
      </c>
      <c r="G46" s="934">
        <v>13800</v>
      </c>
      <c r="H46" s="934">
        <v>36700</v>
      </c>
      <c r="I46" s="934">
        <v>41300</v>
      </c>
      <c r="J46" s="934">
        <v>45900</v>
      </c>
      <c r="K46" s="934">
        <v>53100</v>
      </c>
      <c r="L46" s="934" t="s">
        <v>33</v>
      </c>
      <c r="M46" s="934" t="s">
        <v>33</v>
      </c>
      <c r="N46" s="934">
        <v>100</v>
      </c>
      <c r="O46" s="934">
        <v>800</v>
      </c>
      <c r="P46" s="934">
        <v>3300</v>
      </c>
      <c r="Q46" s="934">
        <v>6300</v>
      </c>
      <c r="R46" s="934">
        <v>100</v>
      </c>
      <c r="S46" s="934" t="s">
        <v>33</v>
      </c>
      <c r="T46" s="934" t="s">
        <v>33</v>
      </c>
      <c r="U46" s="934" t="s">
        <v>33</v>
      </c>
      <c r="V46" s="934" t="s">
        <v>33</v>
      </c>
      <c r="W46" s="934" t="s">
        <v>33</v>
      </c>
      <c r="X46" s="934" t="s">
        <v>33</v>
      </c>
      <c r="Y46" s="934" t="s">
        <v>33</v>
      </c>
      <c r="Z46" s="943" t="s">
        <v>33</v>
      </c>
    </row>
    <row r="47" spans="2:26" ht="13.5" thickBot="1">
      <c r="B47" s="502">
        <v>9</v>
      </c>
      <c r="C47" s="1073" t="s">
        <v>313</v>
      </c>
      <c r="D47" s="1074"/>
      <c r="E47" s="1074"/>
      <c r="F47" s="1074"/>
      <c r="G47" s="1074"/>
      <c r="H47" s="1074"/>
      <c r="I47" s="1074"/>
      <c r="J47" s="1074"/>
      <c r="K47" s="1074"/>
      <c r="L47" s="1074"/>
      <c r="M47" s="1074"/>
      <c r="N47" s="1074"/>
      <c r="O47" s="1074"/>
      <c r="P47" s="1074"/>
      <c r="Q47" s="1074"/>
      <c r="R47" s="1074"/>
      <c r="S47" s="1074"/>
      <c r="T47" s="1074"/>
      <c r="U47" s="1074"/>
      <c r="V47" s="1074"/>
      <c r="W47" s="1074"/>
      <c r="X47" s="1074"/>
      <c r="Y47" s="1074"/>
      <c r="Z47" s="1075"/>
    </row>
    <row r="48" spans="2:26" ht="12.75">
      <c r="B48" s="501">
        <v>33</v>
      </c>
      <c r="C48" s="228" t="s">
        <v>109</v>
      </c>
      <c r="D48" s="206">
        <v>40544</v>
      </c>
      <c r="E48" s="934">
        <v>9000</v>
      </c>
      <c r="F48" s="934">
        <v>11400</v>
      </c>
      <c r="G48" s="934">
        <v>12000</v>
      </c>
      <c r="H48" s="934">
        <v>13300</v>
      </c>
      <c r="I48" s="934">
        <v>27800</v>
      </c>
      <c r="J48" s="934">
        <v>37500</v>
      </c>
      <c r="K48" s="934">
        <v>42300</v>
      </c>
      <c r="L48" s="934" t="s">
        <v>33</v>
      </c>
      <c r="M48" s="934" t="s">
        <v>33</v>
      </c>
      <c r="N48" s="934">
        <v>6900</v>
      </c>
      <c r="O48" s="934" t="s">
        <v>33</v>
      </c>
      <c r="P48" s="934" t="s">
        <v>33</v>
      </c>
      <c r="Q48" s="934" t="s">
        <v>33</v>
      </c>
      <c r="R48" s="934" t="s">
        <v>33</v>
      </c>
      <c r="S48" s="934" t="s">
        <v>33</v>
      </c>
      <c r="T48" s="934" t="s">
        <v>33</v>
      </c>
      <c r="U48" s="934" t="s">
        <v>33</v>
      </c>
      <c r="V48" s="934" t="s">
        <v>33</v>
      </c>
      <c r="W48" s="934" t="s">
        <v>33</v>
      </c>
      <c r="X48" s="934" t="s">
        <v>33</v>
      </c>
      <c r="Y48" s="934" t="s">
        <v>33</v>
      </c>
      <c r="Z48" s="943" t="s">
        <v>33</v>
      </c>
    </row>
    <row r="49" spans="2:26" ht="12.75">
      <c r="B49" s="501">
        <v>34</v>
      </c>
      <c r="C49" s="229" t="s">
        <v>111</v>
      </c>
      <c r="D49" s="206">
        <v>40544</v>
      </c>
      <c r="E49" s="934">
        <v>6700</v>
      </c>
      <c r="F49" s="934">
        <v>8000</v>
      </c>
      <c r="G49" s="934">
        <v>8000</v>
      </c>
      <c r="H49" s="934">
        <v>8000</v>
      </c>
      <c r="I49" s="934">
        <v>18000</v>
      </c>
      <c r="J49" s="934">
        <v>24300</v>
      </c>
      <c r="K49" s="934">
        <v>27300</v>
      </c>
      <c r="L49" s="934" t="s">
        <v>33</v>
      </c>
      <c r="M49" s="934" t="s">
        <v>33</v>
      </c>
      <c r="N49" s="934">
        <v>5000</v>
      </c>
      <c r="O49" s="934" t="s">
        <v>33</v>
      </c>
      <c r="P49" s="934" t="s">
        <v>33</v>
      </c>
      <c r="Q49" s="934" t="s">
        <v>33</v>
      </c>
      <c r="R49" s="934" t="s">
        <v>33</v>
      </c>
      <c r="S49" s="934" t="s">
        <v>33</v>
      </c>
      <c r="T49" s="934" t="s">
        <v>33</v>
      </c>
      <c r="U49" s="934" t="s">
        <v>33</v>
      </c>
      <c r="V49" s="934" t="s">
        <v>33</v>
      </c>
      <c r="W49" s="934" t="s">
        <v>33</v>
      </c>
      <c r="X49" s="934" t="s">
        <v>33</v>
      </c>
      <c r="Y49" s="934" t="s">
        <v>33</v>
      </c>
      <c r="Z49" s="943" t="s">
        <v>33</v>
      </c>
    </row>
    <row r="50" spans="2:26" ht="12.75">
      <c r="B50" s="501">
        <v>35</v>
      </c>
      <c r="C50" s="229" t="s">
        <v>113</v>
      </c>
      <c r="D50" s="206">
        <v>40544</v>
      </c>
      <c r="E50" s="934">
        <v>9000</v>
      </c>
      <c r="F50" s="934">
        <v>11400</v>
      </c>
      <c r="G50" s="934">
        <v>12000</v>
      </c>
      <c r="H50" s="934">
        <v>13300</v>
      </c>
      <c r="I50" s="934">
        <v>27800</v>
      </c>
      <c r="J50" s="934">
        <v>37500</v>
      </c>
      <c r="K50" s="934">
        <v>42300</v>
      </c>
      <c r="L50" s="934" t="s">
        <v>33</v>
      </c>
      <c r="M50" s="934" t="s">
        <v>33</v>
      </c>
      <c r="N50" s="934">
        <v>-200</v>
      </c>
      <c r="O50" s="934" t="s">
        <v>33</v>
      </c>
      <c r="P50" s="934" t="s">
        <v>33</v>
      </c>
      <c r="Q50" s="934" t="s">
        <v>33</v>
      </c>
      <c r="R50" s="934" t="s">
        <v>33</v>
      </c>
      <c r="S50" s="934" t="s">
        <v>33</v>
      </c>
      <c r="T50" s="934" t="s">
        <v>33</v>
      </c>
      <c r="U50" s="934" t="s">
        <v>33</v>
      </c>
      <c r="V50" s="934" t="s">
        <v>33</v>
      </c>
      <c r="W50" s="934" t="s">
        <v>33</v>
      </c>
      <c r="X50" s="934" t="s">
        <v>33</v>
      </c>
      <c r="Y50" s="934" t="s">
        <v>33</v>
      </c>
      <c r="Z50" s="943" t="s">
        <v>33</v>
      </c>
    </row>
    <row r="51" spans="2:26" ht="13.5" thickBot="1">
      <c r="B51" s="501">
        <v>36</v>
      </c>
      <c r="C51" s="187" t="s">
        <v>115</v>
      </c>
      <c r="D51" s="936">
        <v>40544</v>
      </c>
      <c r="E51" s="934">
        <v>9000</v>
      </c>
      <c r="F51" s="934">
        <v>11400</v>
      </c>
      <c r="G51" s="934">
        <v>12000</v>
      </c>
      <c r="H51" s="934">
        <v>13300</v>
      </c>
      <c r="I51" s="934">
        <v>27800</v>
      </c>
      <c r="J51" s="934">
        <v>37500</v>
      </c>
      <c r="K51" s="934">
        <v>42300</v>
      </c>
      <c r="L51" s="934" t="s">
        <v>33</v>
      </c>
      <c r="M51" s="934" t="s">
        <v>33</v>
      </c>
      <c r="N51" s="934">
        <v>800</v>
      </c>
      <c r="O51" s="934" t="s">
        <v>33</v>
      </c>
      <c r="P51" s="934" t="s">
        <v>33</v>
      </c>
      <c r="Q51" s="934" t="s">
        <v>33</v>
      </c>
      <c r="R51" s="934" t="s">
        <v>33</v>
      </c>
      <c r="S51" s="934" t="s">
        <v>33</v>
      </c>
      <c r="T51" s="934" t="s">
        <v>33</v>
      </c>
      <c r="U51" s="934" t="s">
        <v>33</v>
      </c>
      <c r="V51" s="934" t="s">
        <v>33</v>
      </c>
      <c r="W51" s="934" t="s">
        <v>33</v>
      </c>
      <c r="X51" s="934" t="s">
        <v>33</v>
      </c>
      <c r="Y51" s="934" t="s">
        <v>33</v>
      </c>
      <c r="Z51" s="943" t="s">
        <v>33</v>
      </c>
    </row>
    <row r="52" spans="2:26" ht="13.5" thickBot="1">
      <c r="B52" s="502">
        <v>10</v>
      </c>
      <c r="C52" s="1073" t="s">
        <v>181</v>
      </c>
      <c r="D52" s="1074"/>
      <c r="E52" s="1074"/>
      <c r="F52" s="1074"/>
      <c r="G52" s="1074"/>
      <c r="H52" s="1074"/>
      <c r="I52" s="1074"/>
      <c r="J52" s="1074"/>
      <c r="K52" s="1074"/>
      <c r="L52" s="1074"/>
      <c r="M52" s="1074"/>
      <c r="N52" s="1074"/>
      <c r="O52" s="1074"/>
      <c r="P52" s="1074"/>
      <c r="Q52" s="1074"/>
      <c r="R52" s="1074"/>
      <c r="S52" s="1074"/>
      <c r="T52" s="1074"/>
      <c r="U52" s="1074"/>
      <c r="V52" s="1074"/>
      <c r="W52" s="1074"/>
      <c r="X52" s="1074"/>
      <c r="Y52" s="1074"/>
      <c r="Z52" s="1075"/>
    </row>
    <row r="53" spans="2:26" ht="12.75">
      <c r="B53" s="501">
        <v>37</v>
      </c>
      <c r="C53" s="160" t="s">
        <v>118</v>
      </c>
      <c r="D53" s="206">
        <v>40549</v>
      </c>
      <c r="E53" s="934">
        <v>6200</v>
      </c>
      <c r="F53" s="934">
        <v>9200</v>
      </c>
      <c r="G53" s="934">
        <v>7900</v>
      </c>
      <c r="H53" s="934">
        <v>10700</v>
      </c>
      <c r="I53" s="934">
        <v>18200</v>
      </c>
      <c r="J53" s="934">
        <v>24700</v>
      </c>
      <c r="K53" s="934">
        <v>26800</v>
      </c>
      <c r="L53" s="934" t="s">
        <v>33</v>
      </c>
      <c r="M53" s="934" t="s">
        <v>33</v>
      </c>
      <c r="N53" s="934" t="s">
        <v>33</v>
      </c>
      <c r="O53" s="934" t="s">
        <v>33</v>
      </c>
      <c r="P53" s="934" t="s">
        <v>33</v>
      </c>
      <c r="Q53" s="934" t="s">
        <v>33</v>
      </c>
      <c r="R53" s="934" t="s">
        <v>33</v>
      </c>
      <c r="S53" s="934" t="s">
        <v>33</v>
      </c>
      <c r="T53" s="934" t="s">
        <v>33</v>
      </c>
      <c r="U53" s="934" t="s">
        <v>33</v>
      </c>
      <c r="V53" s="934" t="s">
        <v>33</v>
      </c>
      <c r="W53" s="934" t="s">
        <v>33</v>
      </c>
      <c r="X53" s="934" t="s">
        <v>33</v>
      </c>
      <c r="Y53" s="934" t="s">
        <v>33</v>
      </c>
      <c r="Z53" s="943" t="s">
        <v>33</v>
      </c>
    </row>
    <row r="54" spans="2:26" ht="13.5" thickBot="1">
      <c r="B54" s="501">
        <v>38</v>
      </c>
      <c r="C54" s="187" t="s">
        <v>121</v>
      </c>
      <c r="D54" s="212">
        <v>40549</v>
      </c>
      <c r="E54" s="934">
        <v>6200</v>
      </c>
      <c r="F54" s="934">
        <v>9200</v>
      </c>
      <c r="G54" s="934">
        <v>7900</v>
      </c>
      <c r="H54" s="934">
        <v>10700</v>
      </c>
      <c r="I54" s="934">
        <v>18200</v>
      </c>
      <c r="J54" s="934">
        <v>24700</v>
      </c>
      <c r="K54" s="934">
        <v>26800</v>
      </c>
      <c r="L54" s="934" t="s">
        <v>33</v>
      </c>
      <c r="M54" s="934" t="s">
        <v>33</v>
      </c>
      <c r="N54" s="934" t="s">
        <v>33</v>
      </c>
      <c r="O54" s="934" t="s">
        <v>33</v>
      </c>
      <c r="P54" s="934" t="s">
        <v>33</v>
      </c>
      <c r="Q54" s="934" t="s">
        <v>33</v>
      </c>
      <c r="R54" s="934" t="s">
        <v>33</v>
      </c>
      <c r="S54" s="934" t="s">
        <v>33</v>
      </c>
      <c r="T54" s="934" t="s">
        <v>33</v>
      </c>
      <c r="U54" s="934" t="s">
        <v>33</v>
      </c>
      <c r="V54" s="934" t="s">
        <v>33</v>
      </c>
      <c r="W54" s="934" t="s">
        <v>33</v>
      </c>
      <c r="X54" s="934" t="s">
        <v>33</v>
      </c>
      <c r="Y54" s="934" t="s">
        <v>33</v>
      </c>
      <c r="Z54" s="943" t="s">
        <v>33</v>
      </c>
    </row>
    <row r="55" spans="2:26" ht="13.5" thickBot="1">
      <c r="B55" s="502">
        <v>11</v>
      </c>
      <c r="C55" s="1076" t="s">
        <v>129</v>
      </c>
      <c r="D55" s="1076"/>
      <c r="E55" s="1076"/>
      <c r="F55" s="1076"/>
      <c r="G55" s="1076"/>
      <c r="H55" s="1076"/>
      <c r="I55" s="1076"/>
      <c r="J55" s="1076"/>
      <c r="K55" s="1076"/>
      <c r="L55" s="1076"/>
      <c r="M55" s="1076"/>
      <c r="N55" s="1076"/>
      <c r="O55" s="1076"/>
      <c r="P55" s="1076"/>
      <c r="Q55" s="1076"/>
      <c r="R55" s="1076"/>
      <c r="S55" s="1076"/>
      <c r="T55" s="1076"/>
      <c r="U55" s="1076"/>
      <c r="V55" s="1076"/>
      <c r="W55" s="1076"/>
      <c r="X55" s="1076"/>
      <c r="Y55" s="1076"/>
      <c r="Z55" s="1076"/>
    </row>
    <row r="56" spans="2:26" ht="12.75">
      <c r="B56" s="677">
        <v>39</v>
      </c>
      <c r="C56" s="675" t="s">
        <v>131</v>
      </c>
      <c r="D56" s="107">
        <v>40559</v>
      </c>
      <c r="E56" s="934">
        <v>6600</v>
      </c>
      <c r="F56" s="934">
        <v>7800</v>
      </c>
      <c r="G56" s="934">
        <v>21600</v>
      </c>
      <c r="H56" s="934">
        <v>28200</v>
      </c>
      <c r="I56" s="934">
        <v>32500</v>
      </c>
      <c r="J56" s="934" t="s">
        <v>33</v>
      </c>
      <c r="K56" s="934" t="s">
        <v>33</v>
      </c>
      <c r="L56" s="934" t="s">
        <v>33</v>
      </c>
      <c r="M56" s="934" t="s">
        <v>33</v>
      </c>
      <c r="N56" s="934">
        <v>4900</v>
      </c>
      <c r="O56" s="934" t="s">
        <v>33</v>
      </c>
      <c r="P56" s="934" t="s">
        <v>33</v>
      </c>
      <c r="Q56" s="934" t="s">
        <v>33</v>
      </c>
      <c r="R56" s="934" t="s">
        <v>33</v>
      </c>
      <c r="S56" s="934" t="s">
        <v>33</v>
      </c>
      <c r="T56" s="934" t="s">
        <v>33</v>
      </c>
      <c r="U56" s="934" t="s">
        <v>33</v>
      </c>
      <c r="V56" s="934" t="s">
        <v>33</v>
      </c>
      <c r="W56" s="934">
        <v>4800</v>
      </c>
      <c r="X56" s="934">
        <v>15800</v>
      </c>
      <c r="Y56" s="934">
        <v>7800</v>
      </c>
      <c r="Z56" s="942">
        <v>4800</v>
      </c>
    </row>
    <row r="57" spans="2:26" ht="12.75">
      <c r="B57" s="677">
        <v>40</v>
      </c>
      <c r="C57" s="670" t="s">
        <v>132</v>
      </c>
      <c r="D57" s="107">
        <v>40559</v>
      </c>
      <c r="E57" s="934">
        <v>6600</v>
      </c>
      <c r="F57" s="934">
        <v>7800</v>
      </c>
      <c r="G57" s="934">
        <v>21600</v>
      </c>
      <c r="H57" s="934">
        <v>28200</v>
      </c>
      <c r="I57" s="934">
        <v>32500</v>
      </c>
      <c r="J57" s="934" t="s">
        <v>33</v>
      </c>
      <c r="K57" s="934" t="s">
        <v>33</v>
      </c>
      <c r="L57" s="934" t="s">
        <v>33</v>
      </c>
      <c r="M57" s="934" t="s">
        <v>33</v>
      </c>
      <c r="N57" s="934">
        <v>4900</v>
      </c>
      <c r="O57" s="934" t="s">
        <v>33</v>
      </c>
      <c r="P57" s="934" t="s">
        <v>33</v>
      </c>
      <c r="Q57" s="934" t="s">
        <v>33</v>
      </c>
      <c r="R57" s="934" t="s">
        <v>33</v>
      </c>
      <c r="S57" s="934" t="s">
        <v>33</v>
      </c>
      <c r="T57" s="934" t="s">
        <v>33</v>
      </c>
      <c r="U57" s="934" t="s">
        <v>33</v>
      </c>
      <c r="V57" s="934" t="s">
        <v>33</v>
      </c>
      <c r="W57" s="934">
        <v>4800</v>
      </c>
      <c r="X57" s="934">
        <v>15800</v>
      </c>
      <c r="Y57" s="934">
        <v>7800</v>
      </c>
      <c r="Z57" s="943">
        <v>4800</v>
      </c>
    </row>
    <row r="58" spans="2:26" ht="12.75">
      <c r="B58" s="677">
        <v>41</v>
      </c>
      <c r="C58" s="670" t="s">
        <v>134</v>
      </c>
      <c r="D58" s="107">
        <v>40559</v>
      </c>
      <c r="E58" s="934">
        <v>6600</v>
      </c>
      <c r="F58" s="934">
        <v>7800</v>
      </c>
      <c r="G58" s="934">
        <v>21600</v>
      </c>
      <c r="H58" s="934">
        <v>28200</v>
      </c>
      <c r="I58" s="934">
        <v>32500</v>
      </c>
      <c r="J58" s="934" t="s">
        <v>33</v>
      </c>
      <c r="K58" s="934" t="s">
        <v>33</v>
      </c>
      <c r="L58" s="934" t="s">
        <v>33</v>
      </c>
      <c r="M58" s="934" t="s">
        <v>33</v>
      </c>
      <c r="N58" s="934" t="s">
        <v>33</v>
      </c>
      <c r="O58" s="934" t="s">
        <v>33</v>
      </c>
      <c r="P58" s="934" t="s">
        <v>33</v>
      </c>
      <c r="Q58" s="934" t="s">
        <v>33</v>
      </c>
      <c r="R58" s="934" t="s">
        <v>33</v>
      </c>
      <c r="S58" s="934" t="s">
        <v>33</v>
      </c>
      <c r="T58" s="934" t="s">
        <v>33</v>
      </c>
      <c r="U58" s="934" t="s">
        <v>33</v>
      </c>
      <c r="V58" s="934" t="s">
        <v>33</v>
      </c>
      <c r="W58" s="934">
        <v>4800</v>
      </c>
      <c r="X58" s="934">
        <v>15800</v>
      </c>
      <c r="Y58" s="934">
        <v>7800</v>
      </c>
      <c r="Z58" s="943">
        <v>4800</v>
      </c>
    </row>
    <row r="59" spans="2:26" ht="12.75">
      <c r="B59" s="677">
        <v>42</v>
      </c>
      <c r="C59" s="670" t="s">
        <v>136</v>
      </c>
      <c r="D59" s="107">
        <v>40559</v>
      </c>
      <c r="E59" s="934">
        <v>6600</v>
      </c>
      <c r="F59" s="934">
        <v>7800</v>
      </c>
      <c r="G59" s="934">
        <v>21600</v>
      </c>
      <c r="H59" s="934">
        <v>28200</v>
      </c>
      <c r="I59" s="934">
        <v>32500</v>
      </c>
      <c r="J59" s="934" t="s">
        <v>33</v>
      </c>
      <c r="K59" s="934" t="s">
        <v>33</v>
      </c>
      <c r="L59" s="934" t="s">
        <v>33</v>
      </c>
      <c r="M59" s="934" t="s">
        <v>33</v>
      </c>
      <c r="N59" s="934" t="s">
        <v>33</v>
      </c>
      <c r="O59" s="934" t="s">
        <v>33</v>
      </c>
      <c r="P59" s="934" t="s">
        <v>33</v>
      </c>
      <c r="Q59" s="934" t="s">
        <v>33</v>
      </c>
      <c r="R59" s="934" t="s">
        <v>33</v>
      </c>
      <c r="S59" s="934" t="s">
        <v>33</v>
      </c>
      <c r="T59" s="934" t="s">
        <v>33</v>
      </c>
      <c r="U59" s="934" t="s">
        <v>33</v>
      </c>
      <c r="V59" s="934" t="s">
        <v>33</v>
      </c>
      <c r="W59" s="934">
        <v>4800</v>
      </c>
      <c r="X59" s="934">
        <v>15800</v>
      </c>
      <c r="Y59" s="934">
        <v>7800</v>
      </c>
      <c r="Z59" s="943">
        <v>4800</v>
      </c>
    </row>
    <row r="60" spans="2:26" ht="12.75">
      <c r="B60" s="677">
        <v>43</v>
      </c>
      <c r="C60" s="670" t="s">
        <v>138</v>
      </c>
      <c r="D60" s="107">
        <v>40559</v>
      </c>
      <c r="E60" s="934">
        <v>6600</v>
      </c>
      <c r="F60" s="934">
        <v>7800</v>
      </c>
      <c r="G60" s="934">
        <v>21600</v>
      </c>
      <c r="H60" s="934">
        <v>28200</v>
      </c>
      <c r="I60" s="934">
        <v>32500</v>
      </c>
      <c r="J60" s="934" t="s">
        <v>33</v>
      </c>
      <c r="K60" s="934" t="s">
        <v>33</v>
      </c>
      <c r="L60" s="934" t="s">
        <v>33</v>
      </c>
      <c r="M60" s="934" t="s">
        <v>33</v>
      </c>
      <c r="N60" s="934">
        <v>3300</v>
      </c>
      <c r="O60" s="934" t="s">
        <v>33</v>
      </c>
      <c r="P60" s="934" t="s">
        <v>33</v>
      </c>
      <c r="Q60" s="934">
        <v>3900</v>
      </c>
      <c r="R60" s="934" t="s">
        <v>33</v>
      </c>
      <c r="S60" s="934" t="s">
        <v>33</v>
      </c>
      <c r="T60" s="934" t="s">
        <v>33</v>
      </c>
      <c r="U60" s="934" t="s">
        <v>33</v>
      </c>
      <c r="V60" s="934" t="s">
        <v>33</v>
      </c>
      <c r="W60" s="934">
        <v>4800</v>
      </c>
      <c r="X60" s="934">
        <v>15800</v>
      </c>
      <c r="Y60" s="934">
        <v>7800</v>
      </c>
      <c r="Z60" s="943">
        <v>4800</v>
      </c>
    </row>
    <row r="61" spans="2:26" ht="12.75">
      <c r="B61" s="677">
        <v>44</v>
      </c>
      <c r="C61" s="670" t="s">
        <v>140</v>
      </c>
      <c r="D61" s="107">
        <v>40559</v>
      </c>
      <c r="E61" s="934">
        <v>6600</v>
      </c>
      <c r="F61" s="934">
        <v>7800</v>
      </c>
      <c r="G61" s="934">
        <v>21600</v>
      </c>
      <c r="H61" s="934">
        <v>28200</v>
      </c>
      <c r="I61" s="934">
        <v>32500</v>
      </c>
      <c r="J61" s="934" t="s">
        <v>33</v>
      </c>
      <c r="K61" s="934" t="s">
        <v>33</v>
      </c>
      <c r="L61" s="934" t="s">
        <v>33</v>
      </c>
      <c r="M61" s="934" t="s">
        <v>33</v>
      </c>
      <c r="N61" s="934">
        <v>3300</v>
      </c>
      <c r="O61" s="934" t="s">
        <v>33</v>
      </c>
      <c r="P61" s="934" t="s">
        <v>33</v>
      </c>
      <c r="Q61" s="934">
        <v>3900</v>
      </c>
      <c r="R61" s="934" t="s">
        <v>33</v>
      </c>
      <c r="S61" s="934" t="s">
        <v>33</v>
      </c>
      <c r="T61" s="934" t="s">
        <v>33</v>
      </c>
      <c r="U61" s="934" t="s">
        <v>33</v>
      </c>
      <c r="V61" s="934" t="s">
        <v>33</v>
      </c>
      <c r="W61" s="934">
        <v>4800</v>
      </c>
      <c r="X61" s="934">
        <v>15800</v>
      </c>
      <c r="Y61" s="934">
        <v>7800</v>
      </c>
      <c r="Z61" s="943">
        <v>4800</v>
      </c>
    </row>
    <row r="62" spans="2:26" ht="12.75">
      <c r="B62" s="677">
        <v>45</v>
      </c>
      <c r="C62" s="670" t="s">
        <v>142</v>
      </c>
      <c r="D62" s="107">
        <v>40559</v>
      </c>
      <c r="E62" s="934">
        <v>6600</v>
      </c>
      <c r="F62" s="934">
        <v>7800</v>
      </c>
      <c r="G62" s="934">
        <v>21600</v>
      </c>
      <c r="H62" s="934">
        <v>28200</v>
      </c>
      <c r="I62" s="934">
        <v>32500</v>
      </c>
      <c r="J62" s="934" t="s">
        <v>33</v>
      </c>
      <c r="K62" s="934" t="s">
        <v>33</v>
      </c>
      <c r="L62" s="934" t="s">
        <v>33</v>
      </c>
      <c r="M62" s="934" t="s">
        <v>33</v>
      </c>
      <c r="N62" s="934">
        <v>3300</v>
      </c>
      <c r="O62" s="934" t="s">
        <v>33</v>
      </c>
      <c r="P62" s="934" t="s">
        <v>33</v>
      </c>
      <c r="Q62" s="934" t="s">
        <v>33</v>
      </c>
      <c r="R62" s="934" t="s">
        <v>33</v>
      </c>
      <c r="S62" s="934" t="s">
        <v>33</v>
      </c>
      <c r="T62" s="934" t="s">
        <v>33</v>
      </c>
      <c r="U62" s="934" t="s">
        <v>33</v>
      </c>
      <c r="V62" s="934" t="s">
        <v>33</v>
      </c>
      <c r="W62" s="934">
        <v>4800</v>
      </c>
      <c r="X62" s="934">
        <v>15800</v>
      </c>
      <c r="Y62" s="934">
        <v>7800</v>
      </c>
      <c r="Z62" s="943">
        <v>4800</v>
      </c>
    </row>
    <row r="63" spans="2:26" ht="12.75">
      <c r="B63" s="677">
        <v>46</v>
      </c>
      <c r="C63" s="670" t="s">
        <v>144</v>
      </c>
      <c r="D63" s="107">
        <v>40559</v>
      </c>
      <c r="E63" s="934">
        <v>6600</v>
      </c>
      <c r="F63" s="934">
        <v>7800</v>
      </c>
      <c r="G63" s="934">
        <v>21600</v>
      </c>
      <c r="H63" s="934">
        <v>28200</v>
      </c>
      <c r="I63" s="934">
        <v>32500</v>
      </c>
      <c r="J63" s="934" t="s">
        <v>33</v>
      </c>
      <c r="K63" s="934" t="s">
        <v>33</v>
      </c>
      <c r="L63" s="934" t="s">
        <v>33</v>
      </c>
      <c r="M63" s="934" t="s">
        <v>33</v>
      </c>
      <c r="N63" s="934">
        <v>3300</v>
      </c>
      <c r="O63" s="934" t="s">
        <v>33</v>
      </c>
      <c r="P63" s="934" t="s">
        <v>33</v>
      </c>
      <c r="Q63" s="934" t="s">
        <v>33</v>
      </c>
      <c r="R63" s="934" t="s">
        <v>33</v>
      </c>
      <c r="S63" s="934" t="s">
        <v>33</v>
      </c>
      <c r="T63" s="934" t="s">
        <v>33</v>
      </c>
      <c r="U63" s="934" t="s">
        <v>33</v>
      </c>
      <c r="V63" s="934" t="s">
        <v>33</v>
      </c>
      <c r="W63" s="934">
        <v>4800</v>
      </c>
      <c r="X63" s="934">
        <v>15800</v>
      </c>
      <c r="Y63" s="934">
        <v>7800</v>
      </c>
      <c r="Z63" s="943">
        <v>4800</v>
      </c>
    </row>
    <row r="64" spans="2:26" ht="12.75">
      <c r="B64" s="677">
        <v>47</v>
      </c>
      <c r="C64" s="670" t="s">
        <v>235</v>
      </c>
      <c r="D64" s="107">
        <v>40559</v>
      </c>
      <c r="E64" s="934">
        <v>6600</v>
      </c>
      <c r="F64" s="934">
        <v>7800</v>
      </c>
      <c r="G64" s="934">
        <v>21600</v>
      </c>
      <c r="H64" s="934">
        <v>28200</v>
      </c>
      <c r="I64" s="934">
        <v>32500</v>
      </c>
      <c r="J64" s="934" t="s">
        <v>33</v>
      </c>
      <c r="K64" s="934" t="s">
        <v>33</v>
      </c>
      <c r="L64" s="934" t="s">
        <v>33</v>
      </c>
      <c r="M64" s="934" t="s">
        <v>33</v>
      </c>
      <c r="N64" s="934"/>
      <c r="O64" s="934" t="s">
        <v>33</v>
      </c>
      <c r="P64" s="934" t="s">
        <v>33</v>
      </c>
      <c r="Q64" s="934" t="s">
        <v>33</v>
      </c>
      <c r="R64" s="934" t="s">
        <v>33</v>
      </c>
      <c r="S64" s="934" t="s">
        <v>33</v>
      </c>
      <c r="T64" s="934" t="s">
        <v>33</v>
      </c>
      <c r="U64" s="934" t="s">
        <v>33</v>
      </c>
      <c r="V64" s="934" t="s">
        <v>33</v>
      </c>
      <c r="W64" s="934">
        <v>4800</v>
      </c>
      <c r="X64" s="934">
        <v>15800</v>
      </c>
      <c r="Y64" s="934">
        <v>7800</v>
      </c>
      <c r="Z64" s="943">
        <v>4800</v>
      </c>
    </row>
    <row r="65" spans="2:26" ht="13.5" thickBot="1">
      <c r="B65" s="677">
        <v>48</v>
      </c>
      <c r="C65" s="157" t="s">
        <v>236</v>
      </c>
      <c r="D65" s="110">
        <v>40559</v>
      </c>
      <c r="E65" s="934">
        <v>6600</v>
      </c>
      <c r="F65" s="934">
        <v>7800</v>
      </c>
      <c r="G65" s="934">
        <v>21600</v>
      </c>
      <c r="H65" s="934">
        <v>28200</v>
      </c>
      <c r="I65" s="934">
        <v>32500</v>
      </c>
      <c r="J65" s="934" t="s">
        <v>33</v>
      </c>
      <c r="K65" s="934" t="s">
        <v>33</v>
      </c>
      <c r="L65" s="934" t="s">
        <v>33</v>
      </c>
      <c r="M65" s="934" t="s">
        <v>33</v>
      </c>
      <c r="N65" s="934"/>
      <c r="O65" s="934" t="s">
        <v>33</v>
      </c>
      <c r="P65" s="934" t="s">
        <v>33</v>
      </c>
      <c r="Q65" s="934" t="s">
        <v>33</v>
      </c>
      <c r="R65" s="934" t="s">
        <v>33</v>
      </c>
      <c r="S65" s="934" t="s">
        <v>33</v>
      </c>
      <c r="T65" s="934" t="s">
        <v>33</v>
      </c>
      <c r="U65" s="934" t="s">
        <v>33</v>
      </c>
      <c r="V65" s="934" t="s">
        <v>33</v>
      </c>
      <c r="W65" s="934">
        <v>4800</v>
      </c>
      <c r="X65" s="934">
        <v>15800</v>
      </c>
      <c r="Y65" s="934">
        <v>7800</v>
      </c>
      <c r="Z65" s="943">
        <v>4800</v>
      </c>
    </row>
    <row r="66" spans="2:26" ht="13.5" thickBot="1">
      <c r="B66" s="673">
        <v>12</v>
      </c>
      <c r="C66" s="1077" t="s">
        <v>183</v>
      </c>
      <c r="D66" s="1078"/>
      <c r="E66" s="1078"/>
      <c r="F66" s="1078"/>
      <c r="G66" s="1078"/>
      <c r="H66" s="1078"/>
      <c r="I66" s="1078"/>
      <c r="J66" s="1078"/>
      <c r="K66" s="1078"/>
      <c r="L66" s="1078"/>
      <c r="M66" s="1078"/>
      <c r="N66" s="1078"/>
      <c r="O66" s="1078"/>
      <c r="P66" s="1078"/>
      <c r="Q66" s="1078"/>
      <c r="R66" s="1078"/>
      <c r="S66" s="1078"/>
      <c r="T66" s="1078"/>
      <c r="U66" s="1078"/>
      <c r="V66" s="1078"/>
      <c r="W66" s="1078"/>
      <c r="X66" s="1078"/>
      <c r="Y66" s="1078"/>
      <c r="Z66" s="1079"/>
    </row>
    <row r="67" spans="2:26" ht="12.75">
      <c r="B67" s="677">
        <v>49</v>
      </c>
      <c r="C67" s="675" t="s">
        <v>151</v>
      </c>
      <c r="D67" s="107">
        <v>40559</v>
      </c>
      <c r="E67" s="1080" t="s">
        <v>346</v>
      </c>
      <c r="F67" s="1081"/>
      <c r="G67" s="1081"/>
      <c r="H67" s="1081"/>
      <c r="I67" s="1081"/>
      <c r="J67" s="1081"/>
      <c r="K67" s="1081"/>
      <c r="L67" s="1081"/>
      <c r="M67" s="1081"/>
      <c r="N67" s="1081"/>
      <c r="O67" s="1081"/>
      <c r="P67" s="1081"/>
      <c r="Q67" s="1081"/>
      <c r="R67" s="1081"/>
      <c r="S67" s="1081"/>
      <c r="T67" s="1081"/>
      <c r="U67" s="1081"/>
      <c r="V67" s="1081"/>
      <c r="W67" s="1081"/>
      <c r="X67" s="1081"/>
      <c r="Y67" s="1081"/>
      <c r="Z67" s="1082"/>
    </row>
    <row r="68" spans="2:26" ht="12.75">
      <c r="B68" s="677">
        <v>50</v>
      </c>
      <c r="C68" s="670" t="s">
        <v>153</v>
      </c>
      <c r="D68" s="107">
        <v>40559</v>
      </c>
      <c r="E68" s="1083"/>
      <c r="F68" s="1084"/>
      <c r="G68" s="1084"/>
      <c r="H68" s="1084"/>
      <c r="I68" s="1084"/>
      <c r="J68" s="1084"/>
      <c r="K68" s="1084"/>
      <c r="L68" s="1084"/>
      <c r="M68" s="1084"/>
      <c r="N68" s="1084"/>
      <c r="O68" s="1084"/>
      <c r="P68" s="1084"/>
      <c r="Q68" s="1084"/>
      <c r="R68" s="1084"/>
      <c r="S68" s="1084"/>
      <c r="T68" s="1084"/>
      <c r="U68" s="1084"/>
      <c r="V68" s="1084"/>
      <c r="W68" s="1084"/>
      <c r="X68" s="1084"/>
      <c r="Y68" s="1084"/>
      <c r="Z68" s="1085"/>
    </row>
    <row r="69" spans="2:26" ht="12.75">
      <c r="B69" s="677">
        <v>51</v>
      </c>
      <c r="C69" s="670" t="s">
        <v>155</v>
      </c>
      <c r="D69" s="107">
        <v>40559</v>
      </c>
      <c r="E69" s="1083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5"/>
    </row>
    <row r="70" spans="2:26" ht="12.75">
      <c r="B70" s="677">
        <v>52</v>
      </c>
      <c r="C70" s="670" t="s">
        <v>237</v>
      </c>
      <c r="D70" s="107">
        <v>40559</v>
      </c>
      <c r="E70" s="1083"/>
      <c r="F70" s="1084"/>
      <c r="G70" s="1084"/>
      <c r="H70" s="1084"/>
      <c r="I70" s="1084"/>
      <c r="J70" s="1084"/>
      <c r="K70" s="1084"/>
      <c r="L70" s="1084"/>
      <c r="M70" s="1084"/>
      <c r="N70" s="1084"/>
      <c r="O70" s="1084"/>
      <c r="P70" s="1084"/>
      <c r="Q70" s="1084"/>
      <c r="R70" s="1084"/>
      <c r="S70" s="1084"/>
      <c r="T70" s="1084"/>
      <c r="U70" s="1084"/>
      <c r="V70" s="1084"/>
      <c r="W70" s="1084"/>
      <c r="X70" s="1084"/>
      <c r="Y70" s="1084"/>
      <c r="Z70" s="1085"/>
    </row>
    <row r="71" spans="2:27" ht="13.5" thickBot="1">
      <c r="B71" s="677">
        <v>53</v>
      </c>
      <c r="C71" s="669" t="s">
        <v>159</v>
      </c>
      <c r="D71" s="107">
        <v>40559</v>
      </c>
      <c r="E71" s="1086"/>
      <c r="F71" s="1087"/>
      <c r="G71" s="1087"/>
      <c r="H71" s="1087"/>
      <c r="I71" s="1087"/>
      <c r="J71" s="1087"/>
      <c r="K71" s="1087"/>
      <c r="L71" s="1087"/>
      <c r="M71" s="1087"/>
      <c r="N71" s="1087"/>
      <c r="O71" s="1087"/>
      <c r="P71" s="1087"/>
      <c r="Q71" s="1087"/>
      <c r="R71" s="1087"/>
      <c r="S71" s="1087"/>
      <c r="T71" s="1087"/>
      <c r="U71" s="1087"/>
      <c r="V71" s="1087"/>
      <c r="W71" s="1087"/>
      <c r="X71" s="1087"/>
      <c r="Y71" s="1087"/>
      <c r="Z71" s="1088"/>
      <c r="AA71" s="84"/>
    </row>
    <row r="72" spans="2:27" ht="13.5" thickBot="1">
      <c r="B72" s="673">
        <v>13</v>
      </c>
      <c r="C72" s="1078" t="s">
        <v>184</v>
      </c>
      <c r="D72" s="1078"/>
      <c r="E72" s="1078"/>
      <c r="F72" s="1078"/>
      <c r="G72" s="1078"/>
      <c r="H72" s="1078"/>
      <c r="I72" s="1078"/>
      <c r="J72" s="1078"/>
      <c r="K72" s="1078"/>
      <c r="L72" s="1078"/>
      <c r="M72" s="1078"/>
      <c r="N72" s="1078"/>
      <c r="O72" s="1078"/>
      <c r="P72" s="1078"/>
      <c r="Q72" s="1078"/>
      <c r="R72" s="1078"/>
      <c r="S72" s="1078"/>
      <c r="T72" s="1078"/>
      <c r="U72" s="1078"/>
      <c r="V72" s="1078"/>
      <c r="W72" s="1078"/>
      <c r="X72" s="1078"/>
      <c r="Y72" s="1078"/>
      <c r="Z72" s="1092"/>
      <c r="AA72" s="84"/>
    </row>
    <row r="73" spans="2:27" ht="12.75">
      <c r="B73" s="677">
        <v>54</v>
      </c>
      <c r="C73" s="675" t="s">
        <v>162</v>
      </c>
      <c r="D73" s="211">
        <v>40558</v>
      </c>
      <c r="E73" s="934">
        <v>6200</v>
      </c>
      <c r="F73" s="934">
        <v>6800</v>
      </c>
      <c r="G73" s="934">
        <v>17700</v>
      </c>
      <c r="H73" s="934">
        <v>22100</v>
      </c>
      <c r="I73" s="934">
        <v>25900</v>
      </c>
      <c r="J73" s="934" t="s">
        <v>33</v>
      </c>
      <c r="K73" s="934" t="s">
        <v>33</v>
      </c>
      <c r="L73" s="934" t="s">
        <v>33</v>
      </c>
      <c r="M73" s="934" t="s">
        <v>33</v>
      </c>
      <c r="N73" s="934">
        <v>3200</v>
      </c>
      <c r="O73" s="934" t="s">
        <v>33</v>
      </c>
      <c r="P73" s="934" t="s">
        <v>33</v>
      </c>
      <c r="Q73" s="934" t="s">
        <v>33</v>
      </c>
      <c r="R73" s="934" t="s">
        <v>33</v>
      </c>
      <c r="S73" s="934" t="s">
        <v>33</v>
      </c>
      <c r="T73" s="934" t="s">
        <v>33</v>
      </c>
      <c r="U73" s="934" t="s">
        <v>33</v>
      </c>
      <c r="V73" s="934" t="s">
        <v>33</v>
      </c>
      <c r="W73" s="934">
        <v>4400</v>
      </c>
      <c r="X73" s="934">
        <v>5300</v>
      </c>
      <c r="Y73" s="934">
        <v>6400</v>
      </c>
      <c r="Z73" s="943"/>
      <c r="AA73" s="84"/>
    </row>
    <row r="74" spans="2:27" ht="12.75">
      <c r="B74" s="677">
        <v>55</v>
      </c>
      <c r="C74" s="670" t="s">
        <v>164</v>
      </c>
      <c r="D74" s="107">
        <v>40558</v>
      </c>
      <c r="E74" s="934">
        <v>6200</v>
      </c>
      <c r="F74" s="934">
        <v>6800</v>
      </c>
      <c r="G74" s="934">
        <v>17700</v>
      </c>
      <c r="H74" s="934">
        <v>22100</v>
      </c>
      <c r="I74" s="934">
        <v>25900</v>
      </c>
      <c r="J74" s="934" t="s">
        <v>33</v>
      </c>
      <c r="K74" s="934" t="s">
        <v>33</v>
      </c>
      <c r="L74" s="934" t="s">
        <v>33</v>
      </c>
      <c r="M74" s="934" t="s">
        <v>33</v>
      </c>
      <c r="N74" s="934">
        <v>3000</v>
      </c>
      <c r="O74" s="934" t="s">
        <v>33</v>
      </c>
      <c r="P74" s="934" t="s">
        <v>33</v>
      </c>
      <c r="Q74" s="934" t="s">
        <v>33</v>
      </c>
      <c r="R74" s="934" t="s">
        <v>33</v>
      </c>
      <c r="S74" s="934" t="s">
        <v>33</v>
      </c>
      <c r="T74" s="934" t="s">
        <v>33</v>
      </c>
      <c r="U74" s="934" t="s">
        <v>33</v>
      </c>
      <c r="V74" s="934" t="s">
        <v>33</v>
      </c>
      <c r="W74" s="934">
        <v>4400</v>
      </c>
      <c r="X74" s="934">
        <v>5300</v>
      </c>
      <c r="Y74" s="934">
        <v>6400</v>
      </c>
      <c r="Z74" s="943"/>
      <c r="AA74" s="84"/>
    </row>
    <row r="75" spans="2:27" ht="13.5" thickBot="1">
      <c r="B75" s="677">
        <v>56</v>
      </c>
      <c r="C75" s="669" t="s">
        <v>166</v>
      </c>
      <c r="D75" s="212">
        <v>40558</v>
      </c>
      <c r="E75" s="934">
        <v>6200</v>
      </c>
      <c r="F75" s="934">
        <v>6800</v>
      </c>
      <c r="G75" s="934">
        <v>17700</v>
      </c>
      <c r="H75" s="934">
        <v>22100</v>
      </c>
      <c r="I75" s="934">
        <v>25900</v>
      </c>
      <c r="J75" s="934" t="s">
        <v>33</v>
      </c>
      <c r="K75" s="934" t="s">
        <v>33</v>
      </c>
      <c r="L75" s="934" t="s">
        <v>33</v>
      </c>
      <c r="M75" s="934" t="s">
        <v>33</v>
      </c>
      <c r="N75" s="934">
        <v>3200</v>
      </c>
      <c r="O75" s="934">
        <v>2300</v>
      </c>
      <c r="P75" s="934">
        <v>3400</v>
      </c>
      <c r="Q75" s="934" t="s">
        <v>33</v>
      </c>
      <c r="R75" s="934" t="s">
        <v>33</v>
      </c>
      <c r="S75" s="934" t="s">
        <v>33</v>
      </c>
      <c r="T75" s="934" t="s">
        <v>33</v>
      </c>
      <c r="U75" s="934" t="s">
        <v>33</v>
      </c>
      <c r="V75" s="934" t="s">
        <v>33</v>
      </c>
      <c r="W75" s="934">
        <v>4400</v>
      </c>
      <c r="X75" s="934">
        <v>5300</v>
      </c>
      <c r="Y75" s="934">
        <v>6400</v>
      </c>
      <c r="Z75" s="943"/>
      <c r="AA75" s="84"/>
    </row>
    <row r="76" spans="2:27" ht="13.5" thickBot="1">
      <c r="B76" s="673">
        <v>14</v>
      </c>
      <c r="C76" s="1074" t="s">
        <v>185</v>
      </c>
      <c r="D76" s="1074"/>
      <c r="E76" s="1074"/>
      <c r="F76" s="1074"/>
      <c r="G76" s="1074"/>
      <c r="H76" s="1074"/>
      <c r="I76" s="1074"/>
      <c r="J76" s="1074"/>
      <c r="K76" s="1074"/>
      <c r="L76" s="1074"/>
      <c r="M76" s="1074"/>
      <c r="N76" s="1074"/>
      <c r="O76" s="1074"/>
      <c r="P76" s="1074"/>
      <c r="Q76" s="1074"/>
      <c r="R76" s="1074"/>
      <c r="S76" s="1074"/>
      <c r="T76" s="1074"/>
      <c r="U76" s="1074"/>
      <c r="V76" s="1074"/>
      <c r="W76" s="1074"/>
      <c r="X76" s="1074"/>
      <c r="Y76" s="1074"/>
      <c r="Z76" s="1075"/>
      <c r="AA76" s="84"/>
    </row>
    <row r="77" spans="2:27" ht="12.75">
      <c r="B77" s="677">
        <v>57</v>
      </c>
      <c r="C77" s="672" t="s">
        <v>167</v>
      </c>
      <c r="D77" s="944">
        <v>40551</v>
      </c>
      <c r="E77" s="934">
        <v>7900</v>
      </c>
      <c r="F77" s="934">
        <v>9000</v>
      </c>
      <c r="G77" s="934">
        <v>19200</v>
      </c>
      <c r="H77" s="934">
        <v>31400</v>
      </c>
      <c r="I77" s="934">
        <v>36000</v>
      </c>
      <c r="J77" s="934" t="s">
        <v>33</v>
      </c>
      <c r="K77" s="934" t="s">
        <v>33</v>
      </c>
      <c r="L77" s="934" t="s">
        <v>33</v>
      </c>
      <c r="M77" s="934" t="s">
        <v>33</v>
      </c>
      <c r="N77" s="934" t="s">
        <v>33</v>
      </c>
      <c r="O77" s="934" t="s">
        <v>33</v>
      </c>
      <c r="P77" s="934" t="s">
        <v>33</v>
      </c>
      <c r="Q77" s="934" t="s">
        <v>33</v>
      </c>
      <c r="R77" s="934" t="s">
        <v>33</v>
      </c>
      <c r="S77" s="934" t="s">
        <v>33</v>
      </c>
      <c r="T77" s="934" t="s">
        <v>33</v>
      </c>
      <c r="U77" s="934" t="s">
        <v>33</v>
      </c>
      <c r="V77" s="934" t="s">
        <v>33</v>
      </c>
      <c r="W77" s="934">
        <v>4800</v>
      </c>
      <c r="X77" s="934">
        <v>7100</v>
      </c>
      <c r="Y77" s="934">
        <v>7400</v>
      </c>
      <c r="Z77" s="943">
        <v>-200</v>
      </c>
      <c r="AA77" s="84"/>
    </row>
    <row r="78" spans="2:26" ht="13.5" thickBot="1">
      <c r="B78" s="677">
        <v>58</v>
      </c>
      <c r="C78" s="669" t="s">
        <v>168</v>
      </c>
      <c r="D78" s="945">
        <v>40551</v>
      </c>
      <c r="E78" s="934">
        <v>7900</v>
      </c>
      <c r="F78" s="934">
        <v>9000</v>
      </c>
      <c r="G78" s="934">
        <v>19200</v>
      </c>
      <c r="H78" s="934">
        <v>31400</v>
      </c>
      <c r="I78" s="934">
        <v>36000</v>
      </c>
      <c r="J78" s="934" t="s">
        <v>33</v>
      </c>
      <c r="K78" s="934" t="s">
        <v>33</v>
      </c>
      <c r="L78" s="934" t="s">
        <v>33</v>
      </c>
      <c r="M78" s="934" t="s">
        <v>33</v>
      </c>
      <c r="N78" s="934" t="s">
        <v>33</v>
      </c>
      <c r="O78" s="934" t="s">
        <v>33</v>
      </c>
      <c r="P78" s="934" t="s">
        <v>33</v>
      </c>
      <c r="Q78" s="934" t="s">
        <v>33</v>
      </c>
      <c r="R78" s="934" t="s">
        <v>33</v>
      </c>
      <c r="S78" s="934" t="s">
        <v>33</v>
      </c>
      <c r="T78" s="934" t="s">
        <v>33</v>
      </c>
      <c r="U78" s="934" t="s">
        <v>33</v>
      </c>
      <c r="V78" s="934" t="s">
        <v>33</v>
      </c>
      <c r="W78" s="934">
        <v>4800</v>
      </c>
      <c r="X78" s="934">
        <v>7100</v>
      </c>
      <c r="Y78" s="934">
        <v>7400</v>
      </c>
      <c r="Z78" s="943">
        <v>-200</v>
      </c>
    </row>
    <row r="79" spans="2:26" ht="13.5" thickBot="1">
      <c r="B79" s="673">
        <v>15</v>
      </c>
      <c r="C79" s="1074" t="s">
        <v>186</v>
      </c>
      <c r="D79" s="1074"/>
      <c r="E79" s="1074"/>
      <c r="F79" s="1074"/>
      <c r="G79" s="1074"/>
      <c r="H79" s="1074"/>
      <c r="I79" s="1074"/>
      <c r="J79" s="1074"/>
      <c r="K79" s="1074"/>
      <c r="L79" s="1074"/>
      <c r="M79" s="1074"/>
      <c r="N79" s="1074"/>
      <c r="O79" s="1074"/>
      <c r="P79" s="1074"/>
      <c r="Q79" s="1074"/>
      <c r="R79" s="1074"/>
      <c r="S79" s="1074"/>
      <c r="T79" s="1074"/>
      <c r="U79" s="1074"/>
      <c r="V79" s="1074"/>
      <c r="W79" s="1074"/>
      <c r="X79" s="1074"/>
      <c r="Y79" s="1074"/>
      <c r="Z79" s="1075"/>
    </row>
    <row r="80" spans="2:26" ht="13.5" thickBot="1">
      <c r="B80" s="677">
        <v>59</v>
      </c>
      <c r="C80" s="676" t="s">
        <v>169</v>
      </c>
      <c r="D80" s="946">
        <v>40559</v>
      </c>
      <c r="E80" s="934">
        <v>9200</v>
      </c>
      <c r="F80" s="934">
        <v>10600</v>
      </c>
      <c r="G80" s="934">
        <v>26400</v>
      </c>
      <c r="H80" s="934">
        <v>34600</v>
      </c>
      <c r="I80" s="934">
        <v>39600</v>
      </c>
      <c r="J80" s="934" t="s">
        <v>33</v>
      </c>
      <c r="K80" s="934" t="s">
        <v>33</v>
      </c>
      <c r="L80" s="934" t="s">
        <v>33</v>
      </c>
      <c r="M80" s="934" t="s">
        <v>33</v>
      </c>
      <c r="N80" s="934">
        <v>6900</v>
      </c>
      <c r="O80" s="934" t="s">
        <v>33</v>
      </c>
      <c r="P80" s="934" t="s">
        <v>33</v>
      </c>
      <c r="Q80" s="934">
        <v>1900</v>
      </c>
      <c r="R80" s="934" t="s">
        <v>33</v>
      </c>
      <c r="S80" s="934" t="s">
        <v>33</v>
      </c>
      <c r="T80" s="934" t="s">
        <v>33</v>
      </c>
      <c r="U80" s="934" t="s">
        <v>33</v>
      </c>
      <c r="V80" s="934" t="s">
        <v>33</v>
      </c>
      <c r="W80" s="934">
        <v>7800</v>
      </c>
      <c r="X80" s="934">
        <v>11500</v>
      </c>
      <c r="Y80" s="934">
        <v>11700</v>
      </c>
      <c r="Z80" s="943" t="s">
        <v>33</v>
      </c>
    </row>
    <row r="81" spans="2:26" ht="13.5" thickBot="1">
      <c r="B81" s="502">
        <v>16</v>
      </c>
      <c r="C81" s="1073" t="s">
        <v>194</v>
      </c>
      <c r="D81" s="1074"/>
      <c r="E81" s="1074"/>
      <c r="F81" s="1074"/>
      <c r="G81" s="1074"/>
      <c r="H81" s="1074"/>
      <c r="I81" s="1074"/>
      <c r="J81" s="1074"/>
      <c r="K81" s="1074"/>
      <c r="L81" s="1074"/>
      <c r="M81" s="1074"/>
      <c r="N81" s="1074"/>
      <c r="O81" s="1074"/>
      <c r="P81" s="1074"/>
      <c r="Q81" s="1074"/>
      <c r="R81" s="1074"/>
      <c r="S81" s="1074"/>
      <c r="T81" s="1074"/>
      <c r="U81" s="1074"/>
      <c r="V81" s="1074"/>
      <c r="W81" s="1074"/>
      <c r="X81" s="1074"/>
      <c r="Y81" s="1074"/>
      <c r="Z81" s="1075"/>
    </row>
    <row r="82" spans="2:26" ht="12.75">
      <c r="B82" s="667">
        <v>60</v>
      </c>
      <c r="C82" s="160" t="s">
        <v>315</v>
      </c>
      <c r="D82" s="947">
        <v>40553</v>
      </c>
      <c r="E82" s="934">
        <v>7500</v>
      </c>
      <c r="F82" s="934">
        <v>7900</v>
      </c>
      <c r="G82" s="934">
        <v>17000</v>
      </c>
      <c r="H82" s="934">
        <v>22100</v>
      </c>
      <c r="I82" s="934">
        <v>25400</v>
      </c>
      <c r="J82" s="934" t="s">
        <v>33</v>
      </c>
      <c r="K82" s="934" t="s">
        <v>33</v>
      </c>
      <c r="L82" s="934" t="s">
        <v>33</v>
      </c>
      <c r="M82" s="934" t="s">
        <v>33</v>
      </c>
      <c r="N82" s="934" t="s">
        <v>33</v>
      </c>
      <c r="O82" s="934" t="s">
        <v>33</v>
      </c>
      <c r="P82" s="934" t="s">
        <v>33</v>
      </c>
      <c r="Q82" s="934" t="s">
        <v>33</v>
      </c>
      <c r="R82" s="934" t="s">
        <v>33</v>
      </c>
      <c r="S82" s="934" t="s">
        <v>33</v>
      </c>
      <c r="T82" s="934" t="s">
        <v>33</v>
      </c>
      <c r="U82" s="934" t="s">
        <v>33</v>
      </c>
      <c r="V82" s="934" t="s">
        <v>33</v>
      </c>
      <c r="W82" s="934">
        <v>4800</v>
      </c>
      <c r="X82" s="934">
        <v>6900</v>
      </c>
      <c r="Y82" s="934">
        <v>7200</v>
      </c>
      <c r="Z82" s="943" t="s">
        <v>33</v>
      </c>
    </row>
    <row r="83" spans="2:26" ht="12.75">
      <c r="B83" s="666">
        <v>61</v>
      </c>
      <c r="C83" s="181" t="s">
        <v>238</v>
      </c>
      <c r="D83" s="948">
        <v>40553</v>
      </c>
      <c r="E83" s="934">
        <v>3800</v>
      </c>
      <c r="F83" s="934">
        <v>4000</v>
      </c>
      <c r="G83" s="934">
        <v>17000</v>
      </c>
      <c r="H83" s="934">
        <v>22100</v>
      </c>
      <c r="I83" s="934">
        <v>25400</v>
      </c>
      <c r="J83" s="934" t="s">
        <v>33</v>
      </c>
      <c r="K83" s="934" t="s">
        <v>33</v>
      </c>
      <c r="L83" s="934" t="s">
        <v>33</v>
      </c>
      <c r="M83" s="934" t="s">
        <v>33</v>
      </c>
      <c r="N83" s="934" t="s">
        <v>33</v>
      </c>
      <c r="O83" s="934" t="s">
        <v>33</v>
      </c>
      <c r="P83" s="934" t="s">
        <v>33</v>
      </c>
      <c r="Q83" s="934" t="s">
        <v>33</v>
      </c>
      <c r="R83" s="934" t="s">
        <v>33</v>
      </c>
      <c r="S83" s="934" t="s">
        <v>33</v>
      </c>
      <c r="T83" s="934" t="s">
        <v>33</v>
      </c>
      <c r="U83" s="934" t="s">
        <v>33</v>
      </c>
      <c r="V83" s="934" t="s">
        <v>33</v>
      </c>
      <c r="W83" s="934">
        <v>4800</v>
      </c>
      <c r="X83" s="934">
        <v>6900</v>
      </c>
      <c r="Y83" s="934">
        <v>7200</v>
      </c>
      <c r="Z83" s="943" t="s">
        <v>33</v>
      </c>
    </row>
    <row r="84" spans="2:26" ht="13.5" thickBot="1">
      <c r="B84" s="500">
        <v>62</v>
      </c>
      <c r="C84" s="181" t="s">
        <v>219</v>
      </c>
      <c r="D84" s="949">
        <v>40553</v>
      </c>
      <c r="E84" s="934">
        <v>3500</v>
      </c>
      <c r="F84" s="934">
        <v>3700</v>
      </c>
      <c r="G84" s="934" t="s">
        <v>33</v>
      </c>
      <c r="H84" s="934" t="s">
        <v>33</v>
      </c>
      <c r="I84" s="934" t="s">
        <v>33</v>
      </c>
      <c r="J84" s="934" t="s">
        <v>33</v>
      </c>
      <c r="K84" s="934" t="s">
        <v>33</v>
      </c>
      <c r="L84" s="934" t="s">
        <v>33</v>
      </c>
      <c r="M84" s="934" t="s">
        <v>33</v>
      </c>
      <c r="N84" s="934" t="s">
        <v>33</v>
      </c>
      <c r="O84" s="934" t="s">
        <v>33</v>
      </c>
      <c r="P84" s="934" t="s">
        <v>33</v>
      </c>
      <c r="Q84" s="934" t="s">
        <v>33</v>
      </c>
      <c r="R84" s="934" t="s">
        <v>33</v>
      </c>
      <c r="S84" s="934" t="s">
        <v>33</v>
      </c>
      <c r="T84" s="934" t="s">
        <v>33</v>
      </c>
      <c r="U84" s="934" t="s">
        <v>33</v>
      </c>
      <c r="V84" s="934" t="s">
        <v>33</v>
      </c>
      <c r="W84" s="934" t="s">
        <v>33</v>
      </c>
      <c r="X84" s="934" t="s">
        <v>33</v>
      </c>
      <c r="Y84" s="934" t="s">
        <v>33</v>
      </c>
      <c r="Z84" s="943" t="s">
        <v>33</v>
      </c>
    </row>
    <row r="85" spans="2:26" ht="13.5" thickBot="1">
      <c r="B85" s="502">
        <v>17</v>
      </c>
      <c r="C85" s="1073" t="s">
        <v>195</v>
      </c>
      <c r="D85" s="1074"/>
      <c r="E85" s="1074"/>
      <c r="F85" s="1074"/>
      <c r="G85" s="1074"/>
      <c r="H85" s="1074"/>
      <c r="I85" s="1074"/>
      <c r="J85" s="1074"/>
      <c r="K85" s="1074"/>
      <c r="L85" s="1074"/>
      <c r="M85" s="1074"/>
      <c r="N85" s="1074"/>
      <c r="O85" s="1074"/>
      <c r="P85" s="1074"/>
      <c r="Q85" s="1074"/>
      <c r="R85" s="1074"/>
      <c r="S85" s="1074"/>
      <c r="T85" s="1074"/>
      <c r="U85" s="1074"/>
      <c r="V85" s="1074"/>
      <c r="W85" s="1074"/>
      <c r="X85" s="1074"/>
      <c r="Y85" s="1074"/>
      <c r="Z85" s="1075"/>
    </row>
    <row r="86" spans="2:26" ht="12.75">
      <c r="B86" s="497">
        <v>63</v>
      </c>
      <c r="C86" s="160" t="s">
        <v>196</v>
      </c>
      <c r="D86" s="947">
        <v>40559</v>
      </c>
      <c r="E86" s="934">
        <v>5600</v>
      </c>
      <c r="F86" s="934">
        <v>6500</v>
      </c>
      <c r="G86" s="934">
        <v>15600</v>
      </c>
      <c r="H86" s="934">
        <v>20700</v>
      </c>
      <c r="I86" s="934">
        <v>23700</v>
      </c>
      <c r="J86" s="934">
        <v>-200</v>
      </c>
      <c r="K86" s="934" t="s">
        <v>33</v>
      </c>
      <c r="L86" s="934" t="s">
        <v>33</v>
      </c>
      <c r="M86" s="934" t="s">
        <v>33</v>
      </c>
      <c r="N86" s="934" t="s">
        <v>33</v>
      </c>
      <c r="O86" s="934" t="s">
        <v>33</v>
      </c>
      <c r="P86" s="934" t="s">
        <v>33</v>
      </c>
      <c r="Q86" s="934">
        <v>3100</v>
      </c>
      <c r="R86" s="934" t="s">
        <v>33</v>
      </c>
      <c r="S86" s="934" t="s">
        <v>33</v>
      </c>
      <c r="T86" s="934" t="s">
        <v>33</v>
      </c>
      <c r="U86" s="934" t="s">
        <v>33</v>
      </c>
      <c r="V86" s="934" t="s">
        <v>33</v>
      </c>
      <c r="W86" s="934">
        <v>4900</v>
      </c>
      <c r="X86" s="934">
        <v>7100</v>
      </c>
      <c r="Y86" s="934">
        <v>7400</v>
      </c>
      <c r="Z86" s="943"/>
    </row>
    <row r="87" spans="2:26" ht="13.5" thickBot="1">
      <c r="B87" s="667">
        <v>64</v>
      </c>
      <c r="C87" s="164" t="s">
        <v>197</v>
      </c>
      <c r="D87" s="950">
        <v>40559</v>
      </c>
      <c r="E87" s="934">
        <v>5600</v>
      </c>
      <c r="F87" s="934">
        <v>6500</v>
      </c>
      <c r="G87" s="934">
        <v>15600</v>
      </c>
      <c r="H87" s="934">
        <v>20700</v>
      </c>
      <c r="I87" s="934">
        <v>23700</v>
      </c>
      <c r="J87" s="934">
        <v>-200</v>
      </c>
      <c r="K87" s="934" t="s">
        <v>33</v>
      </c>
      <c r="L87" s="934" t="s">
        <v>33</v>
      </c>
      <c r="M87" s="934" t="s">
        <v>33</v>
      </c>
      <c r="N87" s="934" t="s">
        <v>33</v>
      </c>
      <c r="O87" s="934" t="s">
        <v>33</v>
      </c>
      <c r="P87" s="934" t="s">
        <v>33</v>
      </c>
      <c r="Q87" s="934">
        <v>3100</v>
      </c>
      <c r="R87" s="934" t="s">
        <v>33</v>
      </c>
      <c r="S87" s="934" t="s">
        <v>33</v>
      </c>
      <c r="T87" s="934" t="s">
        <v>33</v>
      </c>
      <c r="U87" s="934" t="s">
        <v>33</v>
      </c>
      <c r="V87" s="934" t="s">
        <v>33</v>
      </c>
      <c r="W87" s="934">
        <v>4900</v>
      </c>
      <c r="X87" s="934">
        <v>7100</v>
      </c>
      <c r="Y87" s="934">
        <v>7400</v>
      </c>
      <c r="Z87" s="943"/>
    </row>
    <row r="88" spans="2:26" ht="13.5" thickBot="1">
      <c r="B88" s="673">
        <v>18</v>
      </c>
      <c r="C88" s="1074" t="s">
        <v>198</v>
      </c>
      <c r="D88" s="1074"/>
      <c r="E88" s="1074"/>
      <c r="F88" s="1074"/>
      <c r="G88" s="1074"/>
      <c r="H88" s="1074"/>
      <c r="I88" s="1074"/>
      <c r="J88" s="1074"/>
      <c r="K88" s="1074"/>
      <c r="L88" s="1074"/>
      <c r="M88" s="1074"/>
      <c r="N88" s="1074"/>
      <c r="O88" s="1074"/>
      <c r="P88" s="1074"/>
      <c r="Q88" s="1074"/>
      <c r="R88" s="1074"/>
      <c r="S88" s="1074"/>
      <c r="T88" s="1074"/>
      <c r="U88" s="1074"/>
      <c r="V88" s="1074"/>
      <c r="W88" s="1074"/>
      <c r="X88" s="1074"/>
      <c r="Y88" s="1074"/>
      <c r="Z88" s="1075"/>
    </row>
    <row r="89" spans="2:26" ht="12.75">
      <c r="B89" s="667">
        <v>65</v>
      </c>
      <c r="C89" s="668" t="s">
        <v>308</v>
      </c>
      <c r="D89" s="947">
        <v>40551</v>
      </c>
      <c r="E89" s="934">
        <v>2800</v>
      </c>
      <c r="F89" s="934">
        <v>8500</v>
      </c>
      <c r="G89" s="934">
        <v>10400</v>
      </c>
      <c r="H89" s="934" t="s">
        <v>33</v>
      </c>
      <c r="I89" s="934" t="s">
        <v>33</v>
      </c>
      <c r="J89" s="934" t="s">
        <v>33</v>
      </c>
      <c r="K89" s="934" t="s">
        <v>33</v>
      </c>
      <c r="L89" s="934" t="s">
        <v>33</v>
      </c>
      <c r="M89" s="934" t="s">
        <v>33</v>
      </c>
      <c r="N89" s="934">
        <v>1600</v>
      </c>
      <c r="O89" s="934" t="s">
        <v>33</v>
      </c>
      <c r="P89" s="934">
        <v>3000</v>
      </c>
      <c r="Q89" s="934">
        <v>4200</v>
      </c>
      <c r="R89" s="934" t="s">
        <v>33</v>
      </c>
      <c r="S89" s="934" t="s">
        <v>33</v>
      </c>
      <c r="T89" s="934" t="s">
        <v>33</v>
      </c>
      <c r="U89" s="934" t="s">
        <v>33</v>
      </c>
      <c r="V89" s="934" t="s">
        <v>33</v>
      </c>
      <c r="W89" s="934" t="s">
        <v>33</v>
      </c>
      <c r="X89" s="934" t="s">
        <v>33</v>
      </c>
      <c r="Y89" s="934" t="s">
        <v>33</v>
      </c>
      <c r="Z89" s="943" t="s">
        <v>33</v>
      </c>
    </row>
    <row r="90" spans="2:26" ht="12.75">
      <c r="B90" s="674">
        <v>66</v>
      </c>
      <c r="C90" s="190" t="s">
        <v>309</v>
      </c>
      <c r="D90" s="951">
        <v>40551</v>
      </c>
      <c r="E90" s="934">
        <v>2800</v>
      </c>
      <c r="F90" s="934">
        <v>8500</v>
      </c>
      <c r="G90" s="934">
        <v>10400</v>
      </c>
      <c r="H90" s="934" t="s">
        <v>33</v>
      </c>
      <c r="I90" s="934" t="s">
        <v>33</v>
      </c>
      <c r="J90" s="934" t="s">
        <v>33</v>
      </c>
      <c r="K90" s="934" t="s">
        <v>33</v>
      </c>
      <c r="L90" s="934" t="s">
        <v>33</v>
      </c>
      <c r="M90" s="934" t="s">
        <v>33</v>
      </c>
      <c r="N90" s="934">
        <v>1600</v>
      </c>
      <c r="O90" s="934" t="s">
        <v>33</v>
      </c>
      <c r="P90" s="934">
        <v>3000</v>
      </c>
      <c r="Q90" s="934">
        <v>4200</v>
      </c>
      <c r="R90" s="934" t="s">
        <v>33</v>
      </c>
      <c r="S90" s="934" t="s">
        <v>33</v>
      </c>
      <c r="T90" s="934" t="s">
        <v>33</v>
      </c>
      <c r="U90" s="934" t="s">
        <v>33</v>
      </c>
      <c r="V90" s="934" t="s">
        <v>33</v>
      </c>
      <c r="W90" s="934" t="s">
        <v>33</v>
      </c>
      <c r="X90" s="934" t="s">
        <v>33</v>
      </c>
      <c r="Y90" s="934" t="s">
        <v>33</v>
      </c>
      <c r="Z90" s="943" t="s">
        <v>33</v>
      </c>
    </row>
    <row r="91" spans="2:26" ht="13.5" thickBot="1">
      <c r="B91" s="667">
        <v>67</v>
      </c>
      <c r="C91" s="187" t="s">
        <v>326</v>
      </c>
      <c r="D91" s="950"/>
      <c r="E91" s="1089" t="s">
        <v>346</v>
      </c>
      <c r="F91" s="1090"/>
      <c r="G91" s="1090"/>
      <c r="H91" s="1090"/>
      <c r="I91" s="1090"/>
      <c r="J91" s="1090"/>
      <c r="K91" s="1090"/>
      <c r="L91" s="1090"/>
      <c r="M91" s="1090"/>
      <c r="N91" s="1090"/>
      <c r="O91" s="1090"/>
      <c r="P91" s="1090"/>
      <c r="Q91" s="1090"/>
      <c r="R91" s="1090"/>
      <c r="S91" s="1090"/>
      <c r="T91" s="1090"/>
      <c r="U91" s="1090"/>
      <c r="V91" s="1090"/>
      <c r="W91" s="1090"/>
      <c r="X91" s="1090"/>
      <c r="Y91" s="1090"/>
      <c r="Z91" s="1091"/>
    </row>
    <row r="92" spans="2:26" ht="13.5" thickBot="1">
      <c r="B92" s="673">
        <v>19</v>
      </c>
      <c r="C92" s="1074" t="s">
        <v>203</v>
      </c>
      <c r="D92" s="1074"/>
      <c r="E92" s="1074"/>
      <c r="F92" s="1074"/>
      <c r="G92" s="1074"/>
      <c r="H92" s="1074"/>
      <c r="I92" s="1074"/>
      <c r="J92" s="1074"/>
      <c r="K92" s="1074"/>
      <c r="L92" s="1074"/>
      <c r="M92" s="1074"/>
      <c r="N92" s="1074"/>
      <c r="O92" s="1074"/>
      <c r="P92" s="1074"/>
      <c r="Q92" s="1074"/>
      <c r="R92" s="1074"/>
      <c r="S92" s="1074"/>
      <c r="T92" s="1074"/>
      <c r="U92" s="1074"/>
      <c r="V92" s="1074"/>
      <c r="W92" s="1074"/>
      <c r="X92" s="1074"/>
      <c r="Y92" s="1074"/>
      <c r="Z92" s="1075"/>
    </row>
    <row r="93" spans="2:26" ht="13.5" thickBot="1">
      <c r="B93" s="674">
        <v>68</v>
      </c>
      <c r="C93" s="668" t="s">
        <v>317</v>
      </c>
      <c r="D93" s="211">
        <v>40392</v>
      </c>
      <c r="E93" s="934">
        <v>1800</v>
      </c>
      <c r="F93" s="934">
        <v>1800</v>
      </c>
      <c r="G93" s="934">
        <v>1800</v>
      </c>
      <c r="H93" s="934">
        <v>1800</v>
      </c>
      <c r="I93" s="934">
        <v>1800</v>
      </c>
      <c r="J93" s="934" t="s">
        <v>33</v>
      </c>
      <c r="K93" s="934" t="s">
        <v>33</v>
      </c>
      <c r="L93" s="934" t="s">
        <v>33</v>
      </c>
      <c r="M93" s="934" t="s">
        <v>33</v>
      </c>
      <c r="N93" s="934" t="s">
        <v>33</v>
      </c>
      <c r="O93" s="934" t="s">
        <v>33</v>
      </c>
      <c r="P93" s="934" t="s">
        <v>33</v>
      </c>
      <c r="Q93" s="934" t="s">
        <v>33</v>
      </c>
      <c r="R93" s="934" t="s">
        <v>33</v>
      </c>
      <c r="S93" s="934" t="s">
        <v>33</v>
      </c>
      <c r="T93" s="934" t="s">
        <v>33</v>
      </c>
      <c r="U93" s="934" t="s">
        <v>33</v>
      </c>
      <c r="V93" s="934" t="s">
        <v>33</v>
      </c>
      <c r="W93" s="934">
        <v>1800</v>
      </c>
      <c r="X93" s="934">
        <v>1800</v>
      </c>
      <c r="Y93" s="934">
        <v>1800</v>
      </c>
      <c r="Z93" s="943" t="s">
        <v>33</v>
      </c>
    </row>
    <row r="94" spans="2:26" ht="12.75">
      <c r="B94" s="667">
        <v>69</v>
      </c>
      <c r="C94" s="670" t="s">
        <v>318</v>
      </c>
      <c r="D94" s="211">
        <v>40392</v>
      </c>
      <c r="E94" s="934">
        <v>1800</v>
      </c>
      <c r="F94" s="934">
        <v>1800</v>
      </c>
      <c r="G94" s="934">
        <v>1800</v>
      </c>
      <c r="H94" s="934">
        <v>1800</v>
      </c>
      <c r="I94" s="934">
        <v>1800</v>
      </c>
      <c r="J94" s="934" t="s">
        <v>33</v>
      </c>
      <c r="K94" s="934" t="s">
        <v>33</v>
      </c>
      <c r="L94" s="934" t="s">
        <v>33</v>
      </c>
      <c r="M94" s="934" t="s">
        <v>33</v>
      </c>
      <c r="N94" s="934" t="s">
        <v>33</v>
      </c>
      <c r="O94" s="934" t="s">
        <v>33</v>
      </c>
      <c r="P94" s="934" t="s">
        <v>33</v>
      </c>
      <c r="Q94" s="934" t="s">
        <v>33</v>
      </c>
      <c r="R94" s="934" t="s">
        <v>33</v>
      </c>
      <c r="S94" s="934" t="s">
        <v>33</v>
      </c>
      <c r="T94" s="934" t="s">
        <v>33</v>
      </c>
      <c r="U94" s="934" t="s">
        <v>33</v>
      </c>
      <c r="V94" s="934" t="s">
        <v>33</v>
      </c>
      <c r="W94" s="934">
        <v>1800</v>
      </c>
      <c r="X94" s="934">
        <v>1800</v>
      </c>
      <c r="Y94" s="934">
        <v>1800</v>
      </c>
      <c r="Z94" s="943" t="s">
        <v>33</v>
      </c>
    </row>
    <row r="95" spans="2:26" ht="13.5" thickBot="1">
      <c r="B95" s="674">
        <v>70</v>
      </c>
      <c r="C95" s="671" t="s">
        <v>319</v>
      </c>
      <c r="D95" s="212">
        <v>40559</v>
      </c>
      <c r="E95" s="934">
        <v>4500</v>
      </c>
      <c r="F95" s="934">
        <v>6500</v>
      </c>
      <c r="G95" s="934">
        <v>14600</v>
      </c>
      <c r="H95" s="934">
        <v>18900</v>
      </c>
      <c r="I95" s="934">
        <v>21600</v>
      </c>
      <c r="J95" s="934" t="s">
        <v>33</v>
      </c>
      <c r="K95" s="934" t="s">
        <v>33</v>
      </c>
      <c r="L95" s="934" t="s">
        <v>33</v>
      </c>
      <c r="M95" s="934" t="s">
        <v>33</v>
      </c>
      <c r="N95" s="934" t="s">
        <v>33</v>
      </c>
      <c r="O95" s="934" t="s">
        <v>33</v>
      </c>
      <c r="P95" s="934" t="s">
        <v>33</v>
      </c>
      <c r="Q95" s="934" t="s">
        <v>33</v>
      </c>
      <c r="R95" s="934" t="s">
        <v>33</v>
      </c>
      <c r="S95" s="934" t="s">
        <v>33</v>
      </c>
      <c r="T95" s="934" t="s">
        <v>33</v>
      </c>
      <c r="U95" s="934" t="s">
        <v>33</v>
      </c>
      <c r="V95" s="934" t="s">
        <v>33</v>
      </c>
      <c r="W95" s="934">
        <v>4600</v>
      </c>
      <c r="X95" s="934">
        <v>6300</v>
      </c>
      <c r="Y95" s="934">
        <v>6500</v>
      </c>
      <c r="Z95" s="943" t="s">
        <v>33</v>
      </c>
    </row>
    <row r="96" spans="2:26" ht="13.5" thickBot="1">
      <c r="B96" s="673">
        <v>20</v>
      </c>
      <c r="C96" s="1074" t="s">
        <v>206</v>
      </c>
      <c r="D96" s="1074"/>
      <c r="E96" s="1074"/>
      <c r="F96" s="1074"/>
      <c r="G96" s="1074"/>
      <c r="H96" s="1074"/>
      <c r="I96" s="1074"/>
      <c r="J96" s="1074"/>
      <c r="K96" s="1074"/>
      <c r="L96" s="1074"/>
      <c r="M96" s="1074"/>
      <c r="N96" s="1074"/>
      <c r="O96" s="1074"/>
      <c r="P96" s="1074"/>
      <c r="Q96" s="1074"/>
      <c r="R96" s="1074"/>
      <c r="S96" s="1074"/>
      <c r="T96" s="1074"/>
      <c r="U96" s="1074"/>
      <c r="V96" s="1074"/>
      <c r="W96" s="1074"/>
      <c r="X96" s="1074"/>
      <c r="Y96" s="1074"/>
      <c r="Z96" s="1075"/>
    </row>
    <row r="97" spans="2:26" ht="12.75">
      <c r="B97" s="674">
        <v>71</v>
      </c>
      <c r="C97" s="672" t="s">
        <v>207</v>
      </c>
      <c r="D97" s="936">
        <v>40559</v>
      </c>
      <c r="E97" s="934">
        <v>7500</v>
      </c>
      <c r="F97" s="934">
        <v>8900</v>
      </c>
      <c r="G97" s="934">
        <v>21500</v>
      </c>
      <c r="H97" s="934">
        <v>28700</v>
      </c>
      <c r="I97" s="934">
        <v>31700</v>
      </c>
      <c r="J97" s="934" t="s">
        <v>33</v>
      </c>
      <c r="K97" s="934" t="s">
        <v>33</v>
      </c>
      <c r="L97" s="934" t="s">
        <v>33</v>
      </c>
      <c r="M97" s="934" t="s">
        <v>33</v>
      </c>
      <c r="N97" s="934">
        <v>4200</v>
      </c>
      <c r="O97" s="934" t="s">
        <v>33</v>
      </c>
      <c r="P97" s="934" t="s">
        <v>33</v>
      </c>
      <c r="Q97" s="934" t="s">
        <v>33</v>
      </c>
      <c r="R97" s="934" t="s">
        <v>33</v>
      </c>
      <c r="S97" s="934" t="s">
        <v>33</v>
      </c>
      <c r="T97" s="934" t="s">
        <v>33</v>
      </c>
      <c r="U97" s="934" t="s">
        <v>33</v>
      </c>
      <c r="V97" s="934" t="s">
        <v>33</v>
      </c>
      <c r="W97" s="934">
        <v>4800</v>
      </c>
      <c r="X97" s="934">
        <v>6800</v>
      </c>
      <c r="Y97" s="934">
        <v>7200</v>
      </c>
      <c r="Z97" s="943">
        <v>-200</v>
      </c>
    </row>
    <row r="98" spans="2:26" ht="13.5" thickBot="1">
      <c r="B98" s="667">
        <v>72</v>
      </c>
      <c r="C98" s="671" t="s">
        <v>243</v>
      </c>
      <c r="D98" s="212">
        <v>40559</v>
      </c>
      <c r="E98" s="934">
        <v>8300</v>
      </c>
      <c r="F98" s="934">
        <v>9100</v>
      </c>
      <c r="G98" s="934">
        <v>8300</v>
      </c>
      <c r="H98" s="934">
        <v>10900</v>
      </c>
      <c r="I98" s="934">
        <v>22000</v>
      </c>
      <c r="J98" s="934">
        <v>29500</v>
      </c>
      <c r="K98" s="934">
        <v>32500</v>
      </c>
      <c r="L98" s="934" t="s">
        <v>33</v>
      </c>
      <c r="M98" s="934" t="s">
        <v>33</v>
      </c>
      <c r="N98" s="934" t="s">
        <v>33</v>
      </c>
      <c r="O98" s="934" t="s">
        <v>33</v>
      </c>
      <c r="P98" s="934" t="s">
        <v>33</v>
      </c>
      <c r="Q98" s="934" t="s">
        <v>33</v>
      </c>
      <c r="R98" s="934" t="s">
        <v>33</v>
      </c>
      <c r="S98" s="934" t="s">
        <v>33</v>
      </c>
      <c r="T98" s="934" t="s">
        <v>33</v>
      </c>
      <c r="U98" s="934" t="s">
        <v>33</v>
      </c>
      <c r="V98" s="934" t="s">
        <v>33</v>
      </c>
      <c r="W98" s="934">
        <v>4900</v>
      </c>
      <c r="X98" s="934">
        <v>7200</v>
      </c>
      <c r="Y98" s="934">
        <v>7400</v>
      </c>
      <c r="Z98" s="943">
        <v>-200</v>
      </c>
    </row>
    <row r="99" spans="2:26" ht="13.5" thickBot="1">
      <c r="B99" s="673">
        <v>21</v>
      </c>
      <c r="C99" s="1074" t="s">
        <v>208</v>
      </c>
      <c r="D99" s="1074"/>
      <c r="E99" s="1074"/>
      <c r="F99" s="1074"/>
      <c r="G99" s="1074"/>
      <c r="H99" s="1074"/>
      <c r="I99" s="1074"/>
      <c r="J99" s="1074"/>
      <c r="K99" s="1074"/>
      <c r="L99" s="1074"/>
      <c r="M99" s="1074"/>
      <c r="N99" s="1074"/>
      <c r="O99" s="1074"/>
      <c r="P99" s="1074"/>
      <c r="Q99" s="1074"/>
      <c r="R99" s="1074"/>
      <c r="S99" s="1074"/>
      <c r="T99" s="1074"/>
      <c r="U99" s="1074"/>
      <c r="V99" s="1074"/>
      <c r="W99" s="1074"/>
      <c r="X99" s="1074"/>
      <c r="Y99" s="1074"/>
      <c r="Z99" s="1075"/>
    </row>
    <row r="100" spans="2:26" ht="12.75">
      <c r="B100" s="667">
        <v>73</v>
      </c>
      <c r="C100" s="668" t="s">
        <v>209</v>
      </c>
      <c r="D100" s="947">
        <v>40559</v>
      </c>
      <c r="E100" s="934">
        <v>6500</v>
      </c>
      <c r="F100" s="934">
        <v>7000</v>
      </c>
      <c r="G100" s="934">
        <v>15600</v>
      </c>
      <c r="H100" s="934">
        <v>20400</v>
      </c>
      <c r="I100" s="934">
        <v>23600</v>
      </c>
      <c r="J100" s="934" t="s">
        <v>33</v>
      </c>
      <c r="K100" s="934" t="s">
        <v>33</v>
      </c>
      <c r="L100" s="934" t="s">
        <v>33</v>
      </c>
      <c r="M100" s="934" t="s">
        <v>33</v>
      </c>
      <c r="N100" s="934" t="s">
        <v>33</v>
      </c>
      <c r="O100" s="934" t="s">
        <v>33</v>
      </c>
      <c r="P100" s="934" t="s">
        <v>33</v>
      </c>
      <c r="Q100" s="934" t="s">
        <v>33</v>
      </c>
      <c r="R100" s="934" t="s">
        <v>33</v>
      </c>
      <c r="S100" s="934" t="s">
        <v>33</v>
      </c>
      <c r="T100" s="934" t="s">
        <v>33</v>
      </c>
      <c r="U100" s="934" t="s">
        <v>33</v>
      </c>
      <c r="V100" s="934" t="s">
        <v>33</v>
      </c>
      <c r="W100" s="934">
        <v>4500</v>
      </c>
      <c r="X100" s="934">
        <v>6400</v>
      </c>
      <c r="Y100" s="934">
        <v>6600</v>
      </c>
      <c r="Z100" s="943"/>
    </row>
    <row r="101" spans="2:26" ht="12.75">
      <c r="B101" s="923">
        <v>74</v>
      </c>
      <c r="C101" s="670" t="s">
        <v>210</v>
      </c>
      <c r="D101" s="951">
        <v>40559</v>
      </c>
      <c r="E101" s="934">
        <v>6200</v>
      </c>
      <c r="F101" s="934">
        <v>6800</v>
      </c>
      <c r="G101" s="934">
        <v>15300</v>
      </c>
      <c r="H101" s="934">
        <v>20400</v>
      </c>
      <c r="I101" s="934">
        <v>23400</v>
      </c>
      <c r="J101" s="934" t="s">
        <v>33</v>
      </c>
      <c r="K101" s="934" t="s">
        <v>33</v>
      </c>
      <c r="L101" s="934" t="s">
        <v>33</v>
      </c>
      <c r="M101" s="934" t="s">
        <v>33</v>
      </c>
      <c r="N101" s="934" t="s">
        <v>33</v>
      </c>
      <c r="O101" s="934" t="s">
        <v>33</v>
      </c>
      <c r="P101" s="934" t="s">
        <v>33</v>
      </c>
      <c r="Q101" s="934" t="s">
        <v>33</v>
      </c>
      <c r="R101" s="934" t="s">
        <v>33</v>
      </c>
      <c r="S101" s="934" t="s">
        <v>33</v>
      </c>
      <c r="T101" s="934" t="s">
        <v>33</v>
      </c>
      <c r="U101" s="934" t="s">
        <v>33</v>
      </c>
      <c r="V101" s="934" t="s">
        <v>33</v>
      </c>
      <c r="W101" s="934">
        <v>4500</v>
      </c>
      <c r="X101" s="934">
        <v>6400</v>
      </c>
      <c r="Y101" s="934">
        <v>6600</v>
      </c>
      <c r="Z101" s="943"/>
    </row>
    <row r="102" spans="2:26" ht="12.75">
      <c r="B102" s="667">
        <v>75</v>
      </c>
      <c r="C102" s="669" t="s">
        <v>211</v>
      </c>
      <c r="D102" s="952">
        <v>40559</v>
      </c>
      <c r="E102" s="934">
        <v>6200</v>
      </c>
      <c r="F102" s="934">
        <v>6800</v>
      </c>
      <c r="G102" s="934">
        <v>15300</v>
      </c>
      <c r="H102" s="934">
        <v>20400</v>
      </c>
      <c r="I102" s="934">
        <v>23400</v>
      </c>
      <c r="J102" s="934" t="s">
        <v>33</v>
      </c>
      <c r="K102" s="934" t="s">
        <v>33</v>
      </c>
      <c r="L102" s="934" t="s">
        <v>33</v>
      </c>
      <c r="M102" s="934" t="s">
        <v>33</v>
      </c>
      <c r="N102" s="934" t="s">
        <v>33</v>
      </c>
      <c r="O102" s="934" t="s">
        <v>33</v>
      </c>
      <c r="P102" s="934" t="s">
        <v>33</v>
      </c>
      <c r="Q102" s="934" t="s">
        <v>33</v>
      </c>
      <c r="R102" s="934" t="s">
        <v>33</v>
      </c>
      <c r="S102" s="934" t="s">
        <v>33</v>
      </c>
      <c r="T102" s="934" t="s">
        <v>33</v>
      </c>
      <c r="U102" s="934" t="s">
        <v>33</v>
      </c>
      <c r="V102" s="934" t="s">
        <v>33</v>
      </c>
      <c r="W102" s="934">
        <v>4500</v>
      </c>
      <c r="X102" s="934">
        <v>6400</v>
      </c>
      <c r="Y102" s="934">
        <v>6600</v>
      </c>
      <c r="Z102" s="943"/>
    </row>
    <row r="103" spans="2:26" ht="13.5" thickBot="1">
      <c r="B103" s="667">
        <v>76</v>
      </c>
      <c r="C103" s="921" t="s">
        <v>327</v>
      </c>
      <c r="D103" s="953"/>
      <c r="E103" s="934">
        <v>6500</v>
      </c>
      <c r="F103" s="934">
        <v>7000</v>
      </c>
      <c r="G103" s="934">
        <v>15200</v>
      </c>
      <c r="H103" s="934">
        <v>19500</v>
      </c>
      <c r="I103" s="934">
        <v>22100</v>
      </c>
      <c r="J103" s="934" t="s">
        <v>33</v>
      </c>
      <c r="K103" s="934" t="s">
        <v>33</v>
      </c>
      <c r="L103" s="934" t="s">
        <v>33</v>
      </c>
      <c r="M103" s="934" t="s">
        <v>33</v>
      </c>
      <c r="N103" s="934" t="s">
        <v>33</v>
      </c>
      <c r="O103" s="934" t="s">
        <v>33</v>
      </c>
      <c r="P103" s="934" t="s">
        <v>33</v>
      </c>
      <c r="Q103" s="934" t="s">
        <v>33</v>
      </c>
      <c r="R103" s="934" t="s">
        <v>33</v>
      </c>
      <c r="S103" s="934" t="s">
        <v>33</v>
      </c>
      <c r="T103" s="934" t="s">
        <v>33</v>
      </c>
      <c r="U103" s="934" t="s">
        <v>33</v>
      </c>
      <c r="V103" s="934" t="s">
        <v>33</v>
      </c>
      <c r="W103" s="934">
        <v>4900</v>
      </c>
      <c r="X103" s="934">
        <v>6600</v>
      </c>
      <c r="Y103" s="934">
        <v>6800</v>
      </c>
      <c r="Z103" s="943"/>
    </row>
    <row r="104" spans="2:26" ht="13.5" thickBot="1">
      <c r="B104" s="673">
        <v>22</v>
      </c>
      <c r="C104" s="1074" t="s">
        <v>245</v>
      </c>
      <c r="D104" s="1074"/>
      <c r="E104" s="1074"/>
      <c r="F104" s="1074"/>
      <c r="G104" s="1074"/>
      <c r="H104" s="1074"/>
      <c r="I104" s="1074"/>
      <c r="J104" s="1074"/>
      <c r="K104" s="1074"/>
      <c r="L104" s="1074"/>
      <c r="M104" s="1074"/>
      <c r="N104" s="1074"/>
      <c r="O104" s="1074"/>
      <c r="P104" s="1074"/>
      <c r="Q104" s="1074"/>
      <c r="R104" s="1074"/>
      <c r="S104" s="1074"/>
      <c r="T104" s="1074"/>
      <c r="U104" s="1074"/>
      <c r="V104" s="1074"/>
      <c r="W104" s="1074"/>
      <c r="X104" s="1074"/>
      <c r="Y104" s="1074"/>
      <c r="Z104" s="1075"/>
    </row>
    <row r="105" spans="2:26" ht="12.75">
      <c r="B105" s="667">
        <v>77</v>
      </c>
      <c r="C105" s="672" t="s">
        <v>246</v>
      </c>
      <c r="D105" s="954">
        <v>40563</v>
      </c>
      <c r="E105" s="934">
        <v>6600</v>
      </c>
      <c r="F105" s="934">
        <v>7200</v>
      </c>
      <c r="G105" s="934">
        <v>15200</v>
      </c>
      <c r="H105" s="934">
        <v>19600</v>
      </c>
      <c r="I105" s="934">
        <v>22300</v>
      </c>
      <c r="J105" s="934" t="s">
        <v>33</v>
      </c>
      <c r="K105" s="934" t="s">
        <v>33</v>
      </c>
      <c r="L105" s="934" t="s">
        <v>33</v>
      </c>
      <c r="M105" s="934" t="s">
        <v>33</v>
      </c>
      <c r="N105" s="934" t="s">
        <v>33</v>
      </c>
      <c r="O105" s="934" t="s">
        <v>33</v>
      </c>
      <c r="P105" s="934" t="s">
        <v>33</v>
      </c>
      <c r="Q105" s="934" t="s">
        <v>33</v>
      </c>
      <c r="R105" s="934" t="s">
        <v>33</v>
      </c>
      <c r="S105" s="934" t="s">
        <v>33</v>
      </c>
      <c r="T105" s="934" t="s">
        <v>33</v>
      </c>
      <c r="U105" s="934" t="s">
        <v>33</v>
      </c>
      <c r="V105" s="934" t="s">
        <v>33</v>
      </c>
      <c r="W105" s="934">
        <v>4600</v>
      </c>
      <c r="X105" s="934">
        <v>6300</v>
      </c>
      <c r="Y105" s="934">
        <v>6500</v>
      </c>
      <c r="Z105" s="943">
        <v>4900</v>
      </c>
    </row>
    <row r="106" spans="2:26" ht="12.75">
      <c r="B106" s="674">
        <v>78</v>
      </c>
      <c r="C106" s="670" t="s">
        <v>127</v>
      </c>
      <c r="D106" s="954">
        <v>40563</v>
      </c>
      <c r="E106" s="934">
        <v>7400</v>
      </c>
      <c r="F106" s="934">
        <v>9400</v>
      </c>
      <c r="G106" s="934">
        <v>22300</v>
      </c>
      <c r="H106" s="934">
        <v>26700</v>
      </c>
      <c r="I106" s="934">
        <v>31300</v>
      </c>
      <c r="J106" s="934" t="s">
        <v>33</v>
      </c>
      <c r="K106" s="934" t="s">
        <v>33</v>
      </c>
      <c r="L106" s="934" t="s">
        <v>33</v>
      </c>
      <c r="M106" s="934" t="s">
        <v>33</v>
      </c>
      <c r="N106" s="934" t="s">
        <v>33</v>
      </c>
      <c r="O106" s="934" t="s">
        <v>33</v>
      </c>
      <c r="P106" s="934" t="s">
        <v>33</v>
      </c>
      <c r="Q106" s="934" t="s">
        <v>33</v>
      </c>
      <c r="R106" s="934" t="s">
        <v>33</v>
      </c>
      <c r="S106" s="934" t="s">
        <v>33</v>
      </c>
      <c r="T106" s="934" t="s">
        <v>33</v>
      </c>
      <c r="U106" s="934" t="s">
        <v>33</v>
      </c>
      <c r="V106" s="934" t="s">
        <v>33</v>
      </c>
      <c r="W106" s="934">
        <v>4600</v>
      </c>
      <c r="X106" s="934">
        <v>6300</v>
      </c>
      <c r="Y106" s="934">
        <v>6500</v>
      </c>
      <c r="Z106" s="943">
        <v>4900</v>
      </c>
    </row>
    <row r="107" spans="2:26" ht="12.75">
      <c r="B107" s="667">
        <v>79</v>
      </c>
      <c r="C107" s="669" t="s">
        <v>126</v>
      </c>
      <c r="D107" s="954">
        <v>40563</v>
      </c>
      <c r="E107" s="934">
        <v>7400</v>
      </c>
      <c r="F107" s="934">
        <v>9400</v>
      </c>
      <c r="G107" s="934">
        <v>22300</v>
      </c>
      <c r="H107" s="934">
        <v>26700</v>
      </c>
      <c r="I107" s="934">
        <v>31300</v>
      </c>
      <c r="J107" s="934" t="s">
        <v>33</v>
      </c>
      <c r="K107" s="934" t="s">
        <v>33</v>
      </c>
      <c r="L107" s="934" t="s">
        <v>33</v>
      </c>
      <c r="M107" s="934" t="s">
        <v>33</v>
      </c>
      <c r="N107" s="934" t="s">
        <v>33</v>
      </c>
      <c r="O107" s="934" t="s">
        <v>33</v>
      </c>
      <c r="P107" s="934" t="s">
        <v>33</v>
      </c>
      <c r="Q107" s="934" t="s">
        <v>33</v>
      </c>
      <c r="R107" s="934" t="s">
        <v>33</v>
      </c>
      <c r="S107" s="934" t="s">
        <v>33</v>
      </c>
      <c r="T107" s="934" t="s">
        <v>33</v>
      </c>
      <c r="U107" s="934" t="s">
        <v>33</v>
      </c>
      <c r="V107" s="934" t="s">
        <v>33</v>
      </c>
      <c r="W107" s="934">
        <v>4600</v>
      </c>
      <c r="X107" s="934">
        <v>6300</v>
      </c>
      <c r="Y107" s="934">
        <v>6500</v>
      </c>
      <c r="Z107" s="943">
        <v>4900</v>
      </c>
    </row>
    <row r="108" spans="2:26" ht="12.75">
      <c r="B108" s="674">
        <v>80</v>
      </c>
      <c r="C108" s="670" t="s">
        <v>128</v>
      </c>
      <c r="D108" s="954">
        <v>40563</v>
      </c>
      <c r="E108" s="934">
        <v>7400</v>
      </c>
      <c r="F108" s="934">
        <v>9400</v>
      </c>
      <c r="G108" s="934">
        <v>22300</v>
      </c>
      <c r="H108" s="934">
        <v>26700</v>
      </c>
      <c r="I108" s="934">
        <v>31300</v>
      </c>
      <c r="J108" s="934" t="s">
        <v>33</v>
      </c>
      <c r="K108" s="934" t="s">
        <v>33</v>
      </c>
      <c r="L108" s="934" t="s">
        <v>33</v>
      </c>
      <c r="M108" s="934" t="s">
        <v>33</v>
      </c>
      <c r="N108" s="934" t="s">
        <v>33</v>
      </c>
      <c r="O108" s="934" t="s">
        <v>33</v>
      </c>
      <c r="P108" s="934" t="s">
        <v>33</v>
      </c>
      <c r="Q108" s="934" t="s">
        <v>33</v>
      </c>
      <c r="R108" s="934" t="s">
        <v>33</v>
      </c>
      <c r="S108" s="934" t="s">
        <v>33</v>
      </c>
      <c r="T108" s="934" t="s">
        <v>33</v>
      </c>
      <c r="U108" s="934" t="s">
        <v>33</v>
      </c>
      <c r="V108" s="934" t="s">
        <v>33</v>
      </c>
      <c r="W108" s="934">
        <v>4600</v>
      </c>
      <c r="X108" s="934">
        <v>6300</v>
      </c>
      <c r="Y108" s="934">
        <v>6500</v>
      </c>
      <c r="Z108" s="943">
        <v>4900</v>
      </c>
    </row>
    <row r="109" spans="2:26" ht="13.5" thickBot="1">
      <c r="B109" s="665">
        <v>81</v>
      </c>
      <c r="C109" s="922" t="s">
        <v>310</v>
      </c>
      <c r="D109" s="950">
        <v>40563</v>
      </c>
      <c r="E109" s="934">
        <v>6600</v>
      </c>
      <c r="F109" s="934">
        <v>7200</v>
      </c>
      <c r="G109" s="934">
        <v>15200</v>
      </c>
      <c r="H109" s="934">
        <v>19600</v>
      </c>
      <c r="I109" s="934">
        <v>22300</v>
      </c>
      <c r="J109" s="934" t="s">
        <v>33</v>
      </c>
      <c r="K109" s="934" t="s">
        <v>33</v>
      </c>
      <c r="L109" s="934" t="s">
        <v>33</v>
      </c>
      <c r="M109" s="934" t="s">
        <v>33</v>
      </c>
      <c r="N109" s="934">
        <v>3200</v>
      </c>
      <c r="O109" s="934" t="s">
        <v>33</v>
      </c>
      <c r="P109" s="934" t="s">
        <v>33</v>
      </c>
      <c r="Q109" s="934" t="s">
        <v>33</v>
      </c>
      <c r="R109" s="934" t="s">
        <v>33</v>
      </c>
      <c r="S109" s="934" t="s">
        <v>33</v>
      </c>
      <c r="T109" s="934" t="s">
        <v>33</v>
      </c>
      <c r="U109" s="934" t="s">
        <v>33</v>
      </c>
      <c r="V109" s="934" t="s">
        <v>33</v>
      </c>
      <c r="W109" s="934">
        <v>4600</v>
      </c>
      <c r="X109" s="934">
        <v>6300</v>
      </c>
      <c r="Y109" s="934">
        <v>6500</v>
      </c>
      <c r="Z109" s="943">
        <v>4900</v>
      </c>
    </row>
    <row r="110" spans="2:26" ht="13.5" thickBot="1">
      <c r="B110" s="673">
        <v>23</v>
      </c>
      <c r="C110" s="1074" t="s">
        <v>344</v>
      </c>
      <c r="D110" s="1074"/>
      <c r="E110" s="1074"/>
      <c r="F110" s="1074"/>
      <c r="G110" s="1074"/>
      <c r="H110" s="1074"/>
      <c r="I110" s="1074"/>
      <c r="J110" s="1074"/>
      <c r="K110" s="1074"/>
      <c r="L110" s="1074"/>
      <c r="M110" s="1074"/>
      <c r="N110" s="1074"/>
      <c r="O110" s="1074"/>
      <c r="P110" s="1074"/>
      <c r="Q110" s="1074"/>
      <c r="R110" s="1074"/>
      <c r="S110" s="1074"/>
      <c r="T110" s="1074"/>
      <c r="U110" s="1074"/>
      <c r="V110" s="1074"/>
      <c r="W110" s="1074"/>
      <c r="X110" s="1074"/>
      <c r="Y110" s="1074"/>
      <c r="Z110" s="1075"/>
    </row>
    <row r="111" spans="2:26" ht="12.75">
      <c r="B111" s="667">
        <v>82</v>
      </c>
      <c r="C111" s="955" t="s">
        <v>330</v>
      </c>
      <c r="D111" s="954">
        <v>40563</v>
      </c>
      <c r="E111" s="934">
        <v>6100</v>
      </c>
      <c r="F111" s="934">
        <v>6700</v>
      </c>
      <c r="G111" s="934">
        <v>15700</v>
      </c>
      <c r="H111" s="934">
        <v>20700</v>
      </c>
      <c r="I111" s="934">
        <v>23900</v>
      </c>
      <c r="J111" s="934" t="s">
        <v>33</v>
      </c>
      <c r="K111" s="934" t="s">
        <v>33</v>
      </c>
      <c r="L111" s="934" t="s">
        <v>33</v>
      </c>
      <c r="M111" s="934" t="s">
        <v>33</v>
      </c>
      <c r="N111" s="934" t="s">
        <v>33</v>
      </c>
      <c r="O111" s="934" t="s">
        <v>33</v>
      </c>
      <c r="P111" s="934" t="s">
        <v>33</v>
      </c>
      <c r="Q111" s="934" t="s">
        <v>33</v>
      </c>
      <c r="R111" s="934" t="s">
        <v>33</v>
      </c>
      <c r="S111" s="934" t="s">
        <v>33</v>
      </c>
      <c r="T111" s="934" t="s">
        <v>33</v>
      </c>
      <c r="U111" s="934" t="s">
        <v>33</v>
      </c>
      <c r="V111" s="934" t="s">
        <v>33</v>
      </c>
      <c r="W111" s="934">
        <v>4900</v>
      </c>
      <c r="X111" s="934">
        <v>6900</v>
      </c>
      <c r="Y111" s="934">
        <v>7200</v>
      </c>
      <c r="Z111" s="943"/>
    </row>
    <row r="112" spans="2:26" ht="12.75">
      <c r="B112" s="674">
        <v>83</v>
      </c>
      <c r="C112" s="956" t="s">
        <v>193</v>
      </c>
      <c r="D112" s="954">
        <v>40563</v>
      </c>
      <c r="E112" s="934">
        <v>6100</v>
      </c>
      <c r="F112" s="934">
        <v>6700</v>
      </c>
      <c r="G112" s="934">
        <v>15700</v>
      </c>
      <c r="H112" s="934">
        <v>20700</v>
      </c>
      <c r="I112" s="934">
        <v>23900</v>
      </c>
      <c r="J112" s="934" t="s">
        <v>33</v>
      </c>
      <c r="K112" s="934" t="s">
        <v>33</v>
      </c>
      <c r="L112" s="934" t="s">
        <v>33</v>
      </c>
      <c r="M112" s="934" t="s">
        <v>33</v>
      </c>
      <c r="N112" s="934" t="s">
        <v>33</v>
      </c>
      <c r="O112" s="934" t="s">
        <v>33</v>
      </c>
      <c r="P112" s="934" t="s">
        <v>33</v>
      </c>
      <c r="Q112" s="934" t="s">
        <v>33</v>
      </c>
      <c r="R112" s="934" t="s">
        <v>33</v>
      </c>
      <c r="S112" s="934" t="s">
        <v>33</v>
      </c>
      <c r="T112" s="934" t="s">
        <v>33</v>
      </c>
      <c r="U112" s="934" t="s">
        <v>33</v>
      </c>
      <c r="V112" s="934" t="s">
        <v>33</v>
      </c>
      <c r="W112" s="934">
        <v>4900</v>
      </c>
      <c r="X112" s="934">
        <v>6900</v>
      </c>
      <c r="Y112" s="934">
        <v>7200</v>
      </c>
      <c r="Z112" s="943"/>
    </row>
    <row r="113" spans="2:26" ht="12.75">
      <c r="B113" s="667">
        <v>84</v>
      </c>
      <c r="C113" s="956" t="s">
        <v>331</v>
      </c>
      <c r="D113" s="954">
        <v>40563</v>
      </c>
      <c r="E113" s="934">
        <v>6300</v>
      </c>
      <c r="F113" s="934">
        <v>6900</v>
      </c>
      <c r="G113" s="934">
        <v>15000</v>
      </c>
      <c r="H113" s="934">
        <v>19400</v>
      </c>
      <c r="I113" s="934">
        <v>22100</v>
      </c>
      <c r="J113" s="934" t="s">
        <v>33</v>
      </c>
      <c r="K113" s="934" t="s">
        <v>33</v>
      </c>
      <c r="L113" s="934" t="s">
        <v>33</v>
      </c>
      <c r="M113" s="934" t="s">
        <v>33</v>
      </c>
      <c r="N113" s="934" t="s">
        <v>33</v>
      </c>
      <c r="O113" s="934" t="s">
        <v>33</v>
      </c>
      <c r="P113" s="934" t="s">
        <v>33</v>
      </c>
      <c r="Q113" s="934" t="s">
        <v>33</v>
      </c>
      <c r="R113" s="934" t="s">
        <v>33</v>
      </c>
      <c r="S113" s="934" t="s">
        <v>33</v>
      </c>
      <c r="T113" s="934" t="s">
        <v>33</v>
      </c>
      <c r="U113" s="934" t="s">
        <v>33</v>
      </c>
      <c r="V113" s="934" t="s">
        <v>33</v>
      </c>
      <c r="W113" s="934">
        <v>4900</v>
      </c>
      <c r="X113" s="934">
        <v>6600</v>
      </c>
      <c r="Y113" s="934">
        <v>6800</v>
      </c>
      <c r="Z113" s="943"/>
    </row>
    <row r="114" spans="2:26" ht="12.75">
      <c r="B114" s="674">
        <v>85</v>
      </c>
      <c r="C114" s="956" t="s">
        <v>332</v>
      </c>
      <c r="D114" s="954">
        <v>40563</v>
      </c>
      <c r="E114" s="934">
        <v>6300</v>
      </c>
      <c r="F114" s="934">
        <v>6900</v>
      </c>
      <c r="G114" s="934">
        <v>15000</v>
      </c>
      <c r="H114" s="934">
        <v>19400</v>
      </c>
      <c r="I114" s="934">
        <v>22100</v>
      </c>
      <c r="J114" s="934" t="s">
        <v>33</v>
      </c>
      <c r="K114" s="934" t="s">
        <v>33</v>
      </c>
      <c r="L114" s="934" t="s">
        <v>33</v>
      </c>
      <c r="M114" s="934" t="s">
        <v>33</v>
      </c>
      <c r="N114" s="934" t="s">
        <v>33</v>
      </c>
      <c r="O114" s="934" t="s">
        <v>33</v>
      </c>
      <c r="P114" s="934" t="s">
        <v>33</v>
      </c>
      <c r="Q114" s="934" t="s">
        <v>33</v>
      </c>
      <c r="R114" s="934" t="s">
        <v>33</v>
      </c>
      <c r="S114" s="934" t="s">
        <v>33</v>
      </c>
      <c r="T114" s="934" t="s">
        <v>33</v>
      </c>
      <c r="U114" s="934" t="s">
        <v>33</v>
      </c>
      <c r="V114" s="934" t="s">
        <v>33</v>
      </c>
      <c r="W114" s="934">
        <v>4900</v>
      </c>
      <c r="X114" s="934">
        <v>6600</v>
      </c>
      <c r="Y114" s="934">
        <v>6800</v>
      </c>
      <c r="Z114" s="943"/>
    </row>
    <row r="115" spans="2:26" ht="13.5" thickBot="1">
      <c r="B115" s="665">
        <v>86</v>
      </c>
      <c r="C115" s="956" t="s">
        <v>333</v>
      </c>
      <c r="D115" s="950">
        <v>40563</v>
      </c>
      <c r="E115" s="934">
        <v>7000</v>
      </c>
      <c r="F115" s="934">
        <v>8800</v>
      </c>
      <c r="G115" s="934">
        <v>18700</v>
      </c>
      <c r="H115" s="934">
        <v>26500</v>
      </c>
      <c r="I115" s="934">
        <v>28500</v>
      </c>
      <c r="J115" s="934" t="s">
        <v>33</v>
      </c>
      <c r="K115" s="934" t="s">
        <v>33</v>
      </c>
      <c r="L115" s="934" t="s">
        <v>33</v>
      </c>
      <c r="M115" s="934" t="s">
        <v>33</v>
      </c>
      <c r="N115" s="934">
        <v>2000</v>
      </c>
      <c r="O115" s="934" t="s">
        <v>33</v>
      </c>
      <c r="P115" s="934" t="s">
        <v>33</v>
      </c>
      <c r="Q115" s="934" t="s">
        <v>33</v>
      </c>
      <c r="R115" s="934" t="s">
        <v>33</v>
      </c>
      <c r="S115" s="934" t="s">
        <v>33</v>
      </c>
      <c r="T115" s="934" t="s">
        <v>33</v>
      </c>
      <c r="U115" s="934" t="s">
        <v>33</v>
      </c>
      <c r="V115" s="934" t="s">
        <v>33</v>
      </c>
      <c r="W115" s="934">
        <v>4900</v>
      </c>
      <c r="X115" s="934">
        <v>6600</v>
      </c>
      <c r="Y115" s="934">
        <v>6800</v>
      </c>
      <c r="Z115" s="943"/>
    </row>
    <row r="116" spans="2:26" ht="13.5" thickBot="1">
      <c r="B116" s="665">
        <v>87</v>
      </c>
      <c r="C116" s="956" t="s">
        <v>334</v>
      </c>
      <c r="D116" s="950">
        <v>40564</v>
      </c>
      <c r="E116" s="934">
        <v>7000</v>
      </c>
      <c r="F116" s="934">
        <v>8800</v>
      </c>
      <c r="G116" s="934">
        <v>18700</v>
      </c>
      <c r="H116" s="934">
        <v>26500</v>
      </c>
      <c r="I116" s="934">
        <v>28500</v>
      </c>
      <c r="J116" s="934" t="s">
        <v>33</v>
      </c>
      <c r="K116" s="934" t="s">
        <v>33</v>
      </c>
      <c r="L116" s="934" t="s">
        <v>33</v>
      </c>
      <c r="M116" s="934" t="s">
        <v>33</v>
      </c>
      <c r="N116" s="934">
        <v>2000</v>
      </c>
      <c r="O116" s="934" t="s">
        <v>33</v>
      </c>
      <c r="P116" s="934" t="s">
        <v>33</v>
      </c>
      <c r="Q116" s="934" t="s">
        <v>33</v>
      </c>
      <c r="R116" s="934" t="s">
        <v>33</v>
      </c>
      <c r="S116" s="934" t="s">
        <v>33</v>
      </c>
      <c r="T116" s="934" t="s">
        <v>33</v>
      </c>
      <c r="U116" s="934" t="s">
        <v>33</v>
      </c>
      <c r="V116" s="934" t="s">
        <v>33</v>
      </c>
      <c r="W116" s="934">
        <v>4900</v>
      </c>
      <c r="X116" s="934">
        <v>6600</v>
      </c>
      <c r="Y116" s="934">
        <v>6800</v>
      </c>
      <c r="Z116" s="943"/>
    </row>
    <row r="117" spans="2:26" ht="13.5" thickBot="1">
      <c r="B117" s="673">
        <v>24</v>
      </c>
      <c r="C117" s="1074" t="s">
        <v>345</v>
      </c>
      <c r="D117" s="1074"/>
      <c r="E117" s="1074"/>
      <c r="F117" s="1074"/>
      <c r="G117" s="1074"/>
      <c r="H117" s="1074"/>
      <c r="I117" s="1074"/>
      <c r="J117" s="1074"/>
      <c r="K117" s="1074"/>
      <c r="L117" s="1074"/>
      <c r="M117" s="1074"/>
      <c r="N117" s="1074"/>
      <c r="O117" s="1074"/>
      <c r="P117" s="1074"/>
      <c r="Q117" s="1074"/>
      <c r="R117" s="1074"/>
      <c r="S117" s="1074"/>
      <c r="T117" s="1074"/>
      <c r="U117" s="1074"/>
      <c r="V117" s="1074"/>
      <c r="W117" s="1074"/>
      <c r="X117" s="1074"/>
      <c r="Y117" s="1074"/>
      <c r="Z117" s="1075"/>
    </row>
    <row r="118" spans="2:26" ht="12.75">
      <c r="B118" s="667">
        <v>88</v>
      </c>
      <c r="C118" s="957" t="s">
        <v>328</v>
      </c>
      <c r="D118" s="954">
        <v>40563</v>
      </c>
      <c r="E118" s="934">
        <v>6500</v>
      </c>
      <c r="F118" s="934">
        <v>7000</v>
      </c>
      <c r="G118" s="934">
        <v>15100</v>
      </c>
      <c r="H118" s="934">
        <v>19400</v>
      </c>
      <c r="I118" s="934">
        <v>22000</v>
      </c>
      <c r="J118" s="934" t="s">
        <v>33</v>
      </c>
      <c r="K118" s="934" t="s">
        <v>33</v>
      </c>
      <c r="L118" s="934" t="s">
        <v>33</v>
      </c>
      <c r="M118" s="934" t="s">
        <v>33</v>
      </c>
      <c r="N118" s="934" t="s">
        <v>33</v>
      </c>
      <c r="O118" s="934" t="s">
        <v>33</v>
      </c>
      <c r="P118" s="934" t="s">
        <v>33</v>
      </c>
      <c r="Q118" s="934" t="s">
        <v>33</v>
      </c>
      <c r="R118" s="934" t="s">
        <v>33</v>
      </c>
      <c r="S118" s="934" t="s">
        <v>33</v>
      </c>
      <c r="T118" s="934" t="s">
        <v>33</v>
      </c>
      <c r="U118" s="934" t="s">
        <v>33</v>
      </c>
      <c r="V118" s="934" t="s">
        <v>33</v>
      </c>
      <c r="W118" s="934">
        <v>4900</v>
      </c>
      <c r="X118" s="934">
        <v>6600</v>
      </c>
      <c r="Y118" s="934">
        <v>6800</v>
      </c>
      <c r="Z118" s="943"/>
    </row>
    <row r="119" spans="2:26" ht="13.5" thickBot="1">
      <c r="B119" s="924">
        <v>89</v>
      </c>
      <c r="C119" s="958" t="s">
        <v>329</v>
      </c>
      <c r="D119" s="950">
        <v>40563</v>
      </c>
      <c r="E119" s="959">
        <v>6400</v>
      </c>
      <c r="F119" s="959">
        <v>7000</v>
      </c>
      <c r="G119" s="959">
        <v>15100</v>
      </c>
      <c r="H119" s="959">
        <v>19500</v>
      </c>
      <c r="I119" s="959">
        <v>22100</v>
      </c>
      <c r="J119" s="959" t="s">
        <v>33</v>
      </c>
      <c r="K119" s="959" t="s">
        <v>33</v>
      </c>
      <c r="L119" s="959" t="s">
        <v>33</v>
      </c>
      <c r="M119" s="959" t="s">
        <v>33</v>
      </c>
      <c r="N119" s="959" t="s">
        <v>33</v>
      </c>
      <c r="O119" s="959" t="s">
        <v>33</v>
      </c>
      <c r="P119" s="959" t="s">
        <v>33</v>
      </c>
      <c r="Q119" s="959" t="s">
        <v>33</v>
      </c>
      <c r="R119" s="959" t="s">
        <v>33</v>
      </c>
      <c r="S119" s="959" t="s">
        <v>33</v>
      </c>
      <c r="T119" s="959" t="s">
        <v>33</v>
      </c>
      <c r="U119" s="959" t="s">
        <v>33</v>
      </c>
      <c r="V119" s="959" t="s">
        <v>33</v>
      </c>
      <c r="W119" s="959">
        <v>4900</v>
      </c>
      <c r="X119" s="959">
        <v>6600</v>
      </c>
      <c r="Y119" s="959">
        <v>6800</v>
      </c>
      <c r="Z119" s="960"/>
    </row>
    <row r="120" spans="2:26" ht="13.5" thickBot="1">
      <c r="B120" s="854"/>
      <c r="C120" s="898"/>
      <c r="D120" s="899"/>
      <c r="E120" s="912"/>
      <c r="F120" s="912"/>
      <c r="G120" s="912"/>
      <c r="H120" s="912"/>
      <c r="I120" s="912"/>
      <c r="J120" s="912"/>
      <c r="K120" s="912"/>
      <c r="L120" s="912"/>
      <c r="M120" s="912"/>
      <c r="N120" s="912"/>
      <c r="O120" s="912"/>
      <c r="P120" s="912"/>
      <c r="Q120" s="912"/>
      <c r="R120" s="912"/>
      <c r="S120" s="912"/>
      <c r="T120" s="912"/>
      <c r="U120" s="912"/>
      <c r="V120" s="912"/>
      <c r="W120" s="912"/>
      <c r="X120" s="912"/>
      <c r="Y120" s="912"/>
      <c r="Z120" s="912"/>
    </row>
    <row r="121" spans="2:26" ht="13.5" thickBot="1">
      <c r="B121" s="854"/>
      <c r="C121" s="898"/>
      <c r="D121" s="899"/>
      <c r="E121" s="1067" t="s">
        <v>335</v>
      </c>
      <c r="F121" s="1067"/>
      <c r="G121" s="1067"/>
      <c r="H121" s="1067"/>
      <c r="I121" s="1067"/>
      <c r="J121" s="912"/>
      <c r="K121" s="926" t="s">
        <v>336</v>
      </c>
      <c r="L121" s="925"/>
      <c r="M121" s="925"/>
      <c r="N121" s="925"/>
      <c r="O121" s="925"/>
      <c r="P121" s="925"/>
      <c r="Q121" s="925"/>
      <c r="R121" s="925"/>
      <c r="S121" s="925"/>
      <c r="T121" s="925"/>
      <c r="U121" s="925"/>
      <c r="V121" s="925"/>
      <c r="W121" s="925"/>
      <c r="X121" s="912"/>
      <c r="Y121" s="912"/>
      <c r="Z121" s="912"/>
    </row>
    <row r="122" spans="2:26" ht="13.5" thickBot="1">
      <c r="B122" s="854"/>
      <c r="C122" s="898"/>
      <c r="D122" s="899"/>
      <c r="E122" s="1068" t="s">
        <v>337</v>
      </c>
      <c r="F122" s="1069"/>
      <c r="G122" s="1069"/>
      <c r="H122" s="1069"/>
      <c r="I122" s="1070"/>
      <c r="J122" s="912"/>
      <c r="K122" s="926" t="s">
        <v>338</v>
      </c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12"/>
      <c r="Y122" s="912"/>
      <c r="Z122" s="912"/>
    </row>
    <row r="123" spans="2:26" ht="13.5" thickBot="1">
      <c r="B123" s="854"/>
      <c r="C123" s="898"/>
      <c r="D123" s="899"/>
      <c r="E123" s="1068" t="s">
        <v>339</v>
      </c>
      <c r="F123" s="1069"/>
      <c r="G123" s="1069"/>
      <c r="H123" s="1069"/>
      <c r="I123" s="1070"/>
      <c r="J123" s="912"/>
      <c r="K123" s="926"/>
      <c r="L123" s="925"/>
      <c r="M123" s="925"/>
      <c r="N123" s="925"/>
      <c r="O123" s="925"/>
      <c r="P123" s="925"/>
      <c r="Q123" s="925"/>
      <c r="R123" s="925"/>
      <c r="S123" s="925"/>
      <c r="T123" s="925"/>
      <c r="U123" s="925"/>
      <c r="V123" s="925"/>
      <c r="W123" s="925"/>
      <c r="X123" s="912"/>
      <c r="Y123" s="912"/>
      <c r="Z123" s="912"/>
    </row>
    <row r="124" spans="2:26" ht="13.5" thickBot="1">
      <c r="B124" s="854"/>
      <c r="C124" s="898"/>
      <c r="D124" s="899"/>
      <c r="E124" s="927" t="s">
        <v>340</v>
      </c>
      <c r="F124" s="928"/>
      <c r="G124" s="929"/>
      <c r="H124" s="929"/>
      <c r="I124" s="930"/>
      <c r="J124" s="912"/>
      <c r="K124" s="898"/>
      <c r="L124" s="925"/>
      <c r="M124" s="925"/>
      <c r="N124" s="925"/>
      <c r="O124" s="925"/>
      <c r="P124" s="925"/>
      <c r="Q124" s="925"/>
      <c r="R124" s="925"/>
      <c r="S124" s="925"/>
      <c r="T124" s="925"/>
      <c r="U124" s="925"/>
      <c r="V124" s="925"/>
      <c r="W124" s="925"/>
      <c r="X124" s="912"/>
      <c r="Y124" s="912"/>
      <c r="Z124" s="912"/>
    </row>
    <row r="125" spans="2:26" ht="13.5" thickBot="1">
      <c r="B125" s="854"/>
      <c r="C125" s="898"/>
      <c r="D125" s="899"/>
      <c r="E125" s="927" t="s">
        <v>341</v>
      </c>
      <c r="F125" s="928"/>
      <c r="G125" s="929"/>
      <c r="H125" s="929"/>
      <c r="I125" s="930"/>
      <c r="J125" s="912"/>
      <c r="K125" s="898"/>
      <c r="L125" s="925"/>
      <c r="M125" s="925"/>
      <c r="N125" s="925"/>
      <c r="O125" s="925"/>
      <c r="P125" s="925"/>
      <c r="Q125" s="925"/>
      <c r="R125" s="925"/>
      <c r="S125" s="925"/>
      <c r="T125" s="925"/>
      <c r="U125" s="925"/>
      <c r="V125" s="925"/>
      <c r="W125" s="925"/>
      <c r="X125" s="912"/>
      <c r="Y125" s="912"/>
      <c r="Z125" s="912"/>
    </row>
    <row r="126" spans="2:26" ht="12.75">
      <c r="B126" s="854"/>
      <c r="C126" s="898"/>
      <c r="D126" s="899"/>
      <c r="E126" s="912"/>
      <c r="F126" s="912"/>
      <c r="G126" s="912"/>
      <c r="H126" s="912"/>
      <c r="I126" s="912"/>
      <c r="J126" s="912"/>
      <c r="K126" s="912"/>
      <c r="L126" s="912"/>
      <c r="M126" s="912"/>
      <c r="N126" s="912"/>
      <c r="O126" s="912"/>
      <c r="P126" s="912"/>
      <c r="Q126" s="912"/>
      <c r="R126" s="912"/>
      <c r="S126" s="912"/>
      <c r="T126" s="912"/>
      <c r="U126" s="912"/>
      <c r="V126" s="912"/>
      <c r="W126" s="912"/>
      <c r="X126" s="912"/>
      <c r="Y126" s="912"/>
      <c r="Z126" s="912"/>
    </row>
    <row r="127" ht="12.75">
      <c r="B127" s="498"/>
    </row>
    <row r="128" spans="2:3" ht="15.75">
      <c r="B128" s="498"/>
      <c r="C128" s="177" t="s">
        <v>212</v>
      </c>
    </row>
    <row r="129" spans="2:3" ht="15.75">
      <c r="B129" s="498"/>
      <c r="C129" s="177"/>
    </row>
    <row r="130" spans="2:16" ht="15.75">
      <c r="B130" s="1036"/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</row>
    <row r="131" spans="2:16" ht="12.75">
      <c r="B131" s="1037"/>
      <c r="C131" s="1037"/>
      <c r="D131" s="1037"/>
      <c r="E131" s="1037"/>
      <c r="F131" s="1037"/>
      <c r="G131" s="1037"/>
      <c r="H131" s="1037"/>
      <c r="I131" s="1037"/>
      <c r="J131" s="1037"/>
      <c r="K131" s="1037"/>
      <c r="L131" s="1037"/>
      <c r="M131" s="1037"/>
      <c r="N131" s="1037"/>
      <c r="O131" s="1037"/>
      <c r="P131" s="1037"/>
    </row>
    <row r="132" spans="2:16" ht="12.75">
      <c r="B132" s="499"/>
      <c r="C132" s="201"/>
      <c r="D132" s="315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</row>
  </sheetData>
  <sheetProtection/>
  <mergeCells count="38">
    <mergeCell ref="E91:Z91"/>
    <mergeCell ref="E121:I121"/>
    <mergeCell ref="E122:I122"/>
    <mergeCell ref="E123:I123"/>
    <mergeCell ref="B130:P130"/>
    <mergeCell ref="C72:Z72"/>
    <mergeCell ref="C76:Z76"/>
    <mergeCell ref="C79:Z79"/>
    <mergeCell ref="C81:Z81"/>
    <mergeCell ref="C85:Z85"/>
    <mergeCell ref="B131:P131"/>
    <mergeCell ref="C92:Z92"/>
    <mergeCell ref="C96:Z96"/>
    <mergeCell ref="C99:Z99"/>
    <mergeCell ref="C104:Z104"/>
    <mergeCell ref="C110:Z110"/>
    <mergeCell ref="C117:Z117"/>
    <mergeCell ref="C88:Z88"/>
    <mergeCell ref="C34:Z34"/>
    <mergeCell ref="C42:Z42"/>
    <mergeCell ref="C47:Z47"/>
    <mergeCell ref="C52:Z52"/>
    <mergeCell ref="C55:Z55"/>
    <mergeCell ref="C66:Z66"/>
    <mergeCell ref="E67:Z71"/>
    <mergeCell ref="C7:Z7"/>
    <mergeCell ref="C11:Z11"/>
    <mergeCell ref="C14:Z14"/>
    <mergeCell ref="C19:Z19"/>
    <mergeCell ref="C23:Z23"/>
    <mergeCell ref="C27:Z27"/>
    <mergeCell ref="B1:Z1"/>
    <mergeCell ref="B2:Z2"/>
    <mergeCell ref="B4:B6"/>
    <mergeCell ref="C4:C6"/>
    <mergeCell ref="D4:D6"/>
    <mergeCell ref="E4:Z4"/>
    <mergeCell ref="E6:Z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C147"/>
  <sheetViews>
    <sheetView zoomScalePageLayoutView="0" workbookViewId="0" topLeftCell="A1">
      <pane xSplit="4" ySplit="7" topLeftCell="E10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28" sqref="N128"/>
    </sheetView>
  </sheetViews>
  <sheetFormatPr defaultColWidth="11.421875" defaultRowHeight="12.75"/>
  <cols>
    <col min="1" max="1" width="1.57421875" style="0" customWidth="1"/>
    <col min="2" max="2" width="3.00390625" style="0" bestFit="1" customWidth="1"/>
    <col min="3" max="3" width="25.421875" style="0" customWidth="1"/>
    <col min="4" max="4" width="8.28125" style="0" customWidth="1"/>
    <col min="5" max="5" width="5.7109375" style="0" bestFit="1" customWidth="1"/>
    <col min="6" max="6" width="5.421875" style="0" customWidth="1"/>
    <col min="7" max="10" width="5.7109375" style="0" bestFit="1" customWidth="1"/>
    <col min="11" max="11" width="7.140625" style="0" customWidth="1"/>
    <col min="12" max="14" width="4.8515625" style="0" bestFit="1" customWidth="1"/>
    <col min="15" max="15" width="4.8515625" style="0" customWidth="1"/>
    <col min="16" max="18" width="5.7109375" style="0" bestFit="1" customWidth="1"/>
    <col min="19" max="19" width="5.7109375" style="0" customWidth="1"/>
    <col min="20" max="20" width="5.8515625" style="0" customWidth="1"/>
    <col min="21" max="24" width="5.7109375" style="0" bestFit="1" customWidth="1"/>
    <col min="25" max="25" width="4.8515625" style="0" bestFit="1" customWidth="1"/>
    <col min="26" max="27" width="5.7109375" style="0" bestFit="1" customWidth="1"/>
    <col min="28" max="28" width="4.8515625" style="0" bestFit="1" customWidth="1"/>
  </cols>
  <sheetData>
    <row r="1" spans="2:28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</row>
    <row r="2" spans="2:28" ht="12.75">
      <c r="B2" s="1037" t="s">
        <v>351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</row>
    <row r="3" spans="2:28" ht="13.5" thickBot="1">
      <c r="B3" s="499"/>
      <c r="C3" s="201"/>
      <c r="D3" s="315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</row>
    <row r="4" spans="2:28" ht="12.75">
      <c r="B4" s="1060" t="s">
        <v>1</v>
      </c>
      <c r="C4" s="1062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7"/>
    </row>
    <row r="5" spans="2:28" ht="12.75">
      <c r="B5" s="1061"/>
      <c r="C5" s="1063"/>
      <c r="D5" s="105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353</v>
      </c>
      <c r="P5" s="3" t="s">
        <v>18</v>
      </c>
      <c r="Q5" s="3" t="s">
        <v>311</v>
      </c>
      <c r="R5" s="3" t="s">
        <v>19</v>
      </c>
      <c r="S5" s="3" t="s">
        <v>369</v>
      </c>
      <c r="T5" s="3" t="s">
        <v>20</v>
      </c>
      <c r="U5" s="3" t="s">
        <v>21</v>
      </c>
      <c r="V5" s="3" t="s">
        <v>22</v>
      </c>
      <c r="W5" s="3" t="s">
        <v>23</v>
      </c>
      <c r="X5" s="3" t="s">
        <v>24</v>
      </c>
      <c r="Y5" s="3" t="s">
        <v>25</v>
      </c>
      <c r="Z5" s="3" t="s">
        <v>26</v>
      </c>
      <c r="AA5" s="3" t="s">
        <v>27</v>
      </c>
      <c r="AB5" s="82" t="s">
        <v>28</v>
      </c>
    </row>
    <row r="6" spans="2:28" ht="13.5" thickBot="1">
      <c r="B6" s="1093"/>
      <c r="C6" s="1064"/>
      <c r="D6" s="1059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2"/>
    </row>
    <row r="7" spans="2:28" ht="13.5" thickBot="1">
      <c r="B7" s="968">
        <v>1</v>
      </c>
      <c r="C7" s="998" t="s">
        <v>312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8"/>
      <c r="AA7" s="998"/>
      <c r="AB7" s="999"/>
    </row>
    <row r="8" spans="2:28" ht="12.75">
      <c r="B8" s="969">
        <v>1</v>
      </c>
      <c r="C8" s="668" t="s">
        <v>32</v>
      </c>
      <c r="D8" s="211">
        <v>41646</v>
      </c>
      <c r="E8" s="933">
        <v>7000</v>
      </c>
      <c r="F8" s="933">
        <v>12000</v>
      </c>
      <c r="G8" s="933">
        <v>7600</v>
      </c>
      <c r="H8" s="933">
        <v>17400</v>
      </c>
      <c r="I8" s="933">
        <v>26300</v>
      </c>
      <c r="J8" s="933">
        <v>34100</v>
      </c>
      <c r="K8" s="933">
        <v>37600</v>
      </c>
      <c r="L8" s="934"/>
      <c r="M8" s="934"/>
      <c r="N8" s="934"/>
      <c r="O8" s="934"/>
      <c r="P8" s="934"/>
      <c r="Q8" s="934"/>
      <c r="R8" s="933">
        <v>11400</v>
      </c>
      <c r="S8" s="935"/>
      <c r="T8" s="934"/>
      <c r="U8" s="934"/>
      <c r="V8" s="934"/>
      <c r="W8" s="934"/>
      <c r="X8" s="934"/>
      <c r="Y8" s="934"/>
      <c r="Z8" s="934"/>
      <c r="AA8" s="934"/>
      <c r="AB8" s="942"/>
    </row>
    <row r="9" spans="2:28" ht="12.75">
      <c r="B9" s="677">
        <v>2</v>
      </c>
      <c r="C9" s="670" t="s">
        <v>36</v>
      </c>
      <c r="D9" s="206">
        <v>41655</v>
      </c>
      <c r="E9" s="934">
        <v>7000</v>
      </c>
      <c r="F9" s="934">
        <v>12000</v>
      </c>
      <c r="G9" s="934">
        <v>7600</v>
      </c>
      <c r="H9" s="934">
        <v>17400</v>
      </c>
      <c r="I9" s="934">
        <v>26300</v>
      </c>
      <c r="J9" s="934">
        <v>34100</v>
      </c>
      <c r="K9" s="934">
        <v>37600</v>
      </c>
      <c r="L9" s="934"/>
      <c r="M9" s="934"/>
      <c r="N9" s="934"/>
      <c r="O9" s="934"/>
      <c r="P9" s="934"/>
      <c r="Q9" s="934"/>
      <c r="R9" s="934">
        <v>11400</v>
      </c>
      <c r="S9" s="934"/>
      <c r="T9" s="934"/>
      <c r="U9" s="934"/>
      <c r="V9" s="934"/>
      <c r="W9" s="934"/>
      <c r="X9" s="934"/>
      <c r="Y9" s="934"/>
      <c r="Z9" s="934"/>
      <c r="AA9" s="934"/>
      <c r="AB9" s="943"/>
    </row>
    <row r="10" spans="2:28" ht="13.5" thickBot="1">
      <c r="B10" s="677">
        <v>3</v>
      </c>
      <c r="C10" s="671" t="s">
        <v>38</v>
      </c>
      <c r="D10" s="178">
        <v>41646</v>
      </c>
      <c r="E10" s="934"/>
      <c r="F10" s="934"/>
      <c r="G10" s="934"/>
      <c r="H10" s="934"/>
      <c r="I10" s="935">
        <v>26300</v>
      </c>
      <c r="J10" s="935">
        <v>34100</v>
      </c>
      <c r="K10" s="935">
        <v>37600</v>
      </c>
      <c r="L10" s="934"/>
      <c r="M10" s="934"/>
      <c r="N10" s="934"/>
      <c r="O10" s="934"/>
      <c r="P10" s="934"/>
      <c r="Q10" s="934"/>
      <c r="R10" s="934">
        <v>11400</v>
      </c>
      <c r="S10" s="934"/>
      <c r="T10" s="934"/>
      <c r="U10" s="934"/>
      <c r="V10" s="934"/>
      <c r="W10" s="934"/>
      <c r="X10" s="934"/>
      <c r="Y10" s="934"/>
      <c r="Z10" s="934"/>
      <c r="AA10" s="934"/>
      <c r="AB10" s="960"/>
    </row>
    <row r="11" spans="2:28" ht="13.5" thickBot="1">
      <c r="B11" s="673">
        <v>2</v>
      </c>
      <c r="C11" s="1074" t="s">
        <v>173</v>
      </c>
      <c r="D11" s="1074"/>
      <c r="E11" s="1074"/>
      <c r="F11" s="1074"/>
      <c r="G11" s="1074"/>
      <c r="H11" s="1074"/>
      <c r="I11" s="1074"/>
      <c r="J11" s="1074"/>
      <c r="K11" s="1074"/>
      <c r="L11" s="1074"/>
      <c r="M11" s="1074"/>
      <c r="N11" s="1074"/>
      <c r="O11" s="1074"/>
      <c r="P11" s="1074"/>
      <c r="Q11" s="1074"/>
      <c r="R11" s="1074"/>
      <c r="S11" s="1074"/>
      <c r="T11" s="1074"/>
      <c r="U11" s="1074"/>
      <c r="V11" s="1074"/>
      <c r="W11" s="1074"/>
      <c r="X11" s="1074"/>
      <c r="Y11" s="1074"/>
      <c r="Z11" s="1074"/>
      <c r="AA11" s="1074"/>
      <c r="AB11" s="1075"/>
    </row>
    <row r="12" spans="2:29" ht="12.75">
      <c r="B12" s="677">
        <v>4</v>
      </c>
      <c r="C12" s="965" t="s">
        <v>41</v>
      </c>
      <c r="D12" s="936">
        <v>41655</v>
      </c>
      <c r="E12" s="933">
        <v>8000</v>
      </c>
      <c r="F12" s="933">
        <v>11400</v>
      </c>
      <c r="G12" s="933">
        <v>9600</v>
      </c>
      <c r="H12" s="933">
        <v>12800</v>
      </c>
      <c r="I12" s="933">
        <v>22400</v>
      </c>
      <c r="J12" s="933">
        <v>30000</v>
      </c>
      <c r="K12" s="933">
        <v>33300</v>
      </c>
      <c r="L12" s="933">
        <v>4200</v>
      </c>
      <c r="M12" s="933">
        <v>5800</v>
      </c>
      <c r="N12" s="933">
        <v>4600</v>
      </c>
      <c r="O12" s="933"/>
      <c r="P12" s="933"/>
      <c r="Q12" s="933"/>
      <c r="R12" s="933">
        <v>6600</v>
      </c>
      <c r="S12" s="933"/>
      <c r="T12" s="933">
        <v>5400</v>
      </c>
      <c r="U12" s="933">
        <v>7400</v>
      </c>
      <c r="V12" s="934"/>
      <c r="W12" s="934"/>
      <c r="X12" s="934"/>
      <c r="Y12" s="934"/>
      <c r="Z12" s="934"/>
      <c r="AA12" s="934"/>
      <c r="AB12" s="943"/>
      <c r="AC12" s="84"/>
    </row>
    <row r="13" spans="2:28" ht="13.5" thickBot="1">
      <c r="B13" s="677">
        <v>5</v>
      </c>
      <c r="C13" s="669" t="s">
        <v>215</v>
      </c>
      <c r="D13" s="110">
        <v>41655</v>
      </c>
      <c r="E13" s="935">
        <v>7400</v>
      </c>
      <c r="F13" s="935">
        <v>9700</v>
      </c>
      <c r="G13" s="935">
        <v>23900</v>
      </c>
      <c r="H13" s="935">
        <v>28800</v>
      </c>
      <c r="I13" s="935">
        <v>33100</v>
      </c>
      <c r="J13" s="934"/>
      <c r="K13" s="934"/>
      <c r="L13" s="934"/>
      <c r="M13" s="934"/>
      <c r="N13" s="935">
        <v>1800</v>
      </c>
      <c r="O13" s="935"/>
      <c r="P13" s="934"/>
      <c r="Q13" s="934"/>
      <c r="R13" s="934"/>
      <c r="S13" s="934"/>
      <c r="T13" s="934"/>
      <c r="U13" s="934"/>
      <c r="V13" s="934"/>
      <c r="W13" s="934"/>
      <c r="X13" s="934"/>
      <c r="Y13" s="935">
        <v>5200</v>
      </c>
      <c r="Z13" s="935">
        <v>7100</v>
      </c>
      <c r="AA13" s="935">
        <v>7400</v>
      </c>
      <c r="AB13" s="943"/>
    </row>
    <row r="14" spans="2:28" ht="13.5" thickBot="1">
      <c r="B14" s="673">
        <v>3</v>
      </c>
      <c r="C14" s="1074" t="s">
        <v>174</v>
      </c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4"/>
      <c r="Y14" s="1074"/>
      <c r="Z14" s="1074"/>
      <c r="AA14" s="1074"/>
      <c r="AB14" s="1075"/>
    </row>
    <row r="15" spans="2:28" ht="12.75">
      <c r="B15" s="677">
        <v>6</v>
      </c>
      <c r="C15" s="668" t="s">
        <v>45</v>
      </c>
      <c r="D15" s="110">
        <v>41655</v>
      </c>
      <c r="E15" s="937">
        <v>7700</v>
      </c>
      <c r="F15" s="937">
        <v>11800</v>
      </c>
      <c r="G15" s="937">
        <v>9500</v>
      </c>
      <c r="H15" s="937">
        <v>15100</v>
      </c>
      <c r="I15" s="937">
        <v>22100</v>
      </c>
      <c r="J15" s="937">
        <v>35600</v>
      </c>
      <c r="K15" s="937">
        <v>44900</v>
      </c>
      <c r="L15" s="934"/>
      <c r="M15" s="934"/>
      <c r="N15" s="937">
        <v>4000</v>
      </c>
      <c r="O15" s="937">
        <v>2400</v>
      </c>
      <c r="P15" s="937"/>
      <c r="Q15" s="934"/>
      <c r="R15" s="934">
        <v>2400</v>
      </c>
      <c r="S15" s="934"/>
      <c r="T15" s="934">
        <v>2400</v>
      </c>
      <c r="U15" s="934">
        <v>2400</v>
      </c>
      <c r="V15" s="934"/>
      <c r="W15" s="934"/>
      <c r="X15" s="934"/>
      <c r="Y15" s="934"/>
      <c r="Z15" s="934"/>
      <c r="AA15" s="934"/>
      <c r="AB15" s="943"/>
    </row>
    <row r="16" spans="2:28" ht="12.75">
      <c r="B16" s="677">
        <v>7</v>
      </c>
      <c r="C16" s="670" t="s">
        <v>47</v>
      </c>
      <c r="D16" s="110">
        <v>41655</v>
      </c>
      <c r="E16" s="934">
        <v>7700</v>
      </c>
      <c r="F16" s="934">
        <v>11800</v>
      </c>
      <c r="G16" s="934">
        <v>9500</v>
      </c>
      <c r="H16" s="934">
        <v>15100</v>
      </c>
      <c r="I16" s="934">
        <v>22100</v>
      </c>
      <c r="J16" s="934">
        <v>35600</v>
      </c>
      <c r="K16" s="934">
        <v>44900</v>
      </c>
      <c r="L16" s="934"/>
      <c r="M16" s="934"/>
      <c r="N16" s="934">
        <v>4000</v>
      </c>
      <c r="O16" s="934"/>
      <c r="P16" s="934"/>
      <c r="Q16" s="934"/>
      <c r="R16" s="934">
        <v>6000</v>
      </c>
      <c r="S16" s="934"/>
      <c r="T16" s="934"/>
      <c r="U16" s="934"/>
      <c r="V16" s="934"/>
      <c r="W16" s="934"/>
      <c r="X16" s="934"/>
      <c r="Y16" s="934"/>
      <c r="Z16" s="934"/>
      <c r="AA16" s="934"/>
      <c r="AB16" s="943"/>
    </row>
    <row r="17" spans="2:28" ht="12.75">
      <c r="B17" s="677">
        <v>8</v>
      </c>
      <c r="C17" s="670" t="s">
        <v>50</v>
      </c>
      <c r="D17" s="110">
        <v>41655</v>
      </c>
      <c r="E17" s="934">
        <v>7700</v>
      </c>
      <c r="F17" s="934">
        <v>11800</v>
      </c>
      <c r="G17" s="934">
        <v>9500</v>
      </c>
      <c r="H17" s="934">
        <v>15100</v>
      </c>
      <c r="I17" s="934">
        <v>22100</v>
      </c>
      <c r="J17" s="934">
        <v>35600</v>
      </c>
      <c r="K17" s="934">
        <v>44900</v>
      </c>
      <c r="L17" s="934"/>
      <c r="M17" s="934"/>
      <c r="N17" s="934">
        <v>4000</v>
      </c>
      <c r="O17" s="934"/>
      <c r="P17" s="934"/>
      <c r="Q17" s="934"/>
      <c r="R17" s="934">
        <v>6000</v>
      </c>
      <c r="S17" s="934"/>
      <c r="T17" s="934"/>
      <c r="U17" s="934"/>
      <c r="V17" s="934"/>
      <c r="W17" s="934"/>
      <c r="X17" s="934"/>
      <c r="Y17" s="934"/>
      <c r="Z17" s="934"/>
      <c r="AA17" s="934"/>
      <c r="AB17" s="943"/>
    </row>
    <row r="18" spans="2:28" ht="13.5" thickBot="1">
      <c r="B18" s="677">
        <v>9</v>
      </c>
      <c r="C18" s="670" t="s">
        <v>52</v>
      </c>
      <c r="D18" s="110">
        <v>41655</v>
      </c>
      <c r="E18" s="935">
        <v>7700</v>
      </c>
      <c r="F18" s="935">
        <v>11800</v>
      </c>
      <c r="G18" s="935">
        <v>9500</v>
      </c>
      <c r="H18" s="935">
        <v>15100</v>
      </c>
      <c r="I18" s="935">
        <v>22100</v>
      </c>
      <c r="J18" s="935">
        <v>35600</v>
      </c>
      <c r="K18" s="935">
        <v>44900</v>
      </c>
      <c r="L18" s="934"/>
      <c r="M18" s="934"/>
      <c r="N18" s="935">
        <v>4000</v>
      </c>
      <c r="O18" s="935"/>
      <c r="P18" s="934"/>
      <c r="Q18" s="934"/>
      <c r="R18" s="935">
        <v>6000</v>
      </c>
      <c r="S18" s="935"/>
      <c r="T18" s="934"/>
      <c r="U18" s="934"/>
      <c r="V18" s="934"/>
      <c r="W18" s="934"/>
      <c r="X18" s="934"/>
      <c r="Y18" s="934"/>
      <c r="Z18" s="934"/>
      <c r="AA18" s="934"/>
      <c r="AB18" s="943"/>
    </row>
    <row r="19" spans="2:28" ht="13.5" thickBot="1">
      <c r="B19" s="673">
        <v>4</v>
      </c>
      <c r="C19" s="1074" t="s">
        <v>53</v>
      </c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5"/>
    </row>
    <row r="20" spans="2:28" ht="12.75">
      <c r="B20" s="677">
        <v>10</v>
      </c>
      <c r="C20" s="668" t="s">
        <v>55</v>
      </c>
      <c r="D20" s="936">
        <v>41655</v>
      </c>
      <c r="E20" s="937">
        <v>3900</v>
      </c>
      <c r="F20" s="937">
        <v>4500</v>
      </c>
      <c r="G20" s="937">
        <v>9200</v>
      </c>
      <c r="H20" s="937">
        <v>16100</v>
      </c>
      <c r="I20" s="937">
        <v>50700</v>
      </c>
      <c r="J20" s="937">
        <v>67700</v>
      </c>
      <c r="K20" s="937">
        <v>75100</v>
      </c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4"/>
      <c r="W20" s="934"/>
      <c r="X20" s="934"/>
      <c r="Y20" s="934"/>
      <c r="Z20" s="934"/>
      <c r="AA20" s="934"/>
      <c r="AB20" s="943"/>
    </row>
    <row r="21" spans="2:28" ht="12.75">
      <c r="B21" s="677">
        <v>11</v>
      </c>
      <c r="C21" s="670" t="s">
        <v>58</v>
      </c>
      <c r="D21" s="938">
        <v>41655</v>
      </c>
      <c r="E21" s="934">
        <v>8800</v>
      </c>
      <c r="F21" s="934">
        <v>13200</v>
      </c>
      <c r="G21" s="934">
        <v>9700</v>
      </c>
      <c r="H21" s="934">
        <v>16900</v>
      </c>
      <c r="I21" s="934">
        <v>53200</v>
      </c>
      <c r="J21" s="934">
        <v>71100</v>
      </c>
      <c r="K21" s="934">
        <v>78800</v>
      </c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43"/>
    </row>
    <row r="22" spans="2:28" ht="13.5" thickBot="1">
      <c r="B22" s="677">
        <v>12</v>
      </c>
      <c r="C22" s="671" t="s">
        <v>60</v>
      </c>
      <c r="D22" s="110">
        <v>41655</v>
      </c>
      <c r="E22" s="939">
        <v>8800</v>
      </c>
      <c r="F22" s="939">
        <v>13200</v>
      </c>
      <c r="G22" s="939">
        <v>9701</v>
      </c>
      <c r="H22" s="939">
        <v>16900</v>
      </c>
      <c r="I22" s="939">
        <v>53200</v>
      </c>
      <c r="J22" s="939">
        <v>71100</v>
      </c>
      <c r="K22" s="939">
        <v>78800</v>
      </c>
      <c r="L22" s="934"/>
      <c r="M22" s="934"/>
      <c r="N22" s="939"/>
      <c r="O22" s="939"/>
      <c r="P22" s="939"/>
      <c r="Q22" s="939"/>
      <c r="R22" s="939"/>
      <c r="S22" s="939"/>
      <c r="T22" s="934"/>
      <c r="U22" s="934"/>
      <c r="V22" s="934"/>
      <c r="W22" s="934"/>
      <c r="X22" s="934"/>
      <c r="Y22" s="934"/>
      <c r="Z22" s="934"/>
      <c r="AA22" s="934"/>
      <c r="AB22" s="943"/>
    </row>
    <row r="23" spans="2:28" ht="13.5" thickBot="1">
      <c r="B23" s="673">
        <v>5</v>
      </c>
      <c r="C23" s="1074" t="s">
        <v>176</v>
      </c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4"/>
      <c r="T23" s="1074"/>
      <c r="U23" s="1074"/>
      <c r="V23" s="1074"/>
      <c r="W23" s="1074"/>
      <c r="X23" s="1074"/>
      <c r="Y23" s="1074"/>
      <c r="Z23" s="1074"/>
      <c r="AA23" s="1074"/>
      <c r="AB23" s="1075"/>
    </row>
    <row r="24" spans="2:28" ht="12.75">
      <c r="B24" s="677">
        <v>13</v>
      </c>
      <c r="C24" s="668" t="s">
        <v>72</v>
      </c>
      <c r="D24" s="936">
        <v>41640</v>
      </c>
      <c r="E24" s="937">
        <v>8500</v>
      </c>
      <c r="F24" s="937">
        <v>9300</v>
      </c>
      <c r="G24" s="937">
        <v>8500</v>
      </c>
      <c r="H24" s="937">
        <v>11000</v>
      </c>
      <c r="I24" s="937">
        <v>22500</v>
      </c>
      <c r="J24" s="937">
        <v>30100</v>
      </c>
      <c r="K24" s="937">
        <v>33100</v>
      </c>
      <c r="L24" s="934"/>
      <c r="M24" s="934"/>
      <c r="N24" s="934">
        <v>3700</v>
      </c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43"/>
    </row>
    <row r="25" spans="2:28" ht="12.75">
      <c r="B25" s="677">
        <v>14</v>
      </c>
      <c r="C25" s="670" t="s">
        <v>68</v>
      </c>
      <c r="D25" s="938">
        <v>41640</v>
      </c>
      <c r="E25" s="934">
        <v>8500</v>
      </c>
      <c r="F25" s="934">
        <v>9800</v>
      </c>
      <c r="G25" s="934">
        <v>8900</v>
      </c>
      <c r="H25" s="934">
        <v>11500</v>
      </c>
      <c r="I25" s="934">
        <v>24600</v>
      </c>
      <c r="J25" s="934">
        <v>33100</v>
      </c>
      <c r="K25" s="934">
        <v>36100</v>
      </c>
      <c r="L25" s="934"/>
      <c r="M25" s="934"/>
      <c r="N25" s="934"/>
      <c r="O25" s="934"/>
      <c r="P25" s="934"/>
      <c r="Q25" s="934"/>
      <c r="R25" s="934"/>
      <c r="S25" s="934"/>
      <c r="T25" s="934"/>
      <c r="U25" s="934"/>
      <c r="V25" s="934"/>
      <c r="W25" s="934"/>
      <c r="X25" s="934"/>
      <c r="Y25" s="934"/>
      <c r="Z25" s="934"/>
      <c r="AA25" s="934"/>
      <c r="AB25" s="943"/>
    </row>
    <row r="26" spans="2:28" ht="13.5" thickBot="1">
      <c r="B26" s="677">
        <v>15</v>
      </c>
      <c r="C26" s="670" t="s">
        <v>70</v>
      </c>
      <c r="D26" s="940">
        <v>41640</v>
      </c>
      <c r="E26" s="934">
        <v>8500</v>
      </c>
      <c r="F26" s="934">
        <v>9300</v>
      </c>
      <c r="G26" s="934">
        <v>8500</v>
      </c>
      <c r="H26" s="934">
        <v>11000</v>
      </c>
      <c r="I26" s="934">
        <v>22500</v>
      </c>
      <c r="J26" s="934">
        <v>30100</v>
      </c>
      <c r="K26" s="934">
        <v>33100</v>
      </c>
      <c r="L26" s="934"/>
      <c r="M26" s="934"/>
      <c r="N26" s="934">
        <v>5300</v>
      </c>
      <c r="O26" s="934"/>
      <c r="P26" s="934"/>
      <c r="Q26" s="934"/>
      <c r="R26" s="934"/>
      <c r="S26" s="934"/>
      <c r="T26" s="934"/>
      <c r="U26" s="934"/>
      <c r="V26" s="934"/>
      <c r="W26" s="934"/>
      <c r="X26" s="934"/>
      <c r="Y26" s="934"/>
      <c r="Z26" s="934"/>
      <c r="AA26" s="934"/>
      <c r="AB26" s="943"/>
    </row>
    <row r="27" spans="2:28" ht="13.5" thickBot="1">
      <c r="B27" s="673">
        <v>6</v>
      </c>
      <c r="C27" s="1074" t="s">
        <v>221</v>
      </c>
      <c r="D27" s="1074"/>
      <c r="E27" s="1074"/>
      <c r="F27" s="1074"/>
      <c r="G27" s="1074"/>
      <c r="H27" s="1074"/>
      <c r="I27" s="1074"/>
      <c r="J27" s="1074"/>
      <c r="K27" s="1074"/>
      <c r="L27" s="1074"/>
      <c r="M27" s="1074"/>
      <c r="N27" s="1074"/>
      <c r="O27" s="1074"/>
      <c r="P27" s="1074"/>
      <c r="Q27" s="1074"/>
      <c r="R27" s="1074"/>
      <c r="S27" s="1074"/>
      <c r="T27" s="1074"/>
      <c r="U27" s="1074"/>
      <c r="V27" s="1074"/>
      <c r="W27" s="1074"/>
      <c r="X27" s="1074"/>
      <c r="Y27" s="1074"/>
      <c r="Z27" s="1074"/>
      <c r="AA27" s="1074"/>
      <c r="AB27" s="1075"/>
    </row>
    <row r="28" spans="2:28" ht="12.75">
      <c r="B28" s="677">
        <v>16</v>
      </c>
      <c r="C28" s="668" t="s">
        <v>75</v>
      </c>
      <c r="D28" s="206">
        <v>41640</v>
      </c>
      <c r="E28" s="934">
        <v>5400</v>
      </c>
      <c r="F28" s="934">
        <v>10800</v>
      </c>
      <c r="G28" s="934">
        <v>7000</v>
      </c>
      <c r="H28" s="934">
        <v>10800</v>
      </c>
      <c r="I28" s="934">
        <v>15400</v>
      </c>
      <c r="J28" s="934">
        <v>20700</v>
      </c>
      <c r="K28" s="934">
        <v>23200</v>
      </c>
      <c r="L28" s="934"/>
      <c r="M28" s="934"/>
      <c r="N28" s="934"/>
      <c r="O28" s="934"/>
      <c r="P28" s="934"/>
      <c r="Q28" s="934"/>
      <c r="R28" s="934"/>
      <c r="S28" s="934"/>
      <c r="T28" s="934"/>
      <c r="U28" s="934"/>
      <c r="V28" s="934"/>
      <c r="W28" s="934"/>
      <c r="X28" s="934"/>
      <c r="Y28" s="934"/>
      <c r="Z28" s="934"/>
      <c r="AA28" s="934"/>
      <c r="AB28" s="943"/>
    </row>
    <row r="29" spans="2:28" ht="12.75">
      <c r="B29" s="677">
        <v>17</v>
      </c>
      <c r="C29" s="670" t="s">
        <v>77</v>
      </c>
      <c r="D29" s="206">
        <v>41640</v>
      </c>
      <c r="E29" s="934">
        <v>10100</v>
      </c>
      <c r="F29" s="934">
        <v>20100</v>
      </c>
      <c r="G29" s="934">
        <v>12000</v>
      </c>
      <c r="H29" s="934">
        <v>20100</v>
      </c>
      <c r="I29" s="934">
        <v>29900</v>
      </c>
      <c r="J29" s="934">
        <v>39400</v>
      </c>
      <c r="K29" s="934">
        <v>45100</v>
      </c>
      <c r="L29" s="934"/>
      <c r="M29" s="934"/>
      <c r="N29" s="934"/>
      <c r="O29" s="934"/>
      <c r="P29" s="934"/>
      <c r="Q29" s="934"/>
      <c r="R29" s="934"/>
      <c r="S29" s="934"/>
      <c r="T29" s="934"/>
      <c r="U29" s="934"/>
      <c r="V29" s="934"/>
      <c r="W29" s="934"/>
      <c r="X29" s="934"/>
      <c r="Y29" s="934"/>
      <c r="Z29" s="934"/>
      <c r="AA29" s="934"/>
      <c r="AB29" s="943"/>
    </row>
    <row r="30" spans="2:28" ht="12.75">
      <c r="B30" s="677">
        <v>18</v>
      </c>
      <c r="C30" s="670" t="s">
        <v>79</v>
      </c>
      <c r="D30" s="206">
        <v>41655</v>
      </c>
      <c r="E30" s="934">
        <v>7700</v>
      </c>
      <c r="F30" s="934">
        <v>15400</v>
      </c>
      <c r="G30" s="934">
        <v>8800</v>
      </c>
      <c r="H30" s="934">
        <v>15400</v>
      </c>
      <c r="I30" s="934">
        <v>22800</v>
      </c>
      <c r="J30" s="934">
        <v>30400</v>
      </c>
      <c r="K30" s="934">
        <v>33000</v>
      </c>
      <c r="L30" s="934"/>
      <c r="M30" s="934"/>
      <c r="N30" s="934">
        <v>4200</v>
      </c>
      <c r="O30" s="934"/>
      <c r="P30" s="934"/>
      <c r="Q30" s="934"/>
      <c r="R30" s="934">
        <v>5900</v>
      </c>
      <c r="S30" s="934"/>
      <c r="T30" s="934">
        <v>10000</v>
      </c>
      <c r="U30" s="934"/>
      <c r="V30" s="934"/>
      <c r="W30" s="934"/>
      <c r="X30" s="934"/>
      <c r="Y30" s="934"/>
      <c r="Z30" s="934"/>
      <c r="AA30" s="934"/>
      <c r="AB30" s="943"/>
    </row>
    <row r="31" spans="2:28" ht="12.75">
      <c r="B31" s="677">
        <v>19</v>
      </c>
      <c r="C31" s="670" t="s">
        <v>82</v>
      </c>
      <c r="D31" s="206">
        <v>41640</v>
      </c>
      <c r="E31" s="934">
        <v>7700</v>
      </c>
      <c r="F31" s="934">
        <v>15400</v>
      </c>
      <c r="G31" s="934">
        <v>8800</v>
      </c>
      <c r="H31" s="934">
        <v>15400</v>
      </c>
      <c r="I31" s="934">
        <v>22800</v>
      </c>
      <c r="J31" s="934">
        <v>30400</v>
      </c>
      <c r="K31" s="934">
        <v>32800</v>
      </c>
      <c r="L31" s="934"/>
      <c r="M31" s="934"/>
      <c r="N31" s="934">
        <v>3300</v>
      </c>
      <c r="O31" s="934"/>
      <c r="P31" s="934"/>
      <c r="Q31" s="934"/>
      <c r="R31" s="934">
        <v>5900</v>
      </c>
      <c r="S31" s="934"/>
      <c r="T31" s="934">
        <v>10000</v>
      </c>
      <c r="U31" s="934"/>
      <c r="V31" s="934"/>
      <c r="W31" s="934"/>
      <c r="X31" s="934"/>
      <c r="Y31" s="934"/>
      <c r="Z31" s="934"/>
      <c r="AA31" s="934"/>
      <c r="AB31" s="943"/>
    </row>
    <row r="32" spans="2:28" ht="12.75">
      <c r="B32" s="677">
        <v>20</v>
      </c>
      <c r="C32" s="670" t="s">
        <v>85</v>
      </c>
      <c r="D32" s="206">
        <v>41640</v>
      </c>
      <c r="E32" s="934">
        <v>2900</v>
      </c>
      <c r="F32" s="934">
        <v>9900</v>
      </c>
      <c r="G32" s="934">
        <v>6400</v>
      </c>
      <c r="H32" s="934">
        <v>9900</v>
      </c>
      <c r="I32" s="934">
        <v>14100</v>
      </c>
      <c r="J32" s="934">
        <v>18900</v>
      </c>
      <c r="K32" s="934">
        <v>21400</v>
      </c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43"/>
    </row>
    <row r="33" spans="2:28" ht="13.5" thickBot="1">
      <c r="B33" s="677">
        <v>21</v>
      </c>
      <c r="C33" s="671" t="s">
        <v>86</v>
      </c>
      <c r="D33" s="206">
        <v>41640</v>
      </c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943"/>
    </row>
    <row r="34" spans="2:28" ht="13.5" thickBot="1">
      <c r="B34" s="673">
        <v>7</v>
      </c>
      <c r="C34" s="1074" t="s">
        <v>178</v>
      </c>
      <c r="D34" s="1074"/>
      <c r="E34" s="1074"/>
      <c r="F34" s="1074"/>
      <c r="G34" s="1074"/>
      <c r="H34" s="1074"/>
      <c r="I34" s="1074"/>
      <c r="J34" s="1074"/>
      <c r="K34" s="1074"/>
      <c r="L34" s="1074"/>
      <c r="M34" s="1074"/>
      <c r="N34" s="1074"/>
      <c r="O34" s="1074"/>
      <c r="P34" s="1074"/>
      <c r="Q34" s="1074"/>
      <c r="R34" s="1074"/>
      <c r="S34" s="1074"/>
      <c r="T34" s="1074"/>
      <c r="U34" s="1074"/>
      <c r="V34" s="1074"/>
      <c r="W34" s="1074"/>
      <c r="X34" s="1074"/>
      <c r="Y34" s="1074"/>
      <c r="Z34" s="1074"/>
      <c r="AA34" s="1074"/>
      <c r="AB34" s="1075"/>
    </row>
    <row r="35" spans="2:28" ht="12.75">
      <c r="B35" s="970">
        <v>22</v>
      </c>
      <c r="C35" s="965" t="s">
        <v>213</v>
      </c>
      <c r="D35" s="206">
        <v>41644</v>
      </c>
      <c r="E35" s="934">
        <v>9300</v>
      </c>
      <c r="F35" s="934">
        <v>12100</v>
      </c>
      <c r="G35" s="934">
        <v>12100</v>
      </c>
      <c r="H35" s="934">
        <v>12100</v>
      </c>
      <c r="I35" s="934">
        <v>30400</v>
      </c>
      <c r="J35" s="934">
        <v>40200</v>
      </c>
      <c r="K35" s="934">
        <v>45000</v>
      </c>
      <c r="L35" s="934"/>
      <c r="M35" s="934"/>
      <c r="N35" s="934"/>
      <c r="O35" s="934"/>
      <c r="P35" s="934"/>
      <c r="Q35" s="934"/>
      <c r="R35" s="934"/>
      <c r="S35" s="934"/>
      <c r="T35" s="934"/>
      <c r="U35" s="934"/>
      <c r="V35" s="934"/>
      <c r="W35" s="934"/>
      <c r="X35" s="934"/>
      <c r="Y35" s="934"/>
      <c r="Z35" s="934"/>
      <c r="AA35" s="934"/>
      <c r="AB35" s="943"/>
    </row>
    <row r="36" spans="2:28" ht="12.75">
      <c r="B36" s="970">
        <v>23</v>
      </c>
      <c r="C36" s="669" t="s">
        <v>214</v>
      </c>
      <c r="D36" s="206">
        <v>41644</v>
      </c>
      <c r="E36" s="934">
        <v>9300</v>
      </c>
      <c r="F36" s="934">
        <v>12100</v>
      </c>
      <c r="G36" s="934">
        <v>12100</v>
      </c>
      <c r="H36" s="934">
        <v>12100</v>
      </c>
      <c r="I36" s="934">
        <v>30400</v>
      </c>
      <c r="J36" s="934">
        <v>40200</v>
      </c>
      <c r="K36" s="934">
        <v>45000</v>
      </c>
      <c r="L36" s="934"/>
      <c r="M36" s="934"/>
      <c r="N36" s="934"/>
      <c r="O36" s="934"/>
      <c r="P36" s="934"/>
      <c r="Q36" s="934"/>
      <c r="R36" s="934"/>
      <c r="S36" s="934"/>
      <c r="T36" s="934"/>
      <c r="U36" s="934"/>
      <c r="V36" s="934"/>
      <c r="W36" s="934"/>
      <c r="X36" s="934"/>
      <c r="Y36" s="934"/>
      <c r="Z36" s="934"/>
      <c r="AA36" s="934"/>
      <c r="AB36" s="943"/>
    </row>
    <row r="37" spans="2:28" ht="12.75">
      <c r="B37" s="970">
        <v>24</v>
      </c>
      <c r="C37" s="669" t="s">
        <v>92</v>
      </c>
      <c r="D37" s="206">
        <v>41644</v>
      </c>
      <c r="E37" s="934">
        <v>11000</v>
      </c>
      <c r="F37" s="934">
        <v>14000</v>
      </c>
      <c r="G37" s="934">
        <v>14000</v>
      </c>
      <c r="H37" s="934">
        <v>14000</v>
      </c>
      <c r="I37" s="934">
        <v>34200</v>
      </c>
      <c r="J37" s="934">
        <v>41900</v>
      </c>
      <c r="K37" s="934">
        <v>46600</v>
      </c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43"/>
    </row>
    <row r="38" spans="2:28" ht="12.75">
      <c r="B38" s="970">
        <v>25</v>
      </c>
      <c r="C38" s="669" t="s">
        <v>314</v>
      </c>
      <c r="D38" s="206">
        <v>41644</v>
      </c>
      <c r="E38" s="934">
        <v>8300</v>
      </c>
      <c r="F38" s="934">
        <v>10000</v>
      </c>
      <c r="G38" s="934">
        <v>10000</v>
      </c>
      <c r="H38" s="934">
        <v>10000</v>
      </c>
      <c r="I38" s="934">
        <v>24500</v>
      </c>
      <c r="J38" s="934">
        <v>30600</v>
      </c>
      <c r="K38" s="934">
        <v>35500</v>
      </c>
      <c r="L38" s="934"/>
      <c r="M38" s="934"/>
      <c r="N38" s="934"/>
      <c r="O38" s="934"/>
      <c r="P38" s="934"/>
      <c r="Q38" s="934"/>
      <c r="R38" s="934">
        <v>2600</v>
      </c>
      <c r="S38" s="934"/>
      <c r="T38" s="934">
        <v>3000</v>
      </c>
      <c r="U38" s="934">
        <v>3200</v>
      </c>
      <c r="V38" s="934"/>
      <c r="W38" s="934"/>
      <c r="X38" s="934"/>
      <c r="Y38" s="934"/>
      <c r="Z38" s="934"/>
      <c r="AA38" s="934"/>
      <c r="AB38" s="943"/>
    </row>
    <row r="39" spans="2:28" ht="12.75">
      <c r="B39" s="970">
        <v>26</v>
      </c>
      <c r="C39" s="669" t="s">
        <v>189</v>
      </c>
      <c r="D39" s="206">
        <v>41644</v>
      </c>
      <c r="E39" s="934">
        <v>8300</v>
      </c>
      <c r="F39" s="934">
        <v>10000</v>
      </c>
      <c r="G39" s="934">
        <v>10000</v>
      </c>
      <c r="H39" s="934">
        <v>10000</v>
      </c>
      <c r="I39" s="934">
        <v>24500</v>
      </c>
      <c r="J39" s="934">
        <v>30600</v>
      </c>
      <c r="K39" s="934">
        <v>35500</v>
      </c>
      <c r="L39" s="934"/>
      <c r="M39" s="934"/>
      <c r="N39" s="934"/>
      <c r="O39" s="934"/>
      <c r="P39" s="934"/>
      <c r="Q39" s="934"/>
      <c r="R39" s="934">
        <v>2600</v>
      </c>
      <c r="S39" s="934"/>
      <c r="T39" s="934">
        <v>3000</v>
      </c>
      <c r="U39" s="934">
        <v>3200</v>
      </c>
      <c r="V39" s="934"/>
      <c r="W39" s="934"/>
      <c r="X39" s="934"/>
      <c r="Y39" s="934"/>
      <c r="Z39" s="934"/>
      <c r="AA39" s="934"/>
      <c r="AB39" s="943"/>
    </row>
    <row r="40" spans="2:28" ht="12.75">
      <c r="B40" s="970">
        <v>27</v>
      </c>
      <c r="C40" s="669" t="s">
        <v>98</v>
      </c>
      <c r="D40" s="206">
        <v>41644</v>
      </c>
      <c r="E40" s="934">
        <v>8300</v>
      </c>
      <c r="F40" s="934">
        <v>10000</v>
      </c>
      <c r="G40" s="934">
        <v>10000</v>
      </c>
      <c r="H40" s="934">
        <v>10000</v>
      </c>
      <c r="I40" s="934">
        <v>24500</v>
      </c>
      <c r="J40" s="934">
        <v>30600</v>
      </c>
      <c r="K40" s="934">
        <v>35500</v>
      </c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34"/>
      <c r="AA40" s="934"/>
      <c r="AB40" s="943"/>
    </row>
    <row r="41" spans="2:28" ht="13.5" thickBot="1">
      <c r="B41" s="970">
        <v>28</v>
      </c>
      <c r="C41" s="671" t="s">
        <v>99</v>
      </c>
      <c r="D41" s="936">
        <v>41644</v>
      </c>
      <c r="E41" s="934">
        <v>8300</v>
      </c>
      <c r="F41" s="934">
        <v>10000</v>
      </c>
      <c r="G41" s="934">
        <v>10000</v>
      </c>
      <c r="H41" s="934">
        <v>10000</v>
      </c>
      <c r="I41" s="934">
        <v>24500</v>
      </c>
      <c r="J41" s="934">
        <v>30600</v>
      </c>
      <c r="K41" s="934">
        <v>35500</v>
      </c>
      <c r="L41" s="934"/>
      <c r="M41" s="934"/>
      <c r="N41" s="934"/>
      <c r="O41" s="934"/>
      <c r="P41" s="934"/>
      <c r="Q41" s="934"/>
      <c r="R41" s="934"/>
      <c r="S41" s="934"/>
      <c r="T41" s="934"/>
      <c r="U41" s="934"/>
      <c r="V41" s="934"/>
      <c r="W41" s="934"/>
      <c r="X41" s="934"/>
      <c r="Y41" s="934"/>
      <c r="Z41" s="934"/>
      <c r="AA41" s="934"/>
      <c r="AB41" s="943"/>
    </row>
    <row r="42" spans="2:28" ht="13.5" thickBot="1">
      <c r="B42" s="971">
        <v>8</v>
      </c>
      <c r="C42" s="1074" t="s">
        <v>179</v>
      </c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4"/>
      <c r="R42" s="1074"/>
      <c r="S42" s="1074"/>
      <c r="T42" s="1074"/>
      <c r="U42" s="1074"/>
      <c r="V42" s="1074"/>
      <c r="W42" s="1074"/>
      <c r="X42" s="1074"/>
      <c r="Y42" s="1074"/>
      <c r="Z42" s="1074"/>
      <c r="AA42" s="1074"/>
      <c r="AB42" s="1075"/>
    </row>
    <row r="43" spans="2:28" ht="12.75">
      <c r="B43" s="970">
        <v>29</v>
      </c>
      <c r="C43" s="965" t="s">
        <v>102</v>
      </c>
      <c r="D43" s="206">
        <v>41594</v>
      </c>
      <c r="E43" s="934">
        <v>13100</v>
      </c>
      <c r="F43" s="934">
        <v>26200</v>
      </c>
      <c r="G43" s="934">
        <v>17800</v>
      </c>
      <c r="H43" s="934">
        <v>31300</v>
      </c>
      <c r="I43" s="934">
        <v>34100</v>
      </c>
      <c r="J43" s="934">
        <v>52400</v>
      </c>
      <c r="K43" s="934">
        <v>67800</v>
      </c>
      <c r="L43" s="934"/>
      <c r="M43" s="934"/>
      <c r="N43" s="934"/>
      <c r="O43" s="934"/>
      <c r="P43" s="934"/>
      <c r="Q43" s="934"/>
      <c r="R43" s="934"/>
      <c r="S43" s="934"/>
      <c r="T43" s="934"/>
      <c r="U43" s="934"/>
      <c r="V43" s="934"/>
      <c r="W43" s="934"/>
      <c r="X43" s="934"/>
      <c r="Y43" s="934"/>
      <c r="Z43" s="934"/>
      <c r="AA43" s="934"/>
      <c r="AB43" s="943"/>
    </row>
    <row r="44" spans="2:28" ht="12.75">
      <c r="B44" s="677">
        <v>30</v>
      </c>
      <c r="C44" s="669" t="s">
        <v>104</v>
      </c>
      <c r="D44" s="206">
        <v>41594</v>
      </c>
      <c r="E44" s="934">
        <v>8200</v>
      </c>
      <c r="F44" s="934">
        <v>21200</v>
      </c>
      <c r="G44" s="934">
        <v>16100</v>
      </c>
      <c r="H44" s="934">
        <v>31500</v>
      </c>
      <c r="I44" s="934">
        <v>36700</v>
      </c>
      <c r="J44" s="934">
        <v>42300</v>
      </c>
      <c r="K44" s="934">
        <v>47000</v>
      </c>
      <c r="L44" s="934"/>
      <c r="M44" s="934"/>
      <c r="N44" s="934">
        <v>400</v>
      </c>
      <c r="O44" s="934"/>
      <c r="P44" s="934"/>
      <c r="Q44" s="934"/>
      <c r="R44" s="934">
        <v>400</v>
      </c>
      <c r="S44" s="934"/>
      <c r="T44" s="934">
        <v>400</v>
      </c>
      <c r="U44" s="934">
        <v>400</v>
      </c>
      <c r="V44" s="934">
        <v>400</v>
      </c>
      <c r="W44" s="934">
        <v>400</v>
      </c>
      <c r="X44" s="934">
        <v>400</v>
      </c>
      <c r="Y44" s="934"/>
      <c r="Z44" s="934"/>
      <c r="AA44" s="934"/>
      <c r="AB44" s="943"/>
    </row>
    <row r="45" spans="2:28" ht="12.75">
      <c r="B45" s="677">
        <v>31</v>
      </c>
      <c r="C45" s="669" t="s">
        <v>106</v>
      </c>
      <c r="D45" s="936">
        <v>41594</v>
      </c>
      <c r="E45" s="934">
        <v>9600</v>
      </c>
      <c r="F45" s="934">
        <v>28300</v>
      </c>
      <c r="G45" s="934">
        <v>14200</v>
      </c>
      <c r="H45" s="934">
        <v>37600</v>
      </c>
      <c r="I45" s="934">
        <v>42300</v>
      </c>
      <c r="J45" s="934">
        <v>47000</v>
      </c>
      <c r="K45" s="934">
        <v>56300</v>
      </c>
      <c r="L45" s="934"/>
      <c r="M45" s="934"/>
      <c r="N45" s="934">
        <v>300</v>
      </c>
      <c r="O45" s="934"/>
      <c r="P45" s="934">
        <v>1300</v>
      </c>
      <c r="Q45" s="934">
        <v>4900</v>
      </c>
      <c r="R45" s="934">
        <v>9200</v>
      </c>
      <c r="S45" s="934"/>
      <c r="T45" s="934">
        <v>300</v>
      </c>
      <c r="U45" s="934"/>
      <c r="V45" s="934"/>
      <c r="W45" s="934"/>
      <c r="X45" s="934"/>
      <c r="Y45" s="934"/>
      <c r="Z45" s="934"/>
      <c r="AA45" s="934"/>
      <c r="AB45" s="943"/>
    </row>
    <row r="46" spans="2:28" ht="13.5" thickBot="1">
      <c r="B46" s="677">
        <v>32</v>
      </c>
      <c r="C46" s="671" t="s">
        <v>343</v>
      </c>
      <c r="D46" s="941">
        <v>41594</v>
      </c>
      <c r="E46" s="934">
        <v>9600</v>
      </c>
      <c r="F46" s="934">
        <v>28300</v>
      </c>
      <c r="G46" s="934">
        <v>14200</v>
      </c>
      <c r="H46" s="934">
        <v>37600</v>
      </c>
      <c r="I46" s="934">
        <v>42300</v>
      </c>
      <c r="J46" s="934">
        <v>47000</v>
      </c>
      <c r="K46" s="934">
        <v>56300</v>
      </c>
      <c r="L46" s="934"/>
      <c r="M46" s="934"/>
      <c r="N46" s="934">
        <v>300</v>
      </c>
      <c r="O46" s="934"/>
      <c r="P46" s="934">
        <v>1300</v>
      </c>
      <c r="Q46" s="934">
        <v>4900</v>
      </c>
      <c r="R46" s="934">
        <v>9200</v>
      </c>
      <c r="S46" s="934"/>
      <c r="T46" s="934">
        <v>300</v>
      </c>
      <c r="U46" s="934"/>
      <c r="V46" s="934"/>
      <c r="W46" s="934"/>
      <c r="X46" s="934"/>
      <c r="Y46" s="934"/>
      <c r="Z46" s="934"/>
      <c r="AA46" s="934"/>
      <c r="AB46" s="943"/>
    </row>
    <row r="47" spans="2:28" ht="13.5" thickBot="1">
      <c r="B47" s="673">
        <v>9</v>
      </c>
      <c r="C47" s="1074" t="s">
        <v>313</v>
      </c>
      <c r="D47" s="1074"/>
      <c r="E47" s="1074"/>
      <c r="F47" s="1074"/>
      <c r="G47" s="1074"/>
      <c r="H47" s="1074"/>
      <c r="I47" s="1074"/>
      <c r="J47" s="1074"/>
      <c r="K47" s="1074"/>
      <c r="L47" s="1074"/>
      <c r="M47" s="1074"/>
      <c r="N47" s="1074"/>
      <c r="O47" s="1074"/>
      <c r="P47" s="1074"/>
      <c r="Q47" s="1074"/>
      <c r="R47" s="1074"/>
      <c r="S47" s="1074"/>
      <c r="T47" s="1074"/>
      <c r="U47" s="1074"/>
      <c r="V47" s="1074"/>
      <c r="W47" s="1074"/>
      <c r="X47" s="1074"/>
      <c r="Y47" s="1074"/>
      <c r="Z47" s="1074"/>
      <c r="AA47" s="1074"/>
      <c r="AB47" s="1075"/>
    </row>
    <row r="48" spans="2:28" ht="12.75">
      <c r="B48" s="677">
        <v>33</v>
      </c>
      <c r="C48" s="965" t="s">
        <v>109</v>
      </c>
      <c r="D48" s="206">
        <v>41640</v>
      </c>
      <c r="E48" s="934">
        <v>9500</v>
      </c>
      <c r="F48" s="934">
        <v>12200</v>
      </c>
      <c r="G48" s="934">
        <v>12600</v>
      </c>
      <c r="H48" s="934">
        <v>14200</v>
      </c>
      <c r="I48" s="934">
        <v>29500</v>
      </c>
      <c r="J48" s="934">
        <v>40000</v>
      </c>
      <c r="K48" s="934">
        <v>45000</v>
      </c>
      <c r="L48" s="934"/>
      <c r="M48" s="934"/>
      <c r="N48" s="934">
        <v>7200</v>
      </c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43"/>
    </row>
    <row r="49" spans="2:28" ht="12.75">
      <c r="B49" s="677">
        <v>34</v>
      </c>
      <c r="C49" s="669" t="s">
        <v>111</v>
      </c>
      <c r="D49" s="206">
        <v>41640</v>
      </c>
      <c r="E49" s="934">
        <v>7000</v>
      </c>
      <c r="F49" s="934">
        <v>8400</v>
      </c>
      <c r="G49" s="934">
        <v>8400</v>
      </c>
      <c r="H49" s="934">
        <v>8400</v>
      </c>
      <c r="I49" s="934">
        <v>18600</v>
      </c>
      <c r="J49" s="934">
        <v>25000</v>
      </c>
      <c r="K49" s="934">
        <v>28000</v>
      </c>
      <c r="L49" s="934"/>
      <c r="M49" s="934"/>
      <c r="N49" s="934">
        <v>5300</v>
      </c>
      <c r="O49" s="934"/>
      <c r="P49" s="934"/>
      <c r="Q49" s="934"/>
      <c r="R49" s="934">
        <v>200</v>
      </c>
      <c r="S49" s="934"/>
      <c r="T49" s="934"/>
      <c r="U49" s="934"/>
      <c r="V49" s="934"/>
      <c r="W49" s="934"/>
      <c r="X49" s="934"/>
      <c r="Y49" s="934"/>
      <c r="Z49" s="934"/>
      <c r="AA49" s="934"/>
      <c r="AB49" s="943"/>
    </row>
    <row r="50" spans="2:28" ht="12.75">
      <c r="B50" s="677">
        <v>35</v>
      </c>
      <c r="C50" s="669" t="s">
        <v>113</v>
      </c>
      <c r="D50" s="206">
        <v>41640</v>
      </c>
      <c r="E50" s="934">
        <v>9500</v>
      </c>
      <c r="F50" s="934">
        <v>12200</v>
      </c>
      <c r="G50" s="934">
        <v>12600</v>
      </c>
      <c r="H50" s="934">
        <v>14200</v>
      </c>
      <c r="I50" s="934">
        <v>29500</v>
      </c>
      <c r="J50" s="934">
        <v>40000</v>
      </c>
      <c r="K50" s="934">
        <v>45000</v>
      </c>
      <c r="L50" s="934"/>
      <c r="M50" s="934"/>
      <c r="N50" s="934"/>
      <c r="O50" s="934"/>
      <c r="P50" s="934"/>
      <c r="Q50" s="934"/>
      <c r="R50" s="934"/>
      <c r="S50" s="934"/>
      <c r="T50" s="934"/>
      <c r="U50" s="934"/>
      <c r="V50" s="934"/>
      <c r="W50" s="934"/>
      <c r="X50" s="934"/>
      <c r="Y50" s="934"/>
      <c r="Z50" s="934"/>
      <c r="AA50" s="934"/>
      <c r="AB50" s="943"/>
    </row>
    <row r="51" spans="2:28" ht="13.5" thickBot="1">
      <c r="B51" s="677">
        <v>36</v>
      </c>
      <c r="C51" s="671" t="s">
        <v>115</v>
      </c>
      <c r="D51" s="936">
        <v>41640</v>
      </c>
      <c r="E51" s="934">
        <v>9500</v>
      </c>
      <c r="F51" s="934">
        <v>12200</v>
      </c>
      <c r="G51" s="934">
        <v>12600</v>
      </c>
      <c r="H51" s="934">
        <v>14200</v>
      </c>
      <c r="I51" s="934">
        <v>29500</v>
      </c>
      <c r="J51" s="934">
        <v>40000</v>
      </c>
      <c r="K51" s="934">
        <v>45000</v>
      </c>
      <c r="L51" s="934"/>
      <c r="M51" s="934"/>
      <c r="N51" s="934">
        <v>1000</v>
      </c>
      <c r="O51" s="934"/>
      <c r="P51" s="934"/>
      <c r="Q51" s="934"/>
      <c r="R51" s="934">
        <v>1000</v>
      </c>
      <c r="S51" s="934"/>
      <c r="T51" s="934">
        <v>1000</v>
      </c>
      <c r="U51" s="934">
        <v>1000</v>
      </c>
      <c r="V51" s="934">
        <v>1000</v>
      </c>
      <c r="W51" s="934"/>
      <c r="X51" s="934"/>
      <c r="Y51" s="934"/>
      <c r="Z51" s="934"/>
      <c r="AA51" s="934"/>
      <c r="AB51" s="943"/>
    </row>
    <row r="52" spans="2:28" ht="13.5" thickBot="1">
      <c r="B52" s="673">
        <v>10</v>
      </c>
      <c r="C52" s="1074" t="s">
        <v>181</v>
      </c>
      <c r="D52" s="1074"/>
      <c r="E52" s="1074"/>
      <c r="F52" s="1074"/>
      <c r="G52" s="1074"/>
      <c r="H52" s="1074"/>
      <c r="I52" s="1074"/>
      <c r="J52" s="1074"/>
      <c r="K52" s="1074"/>
      <c r="L52" s="1074"/>
      <c r="M52" s="1074"/>
      <c r="N52" s="1074"/>
      <c r="O52" s="1074"/>
      <c r="P52" s="1074"/>
      <c r="Q52" s="1074"/>
      <c r="R52" s="1074"/>
      <c r="S52" s="1074"/>
      <c r="T52" s="1074"/>
      <c r="U52" s="1074"/>
      <c r="V52" s="1074"/>
      <c r="W52" s="1074"/>
      <c r="X52" s="1074"/>
      <c r="Y52" s="1074"/>
      <c r="Z52" s="1074"/>
      <c r="AA52" s="1074"/>
      <c r="AB52" s="1075"/>
    </row>
    <row r="53" spans="2:28" ht="12.75">
      <c r="B53" s="677">
        <v>37</v>
      </c>
      <c r="C53" s="668" t="s">
        <v>118</v>
      </c>
      <c r="D53" s="206">
        <v>41645</v>
      </c>
      <c r="E53" s="934">
        <v>6500</v>
      </c>
      <c r="F53" s="934">
        <v>9600</v>
      </c>
      <c r="G53" s="934">
        <v>8300</v>
      </c>
      <c r="H53" s="934">
        <v>11100</v>
      </c>
      <c r="I53" s="934">
        <v>18800</v>
      </c>
      <c r="J53" s="934">
        <v>25400</v>
      </c>
      <c r="K53" s="934">
        <v>27500</v>
      </c>
      <c r="L53" s="934"/>
      <c r="M53" s="934"/>
      <c r="N53" s="934">
        <v>200</v>
      </c>
      <c r="O53" s="934"/>
      <c r="P53" s="934"/>
      <c r="Q53" s="934"/>
      <c r="R53" s="934">
        <v>200</v>
      </c>
      <c r="S53" s="934"/>
      <c r="T53" s="934">
        <v>200</v>
      </c>
      <c r="U53" s="934">
        <v>200</v>
      </c>
      <c r="V53" s="934">
        <v>200</v>
      </c>
      <c r="W53" s="934"/>
      <c r="X53" s="934"/>
      <c r="Y53" s="934"/>
      <c r="Z53" s="934"/>
      <c r="AA53" s="934"/>
      <c r="AB53" s="943"/>
    </row>
    <row r="54" spans="2:28" ht="13.5" thickBot="1">
      <c r="B54" s="677">
        <v>38</v>
      </c>
      <c r="C54" s="671" t="s">
        <v>121</v>
      </c>
      <c r="D54" s="212">
        <v>41645</v>
      </c>
      <c r="E54" s="934">
        <v>6500</v>
      </c>
      <c r="F54" s="934">
        <v>9600</v>
      </c>
      <c r="G54" s="934">
        <v>8300</v>
      </c>
      <c r="H54" s="934">
        <v>11100</v>
      </c>
      <c r="I54" s="934">
        <v>18800</v>
      </c>
      <c r="J54" s="934">
        <v>25400</v>
      </c>
      <c r="K54" s="934">
        <v>27500</v>
      </c>
      <c r="L54" s="934"/>
      <c r="M54" s="934"/>
      <c r="N54" s="934">
        <v>200</v>
      </c>
      <c r="O54" s="934"/>
      <c r="P54" s="934"/>
      <c r="Q54" s="934"/>
      <c r="R54" s="934">
        <v>200</v>
      </c>
      <c r="S54" s="934"/>
      <c r="T54" s="934">
        <v>200</v>
      </c>
      <c r="U54" s="934">
        <v>200</v>
      </c>
      <c r="V54" s="934">
        <v>200</v>
      </c>
      <c r="W54" s="934"/>
      <c r="X54" s="934"/>
      <c r="Y54" s="934"/>
      <c r="Z54" s="934"/>
      <c r="AA54" s="934"/>
      <c r="AB54" s="943"/>
    </row>
    <row r="55" spans="2:28" ht="13.5" thickBot="1">
      <c r="B55" s="673">
        <v>11</v>
      </c>
      <c r="C55" s="1075" t="s">
        <v>129</v>
      </c>
      <c r="D55" s="1076"/>
      <c r="E55" s="1076"/>
      <c r="F55" s="1076"/>
      <c r="G55" s="1076"/>
      <c r="H55" s="1076"/>
      <c r="I55" s="1076"/>
      <c r="J55" s="1076"/>
      <c r="K55" s="1076"/>
      <c r="L55" s="1076"/>
      <c r="M55" s="1076"/>
      <c r="N55" s="1076"/>
      <c r="O55" s="1076"/>
      <c r="P55" s="1076"/>
      <c r="Q55" s="1076"/>
      <c r="R55" s="1076"/>
      <c r="S55" s="1076"/>
      <c r="T55" s="1076"/>
      <c r="U55" s="1076"/>
      <c r="V55" s="1076"/>
      <c r="W55" s="1076"/>
      <c r="X55" s="1076"/>
      <c r="Y55" s="1076"/>
      <c r="Z55" s="1076"/>
      <c r="AA55" s="1076"/>
      <c r="AB55" s="1076"/>
    </row>
    <row r="56" spans="2:28" ht="12.75">
      <c r="B56" s="677">
        <v>39</v>
      </c>
      <c r="C56" s="675" t="s">
        <v>131</v>
      </c>
      <c r="D56" s="107">
        <v>41883</v>
      </c>
      <c r="E56" s="934">
        <v>7000</v>
      </c>
      <c r="F56" s="934">
        <v>8300</v>
      </c>
      <c r="G56" s="934">
        <v>22300</v>
      </c>
      <c r="H56" s="934">
        <v>29000</v>
      </c>
      <c r="I56" s="934">
        <v>33400</v>
      </c>
      <c r="J56" s="934"/>
      <c r="K56" s="934"/>
      <c r="L56" s="934"/>
      <c r="M56" s="934"/>
      <c r="N56" s="934">
        <v>3700</v>
      </c>
      <c r="O56" s="934"/>
      <c r="P56" s="934"/>
      <c r="Q56" s="934"/>
      <c r="R56" s="934">
        <v>6200</v>
      </c>
      <c r="S56" s="934"/>
      <c r="T56" s="934"/>
      <c r="U56" s="934"/>
      <c r="V56" s="934"/>
      <c r="W56" s="934"/>
      <c r="X56" s="934"/>
      <c r="Y56" s="934">
        <v>5100</v>
      </c>
      <c r="Z56" s="934">
        <v>16300</v>
      </c>
      <c r="AA56" s="934">
        <v>8200</v>
      </c>
      <c r="AB56" s="942">
        <v>5100</v>
      </c>
    </row>
    <row r="57" spans="2:28" ht="12.75">
      <c r="B57" s="677">
        <v>40</v>
      </c>
      <c r="C57" s="670" t="s">
        <v>132</v>
      </c>
      <c r="D57" s="107">
        <v>41883</v>
      </c>
      <c r="E57" s="934">
        <v>7000</v>
      </c>
      <c r="F57" s="934">
        <v>8300</v>
      </c>
      <c r="G57" s="934">
        <v>22300</v>
      </c>
      <c r="H57" s="934">
        <v>29000</v>
      </c>
      <c r="I57" s="934">
        <v>33400</v>
      </c>
      <c r="J57" s="934"/>
      <c r="K57" s="934"/>
      <c r="L57" s="934"/>
      <c r="M57" s="934"/>
      <c r="N57" s="934">
        <v>3700</v>
      </c>
      <c r="O57" s="934"/>
      <c r="P57" s="934"/>
      <c r="Q57" s="934"/>
      <c r="R57" s="934">
        <v>6200</v>
      </c>
      <c r="S57" s="934"/>
      <c r="T57" s="934"/>
      <c r="U57" s="934"/>
      <c r="V57" s="934"/>
      <c r="W57" s="934"/>
      <c r="X57" s="934"/>
      <c r="Y57" s="934">
        <v>5100</v>
      </c>
      <c r="Z57" s="934">
        <v>16300</v>
      </c>
      <c r="AA57" s="934">
        <v>8200</v>
      </c>
      <c r="AB57" s="943">
        <v>5100</v>
      </c>
    </row>
    <row r="58" spans="2:28" ht="12.75">
      <c r="B58" s="677">
        <v>41</v>
      </c>
      <c r="C58" s="670" t="s">
        <v>134</v>
      </c>
      <c r="D58" s="107">
        <v>41883</v>
      </c>
      <c r="E58" s="934">
        <v>6900</v>
      </c>
      <c r="F58" s="934">
        <v>8200</v>
      </c>
      <c r="G58" s="934">
        <v>22200</v>
      </c>
      <c r="H58" s="934">
        <v>28900</v>
      </c>
      <c r="I58" s="934">
        <v>33300</v>
      </c>
      <c r="J58" s="934"/>
      <c r="K58" s="934"/>
      <c r="L58" s="934"/>
      <c r="M58" s="934"/>
      <c r="N58" s="934"/>
      <c r="O58" s="934"/>
      <c r="P58" s="934"/>
      <c r="Q58" s="934"/>
      <c r="R58" s="934"/>
      <c r="S58" s="934"/>
      <c r="T58" s="934"/>
      <c r="U58" s="934"/>
      <c r="V58" s="934"/>
      <c r="W58" s="934"/>
      <c r="X58" s="934"/>
      <c r="Y58" s="934">
        <v>5100</v>
      </c>
      <c r="Z58" s="934">
        <v>16300</v>
      </c>
      <c r="AA58" s="934">
        <v>8200</v>
      </c>
      <c r="AB58" s="943">
        <v>5100</v>
      </c>
    </row>
    <row r="59" spans="2:28" ht="12.75">
      <c r="B59" s="677">
        <v>42</v>
      </c>
      <c r="C59" s="670" t="s">
        <v>136</v>
      </c>
      <c r="D59" s="107">
        <v>41883</v>
      </c>
      <c r="E59" s="934">
        <v>6900</v>
      </c>
      <c r="F59" s="934">
        <v>8200</v>
      </c>
      <c r="G59" s="934">
        <v>22200</v>
      </c>
      <c r="H59" s="934">
        <v>28900</v>
      </c>
      <c r="I59" s="934">
        <v>33300</v>
      </c>
      <c r="J59" s="934"/>
      <c r="K59" s="934"/>
      <c r="L59" s="934"/>
      <c r="M59" s="934"/>
      <c r="O59" s="934"/>
      <c r="P59" s="934"/>
      <c r="Q59" s="934"/>
      <c r="R59" s="934"/>
      <c r="S59" s="934"/>
      <c r="T59" s="934"/>
      <c r="U59" s="934"/>
      <c r="V59" s="934"/>
      <c r="W59" s="934"/>
      <c r="X59" s="934"/>
      <c r="Y59" s="934">
        <v>5100</v>
      </c>
      <c r="Z59" s="934">
        <v>16300</v>
      </c>
      <c r="AA59" s="934">
        <v>8200</v>
      </c>
      <c r="AB59" s="943">
        <v>5100</v>
      </c>
    </row>
    <row r="60" spans="2:28" ht="12.75">
      <c r="B60" s="677">
        <v>43</v>
      </c>
      <c r="C60" s="670" t="s">
        <v>138</v>
      </c>
      <c r="D60" s="107">
        <v>41883</v>
      </c>
      <c r="E60" s="934">
        <v>6900</v>
      </c>
      <c r="F60" s="934">
        <v>8200</v>
      </c>
      <c r="G60" s="934">
        <v>22200</v>
      </c>
      <c r="H60" s="934">
        <v>28900</v>
      </c>
      <c r="I60" s="934">
        <v>33300</v>
      </c>
      <c r="J60" s="934"/>
      <c r="K60" s="934"/>
      <c r="L60" s="934"/>
      <c r="M60" s="934"/>
      <c r="N60" s="934">
        <v>3500</v>
      </c>
      <c r="O60" s="934"/>
      <c r="P60" s="934"/>
      <c r="Q60" s="934"/>
      <c r="R60" s="934">
        <v>4200</v>
      </c>
      <c r="S60" s="934"/>
      <c r="T60" s="934"/>
      <c r="U60" s="934"/>
      <c r="V60" s="934"/>
      <c r="W60" s="934"/>
      <c r="X60" s="934"/>
      <c r="Y60" s="934">
        <v>5100</v>
      </c>
      <c r="Z60" s="934">
        <v>16300</v>
      </c>
      <c r="AA60" s="934">
        <v>8200</v>
      </c>
      <c r="AB60" s="943">
        <v>5100</v>
      </c>
    </row>
    <row r="61" spans="2:28" ht="12.75">
      <c r="B61" s="677">
        <v>44</v>
      </c>
      <c r="C61" s="670" t="s">
        <v>140</v>
      </c>
      <c r="D61" s="107">
        <v>41883</v>
      </c>
      <c r="E61" s="934">
        <v>6900</v>
      </c>
      <c r="F61" s="934">
        <v>8200</v>
      </c>
      <c r="G61" s="934">
        <v>22200</v>
      </c>
      <c r="H61" s="934">
        <v>28900</v>
      </c>
      <c r="I61" s="934">
        <v>33300</v>
      </c>
      <c r="J61" s="934"/>
      <c r="K61" s="934"/>
      <c r="L61" s="934"/>
      <c r="M61" s="934"/>
      <c r="N61" s="934">
        <v>3500</v>
      </c>
      <c r="O61" s="934"/>
      <c r="P61" s="934"/>
      <c r="Q61" s="934"/>
      <c r="R61" s="934">
        <v>4200</v>
      </c>
      <c r="S61" s="934"/>
      <c r="T61" s="934"/>
      <c r="U61" s="934"/>
      <c r="V61" s="934"/>
      <c r="W61" s="934"/>
      <c r="X61" s="934"/>
      <c r="Y61" s="934">
        <v>5100</v>
      </c>
      <c r="Z61" s="934">
        <v>16300</v>
      </c>
      <c r="AA61" s="934">
        <v>8200</v>
      </c>
      <c r="AB61" s="943">
        <v>5100</v>
      </c>
    </row>
    <row r="62" spans="2:28" ht="12.75">
      <c r="B62" s="677">
        <v>45</v>
      </c>
      <c r="C62" s="670" t="s">
        <v>142</v>
      </c>
      <c r="D62" s="107">
        <v>41883</v>
      </c>
      <c r="E62" s="934">
        <v>6900</v>
      </c>
      <c r="F62" s="934">
        <v>8200</v>
      </c>
      <c r="G62" s="934">
        <v>22200</v>
      </c>
      <c r="H62" s="934">
        <v>28900</v>
      </c>
      <c r="I62" s="934">
        <v>33300</v>
      </c>
      <c r="J62" s="934"/>
      <c r="K62" s="934"/>
      <c r="L62" s="934"/>
      <c r="M62" s="934"/>
      <c r="N62" s="934">
        <v>3500</v>
      </c>
      <c r="O62" s="934"/>
      <c r="P62" s="934"/>
      <c r="Q62" s="934"/>
      <c r="R62" s="934"/>
      <c r="S62" s="934"/>
      <c r="T62" s="934"/>
      <c r="U62" s="934"/>
      <c r="V62" s="934"/>
      <c r="W62" s="934"/>
      <c r="X62" s="934"/>
      <c r="Y62" s="934">
        <v>5100</v>
      </c>
      <c r="Z62" s="934">
        <v>16300</v>
      </c>
      <c r="AA62" s="934">
        <v>8200</v>
      </c>
      <c r="AB62" s="943">
        <v>5100</v>
      </c>
    </row>
    <row r="63" spans="2:28" ht="12.75">
      <c r="B63" s="677">
        <v>46</v>
      </c>
      <c r="C63" s="670" t="s">
        <v>144</v>
      </c>
      <c r="D63" s="107">
        <v>41883</v>
      </c>
      <c r="E63" s="934">
        <v>6900</v>
      </c>
      <c r="F63" s="934">
        <v>8200</v>
      </c>
      <c r="G63" s="934">
        <v>22200</v>
      </c>
      <c r="H63" s="934">
        <v>28900</v>
      </c>
      <c r="I63" s="934">
        <v>33300</v>
      </c>
      <c r="J63" s="934"/>
      <c r="K63" s="934"/>
      <c r="L63" s="934"/>
      <c r="M63" s="934"/>
      <c r="N63" s="934">
        <v>3500</v>
      </c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>
        <v>5100</v>
      </c>
      <c r="Z63" s="934">
        <v>16300</v>
      </c>
      <c r="AA63" s="934">
        <v>8200</v>
      </c>
      <c r="AB63" s="943">
        <v>5100</v>
      </c>
    </row>
    <row r="64" spans="2:28" ht="13.5" thickBot="1">
      <c r="B64" s="677">
        <v>47</v>
      </c>
      <c r="C64" s="670" t="s">
        <v>235</v>
      </c>
      <c r="D64" s="107">
        <v>41883</v>
      </c>
      <c r="E64" s="934">
        <v>6900</v>
      </c>
      <c r="F64" s="934">
        <v>8200</v>
      </c>
      <c r="G64" s="934">
        <v>22200</v>
      </c>
      <c r="H64" s="934">
        <v>28900</v>
      </c>
      <c r="I64" s="934">
        <v>33300</v>
      </c>
      <c r="J64" s="934"/>
      <c r="K64" s="934"/>
      <c r="L64" s="934"/>
      <c r="M64" s="934"/>
      <c r="N64" s="934"/>
      <c r="O64" s="934"/>
      <c r="P64" s="934"/>
      <c r="Q64" s="934"/>
      <c r="R64" s="934"/>
      <c r="S64" s="934"/>
      <c r="T64" s="934"/>
      <c r="U64" s="934"/>
      <c r="V64" s="934"/>
      <c r="W64" s="934"/>
      <c r="X64" s="934"/>
      <c r="Y64" s="934">
        <v>5100</v>
      </c>
      <c r="Z64" s="934">
        <v>16300</v>
      </c>
      <c r="AA64" s="934">
        <v>8200</v>
      </c>
      <c r="AB64" s="943">
        <v>5100</v>
      </c>
    </row>
    <row r="65" spans="2:28" ht="13.5" thickBot="1">
      <c r="B65" s="673">
        <v>12</v>
      </c>
      <c r="C65" s="1078" t="s">
        <v>183</v>
      </c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079"/>
    </row>
    <row r="66" spans="2:28" ht="12.75">
      <c r="B66" s="677">
        <v>48</v>
      </c>
      <c r="C66" s="675" t="s">
        <v>159</v>
      </c>
      <c r="D66" s="107">
        <v>41655</v>
      </c>
      <c r="E66" s="934">
        <v>6600</v>
      </c>
      <c r="F66" s="934">
        <v>7100</v>
      </c>
      <c r="G66" s="934">
        <v>18200</v>
      </c>
      <c r="H66" s="934">
        <v>22700</v>
      </c>
      <c r="I66" s="934">
        <v>26500</v>
      </c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>
        <v>5300</v>
      </c>
      <c r="Z66" s="934">
        <v>7600</v>
      </c>
      <c r="AA66" s="934">
        <v>7800</v>
      </c>
      <c r="AB66" s="942"/>
    </row>
    <row r="67" spans="2:28" ht="12.75">
      <c r="B67" s="677">
        <v>49</v>
      </c>
      <c r="C67" s="670" t="s">
        <v>157</v>
      </c>
      <c r="D67" s="107">
        <v>41655</v>
      </c>
      <c r="E67" s="934">
        <v>6600</v>
      </c>
      <c r="F67" s="934">
        <v>7100</v>
      </c>
      <c r="G67" s="934">
        <v>18200</v>
      </c>
      <c r="H67" s="934">
        <v>22700</v>
      </c>
      <c r="I67" s="934">
        <v>26500</v>
      </c>
      <c r="J67" s="934"/>
      <c r="K67" s="934"/>
      <c r="L67" s="934"/>
      <c r="M67" s="934"/>
      <c r="N67" s="934"/>
      <c r="O67" s="934"/>
      <c r="P67" s="934"/>
      <c r="Q67" s="934"/>
      <c r="R67" s="934"/>
      <c r="S67" s="934"/>
      <c r="T67" s="934"/>
      <c r="U67" s="934"/>
      <c r="V67" s="934"/>
      <c r="W67" s="934"/>
      <c r="X67" s="934"/>
      <c r="Y67" s="934">
        <v>5300</v>
      </c>
      <c r="Z67" s="934">
        <v>7600</v>
      </c>
      <c r="AA67" s="934">
        <v>7800</v>
      </c>
      <c r="AB67" s="943"/>
    </row>
    <row r="68" spans="2:28" ht="12.75">
      <c r="B68" s="677">
        <v>50</v>
      </c>
      <c r="C68" s="670" t="s">
        <v>155</v>
      </c>
      <c r="D68" s="107">
        <v>41655</v>
      </c>
      <c r="E68" s="934">
        <v>6600</v>
      </c>
      <c r="F68" s="934">
        <v>7100</v>
      </c>
      <c r="G68" s="934">
        <v>18200</v>
      </c>
      <c r="H68" s="934">
        <v>22700</v>
      </c>
      <c r="I68" s="934">
        <v>26500</v>
      </c>
      <c r="J68" s="934"/>
      <c r="K68" s="934"/>
      <c r="L68" s="934"/>
      <c r="M68" s="934"/>
      <c r="N68" s="934">
        <v>800</v>
      </c>
      <c r="O68" s="934"/>
      <c r="P68" s="934"/>
      <c r="Q68" s="934"/>
      <c r="R68" s="934">
        <v>800</v>
      </c>
      <c r="S68" s="934"/>
      <c r="T68" s="934"/>
      <c r="U68" s="934"/>
      <c r="V68" s="934"/>
      <c r="W68" s="934"/>
      <c r="X68" s="934"/>
      <c r="Y68" s="934">
        <v>5300</v>
      </c>
      <c r="Z68" s="934">
        <v>7600</v>
      </c>
      <c r="AA68" s="934">
        <v>7800</v>
      </c>
      <c r="AB68" s="943"/>
    </row>
    <row r="69" spans="2:28" ht="12.75">
      <c r="B69" s="677">
        <v>51</v>
      </c>
      <c r="C69" s="670" t="s">
        <v>153</v>
      </c>
      <c r="D69" s="107">
        <v>41655</v>
      </c>
      <c r="E69" s="934">
        <v>6600</v>
      </c>
      <c r="F69" s="934">
        <v>7100</v>
      </c>
      <c r="G69" s="934">
        <v>18200</v>
      </c>
      <c r="H69" s="934">
        <v>22700</v>
      </c>
      <c r="I69" s="934">
        <v>26500</v>
      </c>
      <c r="J69" s="934"/>
      <c r="K69" s="934"/>
      <c r="L69" s="934"/>
      <c r="M69" s="934"/>
      <c r="N69" s="934">
        <v>1700</v>
      </c>
      <c r="O69" s="934"/>
      <c r="P69" s="934"/>
      <c r="Q69" s="934"/>
      <c r="R69" s="934">
        <v>1700</v>
      </c>
      <c r="S69" s="934"/>
      <c r="T69" s="934"/>
      <c r="U69" s="934"/>
      <c r="V69" s="934"/>
      <c r="W69" s="934"/>
      <c r="X69" s="934"/>
      <c r="Y69" s="934">
        <v>5300</v>
      </c>
      <c r="Z69" s="934">
        <v>7600</v>
      </c>
      <c r="AA69" s="934">
        <v>7800</v>
      </c>
      <c r="AB69" s="943"/>
    </row>
    <row r="70" spans="2:29" ht="13.5" thickBot="1">
      <c r="B70" s="677">
        <v>52</v>
      </c>
      <c r="C70" s="669" t="s">
        <v>151</v>
      </c>
      <c r="D70" s="107">
        <v>41655</v>
      </c>
      <c r="E70" s="934">
        <v>6600</v>
      </c>
      <c r="F70" s="934">
        <v>7100</v>
      </c>
      <c r="G70" s="934">
        <v>18200</v>
      </c>
      <c r="H70" s="934">
        <v>22700</v>
      </c>
      <c r="I70" s="934">
        <v>26500</v>
      </c>
      <c r="J70" s="934"/>
      <c r="K70" s="934"/>
      <c r="L70" s="934"/>
      <c r="M70" s="934"/>
      <c r="N70" s="934"/>
      <c r="O70" s="934"/>
      <c r="P70" s="934"/>
      <c r="Q70" s="934"/>
      <c r="R70" s="934"/>
      <c r="S70" s="934"/>
      <c r="T70" s="934"/>
      <c r="U70" s="934"/>
      <c r="V70" s="934"/>
      <c r="W70" s="934"/>
      <c r="X70" s="934"/>
      <c r="Y70" s="934">
        <v>5300</v>
      </c>
      <c r="Z70" s="934">
        <v>7600</v>
      </c>
      <c r="AA70" s="934">
        <v>7800</v>
      </c>
      <c r="AB70" s="960"/>
      <c r="AC70" s="27"/>
    </row>
    <row r="71" spans="2:29" ht="13.5" thickBot="1">
      <c r="B71" s="673">
        <v>13</v>
      </c>
      <c r="C71" s="1078" t="s">
        <v>184</v>
      </c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92"/>
      <c r="AC71" s="84"/>
    </row>
    <row r="72" spans="2:29" ht="12.75">
      <c r="B72" s="677">
        <v>53</v>
      </c>
      <c r="C72" s="675" t="s">
        <v>162</v>
      </c>
      <c r="D72" s="211">
        <v>41655</v>
      </c>
      <c r="E72" s="934">
        <v>6500</v>
      </c>
      <c r="F72" s="934">
        <v>7100</v>
      </c>
      <c r="G72" s="934">
        <v>18200</v>
      </c>
      <c r="H72" s="934">
        <v>22700</v>
      </c>
      <c r="I72" s="934">
        <v>26600</v>
      </c>
      <c r="J72" s="934"/>
      <c r="K72" s="934"/>
      <c r="L72" s="934"/>
      <c r="M72" s="934"/>
      <c r="N72" s="934">
        <v>3500</v>
      </c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>
        <v>4500</v>
      </c>
      <c r="Z72" s="934">
        <v>5400</v>
      </c>
      <c r="AA72" s="934">
        <v>6500</v>
      </c>
      <c r="AB72" s="943"/>
      <c r="AC72" s="84"/>
    </row>
    <row r="73" spans="2:29" ht="12.75">
      <c r="B73" s="677">
        <v>54</v>
      </c>
      <c r="C73" s="670" t="s">
        <v>164</v>
      </c>
      <c r="D73" s="107">
        <v>41655</v>
      </c>
      <c r="E73" s="934">
        <v>6500</v>
      </c>
      <c r="F73" s="934">
        <v>7100</v>
      </c>
      <c r="G73" s="934">
        <v>18200</v>
      </c>
      <c r="H73" s="934">
        <v>22700</v>
      </c>
      <c r="I73" s="934">
        <v>26600</v>
      </c>
      <c r="J73" s="934"/>
      <c r="K73" s="934"/>
      <c r="L73" s="934"/>
      <c r="M73" s="934"/>
      <c r="N73" s="934"/>
      <c r="O73" s="934"/>
      <c r="P73" s="934"/>
      <c r="Q73" s="934"/>
      <c r="R73" s="934"/>
      <c r="S73" s="934"/>
      <c r="T73" s="934"/>
      <c r="U73" s="934"/>
      <c r="V73" s="934"/>
      <c r="W73" s="934"/>
      <c r="X73" s="934"/>
      <c r="Y73" s="934">
        <v>4500</v>
      </c>
      <c r="Z73" s="934">
        <v>5400</v>
      </c>
      <c r="AA73" s="934">
        <v>6500</v>
      </c>
      <c r="AB73" s="943"/>
      <c r="AC73" s="84"/>
    </row>
    <row r="74" spans="2:29" ht="13.5" thickBot="1">
      <c r="B74" s="677">
        <v>55</v>
      </c>
      <c r="C74" s="669" t="s">
        <v>166</v>
      </c>
      <c r="D74" s="212">
        <v>41655</v>
      </c>
      <c r="E74" s="934">
        <v>6500</v>
      </c>
      <c r="F74" s="934">
        <v>7100</v>
      </c>
      <c r="G74" s="934">
        <v>18200</v>
      </c>
      <c r="H74" s="934">
        <v>22700</v>
      </c>
      <c r="I74" s="934">
        <v>26600</v>
      </c>
      <c r="J74" s="934"/>
      <c r="K74" s="934"/>
      <c r="L74" s="934"/>
      <c r="M74" s="934"/>
      <c r="N74" s="934">
        <v>2500</v>
      </c>
      <c r="O74" s="934"/>
      <c r="P74" s="934"/>
      <c r="Q74" s="934"/>
      <c r="R74" s="934">
        <v>3500</v>
      </c>
      <c r="S74" s="934"/>
      <c r="T74" s="934">
        <v>3700</v>
      </c>
      <c r="U74" s="934"/>
      <c r="V74" s="934"/>
      <c r="W74" s="934"/>
      <c r="X74" s="934"/>
      <c r="Y74" s="934">
        <v>4500</v>
      </c>
      <c r="Z74" s="934">
        <v>5400</v>
      </c>
      <c r="AA74" s="934">
        <v>6500</v>
      </c>
      <c r="AB74" s="943"/>
      <c r="AC74" s="84"/>
    </row>
    <row r="75" spans="2:29" ht="13.5" thickBot="1">
      <c r="B75" s="673">
        <v>14</v>
      </c>
      <c r="C75" s="1074" t="s">
        <v>185</v>
      </c>
      <c r="D75" s="1074"/>
      <c r="E75" s="1074"/>
      <c r="F75" s="1074"/>
      <c r="G75" s="1074"/>
      <c r="H75" s="1074"/>
      <c r="I75" s="1074"/>
      <c r="J75" s="1074"/>
      <c r="K75" s="1074"/>
      <c r="L75" s="1074"/>
      <c r="M75" s="1074"/>
      <c r="N75" s="1074"/>
      <c r="O75" s="1074"/>
      <c r="P75" s="1074"/>
      <c r="Q75" s="1074"/>
      <c r="R75" s="1074"/>
      <c r="S75" s="1074"/>
      <c r="T75" s="1074"/>
      <c r="U75" s="1074"/>
      <c r="V75" s="1074"/>
      <c r="W75" s="1074"/>
      <c r="X75" s="1074"/>
      <c r="Y75" s="1074"/>
      <c r="Z75" s="1074"/>
      <c r="AA75" s="1074"/>
      <c r="AB75" s="1075"/>
      <c r="AC75" s="84"/>
    </row>
    <row r="76" spans="2:29" ht="12.75">
      <c r="B76" s="677">
        <v>56</v>
      </c>
      <c r="C76" s="672" t="s">
        <v>167</v>
      </c>
      <c r="D76" s="944">
        <v>41649</v>
      </c>
      <c r="E76" s="934">
        <v>8300</v>
      </c>
      <c r="F76" s="934">
        <v>9400</v>
      </c>
      <c r="G76" s="934">
        <v>19800</v>
      </c>
      <c r="H76" s="934">
        <v>32200</v>
      </c>
      <c r="I76" s="934">
        <v>36900</v>
      </c>
      <c r="J76" s="934"/>
      <c r="K76" s="934"/>
      <c r="L76" s="934"/>
      <c r="M76" s="934"/>
      <c r="N76" s="934"/>
      <c r="O76" s="934"/>
      <c r="P76" s="934"/>
      <c r="Q76" s="934"/>
      <c r="R76" s="934"/>
      <c r="S76" s="934"/>
      <c r="T76" s="934"/>
      <c r="U76" s="934"/>
      <c r="V76" s="934"/>
      <c r="W76" s="934"/>
      <c r="X76" s="934"/>
      <c r="Y76" s="934">
        <v>5100</v>
      </c>
      <c r="Z76" s="934">
        <v>7400</v>
      </c>
      <c r="AA76" s="934">
        <v>7700</v>
      </c>
      <c r="AB76" s="943"/>
      <c r="AC76" s="84"/>
    </row>
    <row r="77" spans="2:28" ht="13.5" thickBot="1">
      <c r="B77" s="677">
        <v>57</v>
      </c>
      <c r="C77" s="669" t="s">
        <v>168</v>
      </c>
      <c r="D77" s="945">
        <v>41649</v>
      </c>
      <c r="E77" s="934">
        <v>8300</v>
      </c>
      <c r="F77" s="934">
        <v>9400</v>
      </c>
      <c r="G77" s="934">
        <v>19800</v>
      </c>
      <c r="H77" s="934">
        <v>32200</v>
      </c>
      <c r="I77" s="934">
        <v>36900</v>
      </c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>
        <v>5100</v>
      </c>
      <c r="Z77" s="934">
        <v>7400</v>
      </c>
      <c r="AA77" s="934">
        <v>7700</v>
      </c>
      <c r="AB77" s="943"/>
    </row>
    <row r="78" spans="2:28" ht="13.5" thickBot="1">
      <c r="B78" s="673">
        <v>15</v>
      </c>
      <c r="C78" s="1074" t="s">
        <v>186</v>
      </c>
      <c r="D78" s="1074"/>
      <c r="E78" s="1074"/>
      <c r="F78" s="1074"/>
      <c r="G78" s="1074"/>
      <c r="H78" s="1074"/>
      <c r="I78" s="1074"/>
      <c r="J78" s="1074"/>
      <c r="K78" s="1074"/>
      <c r="L78" s="1074"/>
      <c r="M78" s="1074"/>
      <c r="N78" s="1074"/>
      <c r="O78" s="1074"/>
      <c r="P78" s="1074"/>
      <c r="Q78" s="1074"/>
      <c r="R78" s="1074"/>
      <c r="S78" s="1074"/>
      <c r="T78" s="1074"/>
      <c r="U78" s="1074"/>
      <c r="V78" s="1074"/>
      <c r="W78" s="1074"/>
      <c r="X78" s="1074"/>
      <c r="Y78" s="1074"/>
      <c r="Z78" s="1074"/>
      <c r="AA78" s="1074"/>
      <c r="AB78" s="1075"/>
    </row>
    <row r="79" spans="2:28" ht="13.5" thickBot="1">
      <c r="B79" s="677">
        <v>58</v>
      </c>
      <c r="C79" s="676" t="s">
        <v>169</v>
      </c>
      <c r="D79" s="946">
        <v>41655</v>
      </c>
      <c r="E79" s="934">
        <v>9600</v>
      </c>
      <c r="F79" s="934">
        <v>11000</v>
      </c>
      <c r="G79" s="934">
        <v>27100</v>
      </c>
      <c r="H79" s="934">
        <v>35500</v>
      </c>
      <c r="I79" s="934">
        <v>40600</v>
      </c>
      <c r="J79" s="934"/>
      <c r="K79" s="934"/>
      <c r="L79" s="934"/>
      <c r="M79" s="934"/>
      <c r="N79" s="934"/>
      <c r="O79" s="934"/>
      <c r="P79" s="934"/>
      <c r="Q79" s="934"/>
      <c r="R79" s="934">
        <v>2100</v>
      </c>
      <c r="S79" s="934"/>
      <c r="T79" s="934"/>
      <c r="U79" s="934"/>
      <c r="V79" s="934"/>
      <c r="W79" s="934"/>
      <c r="X79" s="934"/>
      <c r="Y79" s="934">
        <v>8200</v>
      </c>
      <c r="Z79" s="934">
        <v>11900</v>
      </c>
      <c r="AA79" s="934">
        <v>12100</v>
      </c>
      <c r="AB79" s="943"/>
    </row>
    <row r="80" spans="2:28" ht="13.5" thickBot="1">
      <c r="B80" s="673">
        <v>16</v>
      </c>
      <c r="C80" s="1074" t="s">
        <v>194</v>
      </c>
      <c r="D80" s="1074"/>
      <c r="E80" s="1074"/>
      <c r="F80" s="1074"/>
      <c r="G80" s="1074"/>
      <c r="H80" s="1074"/>
      <c r="I80" s="1074"/>
      <c r="J80" s="1074"/>
      <c r="K80" s="1074"/>
      <c r="L80" s="1074"/>
      <c r="M80" s="1074"/>
      <c r="N80" s="1074"/>
      <c r="O80" s="1074"/>
      <c r="P80" s="1074"/>
      <c r="Q80" s="1074"/>
      <c r="R80" s="1074"/>
      <c r="S80" s="1074"/>
      <c r="T80" s="1074"/>
      <c r="U80" s="1074"/>
      <c r="V80" s="1074"/>
      <c r="W80" s="1074"/>
      <c r="X80" s="1074"/>
      <c r="Y80" s="1074"/>
      <c r="Z80" s="1074"/>
      <c r="AA80" s="1074"/>
      <c r="AB80" s="1075"/>
    </row>
    <row r="81" spans="2:28" ht="12.75">
      <c r="B81" s="667">
        <v>59</v>
      </c>
      <c r="C81" s="668" t="s">
        <v>315</v>
      </c>
      <c r="D81" s="947">
        <v>41655</v>
      </c>
      <c r="E81" s="962">
        <v>8000</v>
      </c>
      <c r="F81" s="963">
        <v>8500</v>
      </c>
      <c r="G81" s="964">
        <v>17900</v>
      </c>
      <c r="H81" s="934">
        <v>23200</v>
      </c>
      <c r="I81" s="934">
        <v>26700</v>
      </c>
      <c r="J81" s="934"/>
      <c r="K81" s="934"/>
      <c r="L81" s="934"/>
      <c r="M81" s="934"/>
      <c r="N81" s="934"/>
      <c r="O81" s="934"/>
      <c r="P81" s="934"/>
      <c r="Q81" s="934"/>
      <c r="R81" s="934"/>
      <c r="S81" s="934"/>
      <c r="T81" s="934"/>
      <c r="U81" s="934"/>
      <c r="V81" s="934"/>
      <c r="W81" s="934"/>
      <c r="X81" s="934"/>
      <c r="Y81" s="934">
        <v>5200</v>
      </c>
      <c r="Z81" s="934">
        <v>7400</v>
      </c>
      <c r="AA81" s="934">
        <v>7700</v>
      </c>
      <c r="AB81" s="943"/>
    </row>
    <row r="82" spans="2:29" ht="12.75">
      <c r="B82" s="677">
        <v>60</v>
      </c>
      <c r="C82" s="670" t="s">
        <v>238</v>
      </c>
      <c r="D82" s="107">
        <v>41655</v>
      </c>
      <c r="E82" s="934">
        <v>4200</v>
      </c>
      <c r="F82" s="934">
        <v>4400</v>
      </c>
      <c r="G82" s="934">
        <v>17900</v>
      </c>
      <c r="H82" s="934">
        <v>23200</v>
      </c>
      <c r="I82" s="934">
        <v>26700</v>
      </c>
      <c r="J82" s="934"/>
      <c r="K82" s="934"/>
      <c r="L82" s="934"/>
      <c r="M82" s="934"/>
      <c r="N82" s="934"/>
      <c r="O82" s="934"/>
      <c r="P82" s="934"/>
      <c r="Q82" s="934"/>
      <c r="R82" s="934"/>
      <c r="S82" s="934"/>
      <c r="T82" s="934"/>
      <c r="U82" s="934"/>
      <c r="V82" s="934"/>
      <c r="W82" s="934"/>
      <c r="X82" s="934"/>
      <c r="Y82" s="934">
        <v>5200</v>
      </c>
      <c r="Z82" s="934">
        <v>7400</v>
      </c>
      <c r="AA82" s="934">
        <v>7700</v>
      </c>
      <c r="AB82" s="943"/>
      <c r="AC82" s="84"/>
    </row>
    <row r="83" spans="2:28" ht="13.5" thickBot="1">
      <c r="B83" s="667">
        <v>61</v>
      </c>
      <c r="C83" s="966" t="s">
        <v>219</v>
      </c>
      <c r="D83" s="949">
        <v>41655</v>
      </c>
      <c r="E83" s="934">
        <v>3900</v>
      </c>
      <c r="F83" s="961">
        <v>4100</v>
      </c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943"/>
    </row>
    <row r="84" spans="2:28" ht="13.5" thickBot="1">
      <c r="B84" s="673">
        <v>17</v>
      </c>
      <c r="C84" s="1074" t="s">
        <v>195</v>
      </c>
      <c r="D84" s="1074"/>
      <c r="E84" s="1074"/>
      <c r="F84" s="1074"/>
      <c r="G84" s="1074"/>
      <c r="H84" s="1074"/>
      <c r="I84" s="1074"/>
      <c r="J84" s="1074"/>
      <c r="K84" s="1074"/>
      <c r="L84" s="1074"/>
      <c r="M84" s="1074"/>
      <c r="N84" s="1074"/>
      <c r="O84" s="1074"/>
      <c r="P84" s="1074"/>
      <c r="Q84" s="1074"/>
      <c r="R84" s="1074"/>
      <c r="S84" s="1074"/>
      <c r="T84" s="1074"/>
      <c r="U84" s="1074"/>
      <c r="V84" s="1074"/>
      <c r="W84" s="1074"/>
      <c r="X84" s="1074"/>
      <c r="Y84" s="1074"/>
      <c r="Z84" s="1074"/>
      <c r="AA84" s="1074"/>
      <c r="AB84" s="1075"/>
    </row>
    <row r="85" spans="2:28" ht="13.5" thickBot="1">
      <c r="B85" s="667">
        <v>62</v>
      </c>
      <c r="C85" s="668" t="s">
        <v>196</v>
      </c>
      <c r="D85" s="947">
        <v>41655</v>
      </c>
      <c r="E85" s="934">
        <v>5900</v>
      </c>
      <c r="F85" s="934">
        <v>6800</v>
      </c>
      <c r="G85" s="934">
        <v>16100</v>
      </c>
      <c r="H85" s="934">
        <v>21300</v>
      </c>
      <c r="I85" s="934">
        <v>24400</v>
      </c>
      <c r="J85" s="934"/>
      <c r="K85" s="934"/>
      <c r="L85" s="934"/>
      <c r="M85" s="934"/>
      <c r="N85" s="934">
        <v>2900</v>
      </c>
      <c r="O85" s="934"/>
      <c r="P85" s="934"/>
      <c r="Q85" s="934"/>
      <c r="R85" s="934">
        <v>3400</v>
      </c>
      <c r="S85" s="934"/>
      <c r="T85" s="934"/>
      <c r="U85" s="934"/>
      <c r="V85" s="934"/>
      <c r="W85" s="934"/>
      <c r="X85" s="934"/>
      <c r="Y85" s="934">
        <v>5200</v>
      </c>
      <c r="Z85" s="934">
        <v>7400</v>
      </c>
      <c r="AA85" s="934">
        <v>7700</v>
      </c>
      <c r="AB85" s="943"/>
    </row>
    <row r="86" spans="2:28" ht="13.5" thickBot="1">
      <c r="B86" s="667">
        <v>63</v>
      </c>
      <c r="C86" s="967" t="s">
        <v>197</v>
      </c>
      <c r="D86" s="947">
        <v>41655</v>
      </c>
      <c r="E86" s="934">
        <v>5900</v>
      </c>
      <c r="F86" s="934">
        <v>6800</v>
      </c>
      <c r="G86" s="934">
        <v>16100</v>
      </c>
      <c r="H86" s="934">
        <v>21300</v>
      </c>
      <c r="I86" s="934">
        <v>24400</v>
      </c>
      <c r="J86" s="934"/>
      <c r="K86" s="934"/>
      <c r="L86" s="934"/>
      <c r="M86" s="934"/>
      <c r="N86" s="934">
        <v>2900</v>
      </c>
      <c r="O86" s="934"/>
      <c r="P86" s="934"/>
      <c r="Q86" s="934"/>
      <c r="R86" s="934">
        <v>3400</v>
      </c>
      <c r="S86" s="934"/>
      <c r="T86" s="934"/>
      <c r="U86" s="934"/>
      <c r="V86" s="934"/>
      <c r="W86" s="934"/>
      <c r="X86" s="934"/>
      <c r="Y86" s="934">
        <v>5200</v>
      </c>
      <c r="Z86" s="934">
        <v>7400</v>
      </c>
      <c r="AA86" s="934">
        <v>7700</v>
      </c>
      <c r="AB86" s="943"/>
    </row>
    <row r="87" spans="2:28" ht="13.5" thickBot="1">
      <c r="B87" s="673">
        <v>18</v>
      </c>
      <c r="C87" s="1074" t="s">
        <v>198</v>
      </c>
      <c r="D87" s="1074"/>
      <c r="E87" s="1074"/>
      <c r="F87" s="1074"/>
      <c r="G87" s="1074"/>
      <c r="H87" s="1074"/>
      <c r="I87" s="1074"/>
      <c r="J87" s="1074"/>
      <c r="K87" s="1074"/>
      <c r="L87" s="1074"/>
      <c r="M87" s="1074"/>
      <c r="N87" s="1074"/>
      <c r="O87" s="1074"/>
      <c r="P87" s="1074"/>
      <c r="Q87" s="1074"/>
      <c r="R87" s="1074"/>
      <c r="S87" s="1074"/>
      <c r="T87" s="1074"/>
      <c r="U87" s="1074"/>
      <c r="V87" s="1074"/>
      <c r="W87" s="1074"/>
      <c r="X87" s="1074"/>
      <c r="Y87" s="1074"/>
      <c r="Z87" s="1074"/>
      <c r="AA87" s="1074"/>
      <c r="AB87" s="1075"/>
    </row>
    <row r="88" spans="2:28" ht="12.75">
      <c r="B88" s="667">
        <v>64</v>
      </c>
      <c r="C88" s="668" t="s">
        <v>308</v>
      </c>
      <c r="D88" s="947">
        <v>41655</v>
      </c>
      <c r="E88" s="934">
        <v>3100</v>
      </c>
      <c r="F88" s="934">
        <v>8900</v>
      </c>
      <c r="G88" s="934">
        <v>10800</v>
      </c>
      <c r="H88" s="934"/>
      <c r="I88" s="934"/>
      <c r="J88" s="934"/>
      <c r="K88" s="934"/>
      <c r="L88" s="934"/>
      <c r="M88" s="934"/>
      <c r="N88" s="934">
        <v>1800</v>
      </c>
      <c r="O88" s="934"/>
      <c r="P88" s="934"/>
      <c r="Q88" s="934"/>
      <c r="R88" s="934">
        <v>3300</v>
      </c>
      <c r="S88" s="934"/>
      <c r="T88" s="934">
        <v>4500</v>
      </c>
      <c r="U88" s="934"/>
      <c r="V88" s="934"/>
      <c r="W88" s="934"/>
      <c r="X88" s="934"/>
      <c r="Y88" s="934"/>
      <c r="Z88" s="934"/>
      <c r="AA88" s="934"/>
      <c r="AB88" s="943"/>
    </row>
    <row r="89" spans="2:28" ht="12.75">
      <c r="B89" s="667">
        <v>65</v>
      </c>
      <c r="C89" s="670" t="s">
        <v>309</v>
      </c>
      <c r="D89" s="951">
        <v>41655</v>
      </c>
      <c r="E89" s="934">
        <v>3100</v>
      </c>
      <c r="F89" s="934">
        <v>8900</v>
      </c>
      <c r="G89" s="934">
        <v>10800</v>
      </c>
      <c r="H89" s="934"/>
      <c r="I89" s="934"/>
      <c r="J89" s="934"/>
      <c r="K89" s="934"/>
      <c r="L89" s="934"/>
      <c r="M89" s="934"/>
      <c r="N89" s="934">
        <v>1800</v>
      </c>
      <c r="O89" s="934"/>
      <c r="P89" s="934"/>
      <c r="Q89" s="934"/>
      <c r="R89" s="934">
        <v>3300</v>
      </c>
      <c r="S89" s="934"/>
      <c r="T89" s="934">
        <v>4500</v>
      </c>
      <c r="U89" s="934"/>
      <c r="V89" s="934"/>
      <c r="W89" s="934"/>
      <c r="X89" s="934"/>
      <c r="Y89" s="934"/>
      <c r="Z89" s="934"/>
      <c r="AA89" s="934"/>
      <c r="AB89" s="943"/>
    </row>
    <row r="90" spans="2:28" ht="13.5" thickBot="1">
      <c r="B90" s="667">
        <v>66</v>
      </c>
      <c r="C90" s="671" t="s">
        <v>326</v>
      </c>
      <c r="D90" s="950"/>
      <c r="E90" s="1089" t="s">
        <v>346</v>
      </c>
      <c r="F90" s="1090"/>
      <c r="G90" s="1090"/>
      <c r="H90" s="1090"/>
      <c r="I90" s="1090"/>
      <c r="J90" s="1090"/>
      <c r="K90" s="1090"/>
      <c r="L90" s="1090"/>
      <c r="M90" s="1090"/>
      <c r="N90" s="1090"/>
      <c r="O90" s="1090"/>
      <c r="P90" s="1090"/>
      <c r="Q90" s="1090"/>
      <c r="R90" s="1090"/>
      <c r="S90" s="1090"/>
      <c r="T90" s="1090"/>
      <c r="U90" s="1090"/>
      <c r="V90" s="1090"/>
      <c r="W90" s="1090"/>
      <c r="X90" s="1090"/>
      <c r="Y90" s="1090"/>
      <c r="Z90" s="1090"/>
      <c r="AA90" s="1090"/>
      <c r="AB90" s="1091"/>
    </row>
    <row r="91" spans="2:28" ht="13.5" thickBot="1">
      <c r="B91" s="673">
        <v>19</v>
      </c>
      <c r="C91" s="1074" t="s">
        <v>203</v>
      </c>
      <c r="D91" s="1074"/>
      <c r="E91" s="1074"/>
      <c r="F91" s="1074"/>
      <c r="G91" s="1074"/>
      <c r="H91" s="1074"/>
      <c r="I91" s="1074"/>
      <c r="J91" s="1074"/>
      <c r="K91" s="1074"/>
      <c r="L91" s="1074"/>
      <c r="M91" s="1074"/>
      <c r="N91" s="1074"/>
      <c r="O91" s="1074"/>
      <c r="P91" s="1074"/>
      <c r="Q91" s="1074"/>
      <c r="R91" s="1074"/>
      <c r="S91" s="1074"/>
      <c r="T91" s="1074"/>
      <c r="U91" s="1074"/>
      <c r="V91" s="1074"/>
      <c r="W91" s="1074"/>
      <c r="X91" s="1074"/>
      <c r="Y91" s="1074"/>
      <c r="Z91" s="1074"/>
      <c r="AA91" s="1074"/>
      <c r="AB91" s="1075"/>
    </row>
    <row r="92" spans="2:28" ht="12.75">
      <c r="B92" s="667">
        <v>67</v>
      </c>
      <c r="C92" s="668" t="s">
        <v>318</v>
      </c>
      <c r="D92" s="211">
        <v>40392</v>
      </c>
      <c r="E92" s="934">
        <v>2000</v>
      </c>
      <c r="F92" s="934">
        <v>2000</v>
      </c>
      <c r="G92" s="934">
        <v>2000</v>
      </c>
      <c r="H92" s="934">
        <v>2000</v>
      </c>
      <c r="I92" s="934">
        <v>2000</v>
      </c>
      <c r="J92" s="934"/>
      <c r="K92" s="934"/>
      <c r="L92" s="934"/>
      <c r="M92" s="934"/>
      <c r="N92" s="934"/>
      <c r="O92" s="934"/>
      <c r="P92" s="934"/>
      <c r="Q92" s="934"/>
      <c r="R92" s="934"/>
      <c r="S92" s="934"/>
      <c r="T92" s="934"/>
      <c r="U92" s="934"/>
      <c r="V92" s="934"/>
      <c r="W92" s="934"/>
      <c r="X92" s="934"/>
      <c r="Y92" s="934">
        <v>2000</v>
      </c>
      <c r="Z92" s="934"/>
      <c r="AA92" s="934">
        <v>2000</v>
      </c>
      <c r="AB92" s="943"/>
    </row>
    <row r="93" spans="2:29" ht="12.75">
      <c r="B93" s="677">
        <v>68</v>
      </c>
      <c r="C93" s="670" t="s">
        <v>348</v>
      </c>
      <c r="D93" s="107">
        <v>40392</v>
      </c>
      <c r="E93" s="934">
        <v>2000</v>
      </c>
      <c r="F93" s="934">
        <v>2000</v>
      </c>
      <c r="G93" s="934">
        <v>2000</v>
      </c>
      <c r="H93" s="934">
        <v>2000</v>
      </c>
      <c r="I93" s="934">
        <v>2000</v>
      </c>
      <c r="J93" s="934"/>
      <c r="K93" s="934"/>
      <c r="L93" s="934"/>
      <c r="M93" s="934"/>
      <c r="N93" s="934"/>
      <c r="O93" s="934"/>
      <c r="P93" s="934"/>
      <c r="Q93" s="934"/>
      <c r="R93" s="934"/>
      <c r="S93" s="934"/>
      <c r="T93" s="934"/>
      <c r="U93" s="934"/>
      <c r="V93" s="934"/>
      <c r="W93" s="934"/>
      <c r="X93" s="934"/>
      <c r="Y93" s="934">
        <v>2000</v>
      </c>
      <c r="Z93" s="934"/>
      <c r="AA93" s="934">
        <v>2000</v>
      </c>
      <c r="AB93" s="943"/>
      <c r="AC93" s="84"/>
    </row>
    <row r="94" spans="2:28" ht="13.5" thickBot="1">
      <c r="B94" s="667">
        <v>69</v>
      </c>
      <c r="C94" s="671" t="s">
        <v>349</v>
      </c>
      <c r="D94" s="212">
        <v>41655</v>
      </c>
      <c r="E94" s="934">
        <v>4900</v>
      </c>
      <c r="F94" s="934">
        <v>7000</v>
      </c>
      <c r="G94" s="934">
        <v>15500</v>
      </c>
      <c r="H94" s="934">
        <v>20000</v>
      </c>
      <c r="I94" s="934">
        <v>22700</v>
      </c>
      <c r="J94" s="934"/>
      <c r="K94" s="934"/>
      <c r="L94" s="934"/>
      <c r="M94" s="934"/>
      <c r="N94" s="934"/>
      <c r="O94" s="934"/>
      <c r="P94" s="934"/>
      <c r="Q94" s="934"/>
      <c r="R94" s="934"/>
      <c r="S94" s="934"/>
      <c r="T94" s="934"/>
      <c r="U94" s="934"/>
      <c r="V94" s="934"/>
      <c r="W94" s="934"/>
      <c r="X94" s="934"/>
      <c r="Y94" s="934">
        <v>5000</v>
      </c>
      <c r="Z94" s="934">
        <v>6800</v>
      </c>
      <c r="AA94" s="934">
        <v>7000</v>
      </c>
      <c r="AB94" s="943"/>
    </row>
    <row r="95" spans="2:28" ht="13.5" thickBot="1">
      <c r="B95" s="673">
        <v>20</v>
      </c>
      <c r="C95" s="1074" t="s">
        <v>206</v>
      </c>
      <c r="D95" s="1074"/>
      <c r="E95" s="1074"/>
      <c r="F95" s="1074"/>
      <c r="G95" s="1074"/>
      <c r="H95" s="1074"/>
      <c r="I95" s="1074"/>
      <c r="J95" s="1074"/>
      <c r="K95" s="1074"/>
      <c r="L95" s="1074"/>
      <c r="M95" s="1074"/>
      <c r="N95" s="1074"/>
      <c r="O95" s="1074"/>
      <c r="P95" s="1074"/>
      <c r="Q95" s="1074"/>
      <c r="R95" s="1074"/>
      <c r="S95" s="1074"/>
      <c r="T95" s="1074"/>
      <c r="U95" s="1074"/>
      <c r="V95" s="1074"/>
      <c r="W95" s="1074"/>
      <c r="X95" s="1074"/>
      <c r="Y95" s="1074"/>
      <c r="Z95" s="1074"/>
      <c r="AA95" s="1074"/>
      <c r="AB95" s="1075"/>
    </row>
    <row r="96" spans="2:28" ht="12.75">
      <c r="B96" s="667">
        <v>70</v>
      </c>
      <c r="C96" s="672" t="s">
        <v>207</v>
      </c>
      <c r="D96" s="936">
        <v>41654</v>
      </c>
      <c r="E96" s="934">
        <v>7800</v>
      </c>
      <c r="F96" s="934">
        <v>9300</v>
      </c>
      <c r="G96" s="934">
        <v>22100</v>
      </c>
      <c r="H96" s="934">
        <v>29500</v>
      </c>
      <c r="I96" s="934">
        <v>32500</v>
      </c>
      <c r="J96" s="934"/>
      <c r="K96" s="934"/>
      <c r="L96" s="934"/>
      <c r="M96" s="934"/>
      <c r="N96" s="934">
        <v>4500</v>
      </c>
      <c r="O96" s="934"/>
      <c r="P96" s="934"/>
      <c r="Q96" s="934"/>
      <c r="R96" s="934"/>
      <c r="S96" s="934"/>
      <c r="T96" s="934"/>
      <c r="U96" s="934"/>
      <c r="V96" s="934"/>
      <c r="W96" s="934"/>
      <c r="X96" s="934"/>
      <c r="Y96" s="934">
        <v>5100</v>
      </c>
      <c r="Z96" s="934">
        <v>7100</v>
      </c>
      <c r="AA96" s="934">
        <v>7500</v>
      </c>
      <c r="AB96" s="943"/>
    </row>
    <row r="97" spans="2:28" ht="13.5" thickBot="1">
      <c r="B97" s="667">
        <v>71</v>
      </c>
      <c r="C97" s="671" t="s">
        <v>243</v>
      </c>
      <c r="D97" s="212">
        <v>41654</v>
      </c>
      <c r="E97" s="934">
        <v>8700</v>
      </c>
      <c r="F97" s="934">
        <v>9500</v>
      </c>
      <c r="G97" s="934">
        <v>8700</v>
      </c>
      <c r="H97" s="934">
        <v>11300</v>
      </c>
      <c r="I97" s="934">
        <v>22600</v>
      </c>
      <c r="J97" s="934">
        <v>30300</v>
      </c>
      <c r="K97" s="934">
        <v>33300</v>
      </c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>
        <v>5200</v>
      </c>
      <c r="Z97" s="934">
        <v>7500</v>
      </c>
      <c r="AA97" s="934">
        <v>7700</v>
      </c>
      <c r="AB97" s="943"/>
    </row>
    <row r="98" spans="2:28" ht="13.5" thickBot="1">
      <c r="B98" s="673">
        <v>21</v>
      </c>
      <c r="C98" s="1074" t="s">
        <v>208</v>
      </c>
      <c r="D98" s="1074"/>
      <c r="E98" s="1074"/>
      <c r="F98" s="1074"/>
      <c r="G98" s="1074"/>
      <c r="H98" s="1074"/>
      <c r="I98" s="1074"/>
      <c r="J98" s="1074"/>
      <c r="K98" s="1074"/>
      <c r="L98" s="1074"/>
      <c r="M98" s="1074"/>
      <c r="N98" s="1074"/>
      <c r="O98" s="1074"/>
      <c r="P98" s="1074"/>
      <c r="Q98" s="1074"/>
      <c r="R98" s="1074"/>
      <c r="S98" s="1074"/>
      <c r="T98" s="1074"/>
      <c r="U98" s="1074"/>
      <c r="V98" s="1074"/>
      <c r="W98" s="1074"/>
      <c r="X98" s="1074"/>
      <c r="Y98" s="1074"/>
      <c r="Z98" s="1074"/>
      <c r="AA98" s="1074"/>
      <c r="AB98" s="1075"/>
    </row>
    <row r="99" spans="2:28" ht="12.75">
      <c r="B99" s="667">
        <v>72</v>
      </c>
      <c r="C99" s="668" t="s">
        <v>209</v>
      </c>
      <c r="D99" s="947">
        <v>41649</v>
      </c>
      <c r="E99" s="934">
        <v>6800</v>
      </c>
      <c r="F99" s="934">
        <v>7300</v>
      </c>
      <c r="G99" s="934">
        <v>16100</v>
      </c>
      <c r="H99" s="934">
        <v>21000</v>
      </c>
      <c r="I99" s="934">
        <v>24300</v>
      </c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>
        <v>4800</v>
      </c>
      <c r="Z99" s="934">
        <v>6700</v>
      </c>
      <c r="AA99" s="934">
        <v>6900</v>
      </c>
      <c r="AB99" s="943"/>
    </row>
    <row r="100" spans="2:29" ht="12.75">
      <c r="B100" s="667">
        <v>73</v>
      </c>
      <c r="C100" s="670" t="s">
        <v>210</v>
      </c>
      <c r="D100" s="107">
        <v>41649</v>
      </c>
      <c r="E100" s="934">
        <v>6500</v>
      </c>
      <c r="F100" s="934">
        <v>7100</v>
      </c>
      <c r="G100" s="934">
        <v>15800</v>
      </c>
      <c r="H100" s="934">
        <v>21000</v>
      </c>
      <c r="I100" s="934">
        <v>24100</v>
      </c>
      <c r="J100" s="934"/>
      <c r="K100" s="934"/>
      <c r="L100" s="934"/>
      <c r="M100" s="934"/>
      <c r="N100" s="934"/>
      <c r="O100" s="934"/>
      <c r="P100" s="934"/>
      <c r="Q100" s="934"/>
      <c r="R100" s="934"/>
      <c r="S100" s="934"/>
      <c r="T100" s="934"/>
      <c r="U100" s="934"/>
      <c r="V100" s="934"/>
      <c r="W100" s="934"/>
      <c r="X100" s="934"/>
      <c r="Y100" s="934">
        <v>4800</v>
      </c>
      <c r="Z100" s="934">
        <v>6700</v>
      </c>
      <c r="AA100" s="934">
        <v>6900</v>
      </c>
      <c r="AB100" s="943"/>
      <c r="AC100" s="84"/>
    </row>
    <row r="101" spans="2:29" ht="12.75">
      <c r="B101" s="667">
        <v>74</v>
      </c>
      <c r="C101" s="670" t="s">
        <v>211</v>
      </c>
      <c r="D101" s="107">
        <v>41649</v>
      </c>
      <c r="E101" s="934">
        <v>6500</v>
      </c>
      <c r="F101" s="934">
        <v>7100</v>
      </c>
      <c r="G101" s="934">
        <v>15800</v>
      </c>
      <c r="H101" s="934">
        <v>21000</v>
      </c>
      <c r="I101" s="934">
        <v>24100</v>
      </c>
      <c r="J101" s="934"/>
      <c r="K101" s="934"/>
      <c r="L101" s="934"/>
      <c r="M101" s="934"/>
      <c r="N101" s="934"/>
      <c r="O101" s="934"/>
      <c r="P101" s="934"/>
      <c r="Q101" s="934"/>
      <c r="R101" s="934"/>
      <c r="S101" s="934"/>
      <c r="T101" s="934"/>
      <c r="U101" s="934"/>
      <c r="V101" s="934"/>
      <c r="W101" s="934"/>
      <c r="X101" s="934"/>
      <c r="Y101" s="934">
        <v>4800</v>
      </c>
      <c r="Z101" s="934">
        <v>6700</v>
      </c>
      <c r="AA101" s="934">
        <v>6900</v>
      </c>
      <c r="AB101" s="943"/>
      <c r="AC101" s="84"/>
    </row>
    <row r="102" spans="2:29" ht="12.75">
      <c r="B102" s="667">
        <v>75</v>
      </c>
      <c r="C102" s="670" t="s">
        <v>327</v>
      </c>
      <c r="D102" s="107">
        <v>41649</v>
      </c>
      <c r="E102" s="934">
        <v>6800</v>
      </c>
      <c r="F102" s="934">
        <v>7300</v>
      </c>
      <c r="G102" s="934">
        <v>16100</v>
      </c>
      <c r="H102" s="934">
        <v>21000</v>
      </c>
      <c r="I102" s="934">
        <v>24300</v>
      </c>
      <c r="J102" s="934"/>
      <c r="K102" s="934"/>
      <c r="L102" s="934"/>
      <c r="M102" s="934"/>
      <c r="N102" s="934"/>
      <c r="O102" s="934"/>
      <c r="P102" s="934"/>
      <c r="Q102" s="934"/>
      <c r="R102" s="934"/>
      <c r="S102" s="934"/>
      <c r="T102" s="934"/>
      <c r="U102" s="934"/>
      <c r="V102" s="934"/>
      <c r="W102" s="934"/>
      <c r="X102" s="934"/>
      <c r="Y102" s="934">
        <v>5200</v>
      </c>
      <c r="Z102" s="934">
        <v>6900</v>
      </c>
      <c r="AA102" s="934">
        <v>7100</v>
      </c>
      <c r="AB102" s="943"/>
      <c r="AC102" s="84"/>
    </row>
    <row r="103" spans="2:29" ht="13.5" thickBot="1">
      <c r="B103" s="667">
        <v>76</v>
      </c>
      <c r="C103" s="670" t="s">
        <v>354</v>
      </c>
      <c r="D103" s="107">
        <v>41640</v>
      </c>
      <c r="E103" s="934">
        <v>2100</v>
      </c>
      <c r="F103" s="934">
        <v>5200</v>
      </c>
      <c r="G103" s="934">
        <v>6600</v>
      </c>
      <c r="H103" s="934"/>
      <c r="I103" s="934"/>
      <c r="J103" s="934"/>
      <c r="K103" s="934"/>
      <c r="L103" s="934"/>
      <c r="M103" s="934"/>
      <c r="N103" s="934"/>
      <c r="O103" s="934"/>
      <c r="P103" s="934"/>
      <c r="Q103" s="934"/>
      <c r="R103" s="934">
        <v>2100</v>
      </c>
      <c r="S103" s="934"/>
      <c r="T103" s="934"/>
      <c r="U103" s="934"/>
      <c r="V103" s="934"/>
      <c r="W103" s="934"/>
      <c r="X103" s="934"/>
      <c r="Y103" s="934"/>
      <c r="Z103" s="934"/>
      <c r="AA103" s="934"/>
      <c r="AB103" s="943"/>
      <c r="AC103" s="84"/>
    </row>
    <row r="104" spans="2:29" ht="13.5" thickBot="1">
      <c r="B104" s="673">
        <v>22</v>
      </c>
      <c r="C104" s="1074" t="s">
        <v>244</v>
      </c>
      <c r="D104" s="1074"/>
      <c r="E104" s="1074"/>
      <c r="F104" s="1074"/>
      <c r="G104" s="1074"/>
      <c r="H104" s="1074"/>
      <c r="I104" s="1074"/>
      <c r="J104" s="1074"/>
      <c r="K104" s="1074"/>
      <c r="L104" s="1074"/>
      <c r="M104" s="1074"/>
      <c r="N104" s="1074"/>
      <c r="O104" s="1074"/>
      <c r="P104" s="1074"/>
      <c r="Q104" s="1074"/>
      <c r="R104" s="1074"/>
      <c r="S104" s="1074"/>
      <c r="T104" s="1074"/>
      <c r="U104" s="1074"/>
      <c r="V104" s="1074"/>
      <c r="W104" s="1074"/>
      <c r="X104" s="1074"/>
      <c r="Y104" s="1074"/>
      <c r="Z104" s="1074"/>
      <c r="AA104" s="1074"/>
      <c r="AB104" s="1075"/>
      <c r="AC104" s="84"/>
    </row>
    <row r="105" spans="2:28" ht="13.5" thickBot="1">
      <c r="B105" s="677">
        <v>77</v>
      </c>
      <c r="C105" s="676" t="s">
        <v>355</v>
      </c>
      <c r="D105" s="946" t="s">
        <v>356</v>
      </c>
      <c r="E105" s="934">
        <v>10200</v>
      </c>
      <c r="F105" s="934">
        <v>14300</v>
      </c>
      <c r="G105" s="934">
        <v>20200</v>
      </c>
      <c r="H105" s="934">
        <v>42300</v>
      </c>
      <c r="I105" s="934">
        <v>52600</v>
      </c>
      <c r="J105" s="934">
        <v>62200</v>
      </c>
      <c r="K105" s="934"/>
      <c r="L105" s="934"/>
      <c r="M105" s="934"/>
      <c r="N105" s="934">
        <v>2200</v>
      </c>
      <c r="O105" s="934"/>
      <c r="P105" s="934"/>
      <c r="Q105" s="934"/>
      <c r="R105" s="934">
        <v>2200</v>
      </c>
      <c r="S105" s="934"/>
      <c r="T105" s="934"/>
      <c r="U105" s="934"/>
      <c r="V105" s="934"/>
      <c r="W105" s="934"/>
      <c r="X105" s="934"/>
      <c r="Y105" s="934">
        <v>5200</v>
      </c>
      <c r="Z105" s="934">
        <v>7000</v>
      </c>
      <c r="AA105" s="934">
        <v>7200</v>
      </c>
      <c r="AB105" s="943"/>
    </row>
    <row r="106" spans="2:28" ht="13.5" thickBot="1">
      <c r="B106" s="673">
        <v>23</v>
      </c>
      <c r="C106" s="1074" t="s">
        <v>245</v>
      </c>
      <c r="D106" s="1074"/>
      <c r="E106" s="1074"/>
      <c r="F106" s="1074"/>
      <c r="G106" s="1074"/>
      <c r="H106" s="1074"/>
      <c r="I106" s="1074"/>
      <c r="J106" s="1074"/>
      <c r="K106" s="1074"/>
      <c r="L106" s="1074"/>
      <c r="M106" s="1074"/>
      <c r="N106" s="1074"/>
      <c r="O106" s="1074"/>
      <c r="P106" s="1074"/>
      <c r="Q106" s="1074"/>
      <c r="R106" s="1074"/>
      <c r="S106" s="1074"/>
      <c r="T106" s="1074"/>
      <c r="U106" s="1074"/>
      <c r="V106" s="1074"/>
      <c r="W106" s="1074"/>
      <c r="X106" s="1074"/>
      <c r="Y106" s="1074"/>
      <c r="Z106" s="1074"/>
      <c r="AA106" s="1074"/>
      <c r="AB106" s="1075"/>
    </row>
    <row r="107" spans="2:28" ht="12.75">
      <c r="B107" s="667">
        <v>78</v>
      </c>
      <c r="C107" s="672" t="s">
        <v>128</v>
      </c>
      <c r="D107" s="954">
        <v>41659</v>
      </c>
      <c r="E107" s="934">
        <v>7700</v>
      </c>
      <c r="F107" s="934">
        <v>9800</v>
      </c>
      <c r="G107" s="934">
        <v>22900</v>
      </c>
      <c r="H107" s="934">
        <v>27400</v>
      </c>
      <c r="I107" s="934">
        <v>32100</v>
      </c>
      <c r="J107" s="934"/>
      <c r="K107" s="934"/>
      <c r="L107" s="934"/>
      <c r="M107" s="934"/>
      <c r="N107" s="934"/>
      <c r="O107" s="934"/>
      <c r="P107" s="934"/>
      <c r="Q107" s="934"/>
      <c r="R107" s="934"/>
      <c r="S107" s="934"/>
      <c r="T107" s="934"/>
      <c r="U107" s="934"/>
      <c r="V107" s="934"/>
      <c r="W107" s="934"/>
      <c r="X107" s="934"/>
      <c r="Y107" s="934">
        <v>5200</v>
      </c>
      <c r="Z107" s="934">
        <v>7000</v>
      </c>
      <c r="AA107" s="934">
        <v>7200</v>
      </c>
      <c r="AB107" s="943"/>
    </row>
    <row r="108" spans="2:28" ht="12.75">
      <c r="B108" s="667">
        <v>79</v>
      </c>
      <c r="C108" s="670" t="s">
        <v>127</v>
      </c>
      <c r="D108" s="954">
        <v>41659</v>
      </c>
      <c r="E108" s="934">
        <v>7700</v>
      </c>
      <c r="F108" s="934">
        <v>9800</v>
      </c>
      <c r="G108" s="934">
        <v>22900</v>
      </c>
      <c r="H108" s="934">
        <v>27400</v>
      </c>
      <c r="I108" s="934">
        <v>32100</v>
      </c>
      <c r="J108" s="934"/>
      <c r="K108" s="934"/>
      <c r="L108" s="934"/>
      <c r="M108" s="934"/>
      <c r="N108" s="934"/>
      <c r="O108" s="934"/>
      <c r="P108" s="934"/>
      <c r="Q108" s="934"/>
      <c r="R108" s="934"/>
      <c r="S108" s="934"/>
      <c r="T108" s="934"/>
      <c r="U108" s="934"/>
      <c r="V108" s="934"/>
      <c r="W108" s="934"/>
      <c r="X108" s="934"/>
      <c r="Y108" s="934">
        <v>5200</v>
      </c>
      <c r="Z108" s="934">
        <v>7000</v>
      </c>
      <c r="AA108" s="934">
        <v>7200</v>
      </c>
      <c r="AB108" s="943"/>
    </row>
    <row r="109" spans="2:28" ht="12.75">
      <c r="B109" s="667">
        <v>80</v>
      </c>
      <c r="C109" s="669" t="s">
        <v>126</v>
      </c>
      <c r="D109" s="954">
        <v>41659</v>
      </c>
      <c r="E109" s="934">
        <v>7700</v>
      </c>
      <c r="F109" s="934">
        <v>9800</v>
      </c>
      <c r="G109" s="934">
        <v>22900</v>
      </c>
      <c r="H109" s="934">
        <v>27400</v>
      </c>
      <c r="I109" s="934">
        <v>32100</v>
      </c>
      <c r="J109" s="934"/>
      <c r="K109" s="934"/>
      <c r="L109" s="934"/>
      <c r="M109" s="934"/>
      <c r="N109" s="934"/>
      <c r="O109" s="934"/>
      <c r="P109" s="934"/>
      <c r="Q109" s="934"/>
      <c r="R109" s="934"/>
      <c r="S109" s="934"/>
      <c r="T109" s="934"/>
      <c r="U109" s="934"/>
      <c r="V109" s="934"/>
      <c r="W109" s="934"/>
      <c r="X109" s="934"/>
      <c r="Y109" s="934">
        <v>5200</v>
      </c>
      <c r="Z109" s="934">
        <v>7000</v>
      </c>
      <c r="AA109" s="934">
        <v>7200</v>
      </c>
      <c r="AB109" s="943"/>
    </row>
    <row r="110" spans="2:28" ht="12.75">
      <c r="B110" s="667">
        <v>81</v>
      </c>
      <c r="C110" s="670" t="s">
        <v>246</v>
      </c>
      <c r="D110" s="954">
        <v>41659</v>
      </c>
      <c r="E110" s="934">
        <v>6900</v>
      </c>
      <c r="F110" s="934">
        <v>7500</v>
      </c>
      <c r="G110" s="934">
        <v>15700</v>
      </c>
      <c r="H110" s="934">
        <v>20200</v>
      </c>
      <c r="I110" s="934">
        <v>22900</v>
      </c>
      <c r="J110" s="934"/>
      <c r="K110" s="934"/>
      <c r="L110" s="934"/>
      <c r="M110" s="934"/>
      <c r="N110" s="934"/>
      <c r="O110" s="934"/>
      <c r="P110" s="934"/>
      <c r="Q110" s="934"/>
      <c r="R110" s="934"/>
      <c r="S110" s="934"/>
      <c r="T110" s="934"/>
      <c r="U110" s="934"/>
      <c r="V110" s="934"/>
      <c r="W110" s="934"/>
      <c r="X110" s="934"/>
      <c r="Y110" s="934">
        <v>5200</v>
      </c>
      <c r="Z110" s="934">
        <v>7000</v>
      </c>
      <c r="AA110" s="934">
        <v>7200</v>
      </c>
      <c r="AB110" s="943"/>
    </row>
    <row r="111" spans="2:28" ht="13.5" thickBot="1">
      <c r="B111" s="667">
        <v>82</v>
      </c>
      <c r="C111" s="922" t="s">
        <v>310</v>
      </c>
      <c r="D111" s="950">
        <v>41659</v>
      </c>
      <c r="E111" s="934">
        <v>6900</v>
      </c>
      <c r="F111" s="934">
        <v>7500</v>
      </c>
      <c r="G111" s="934">
        <v>15700</v>
      </c>
      <c r="H111" s="934">
        <v>20200</v>
      </c>
      <c r="I111" s="934">
        <v>22900</v>
      </c>
      <c r="J111" s="934"/>
      <c r="K111" s="934"/>
      <c r="L111" s="934"/>
      <c r="M111" s="934"/>
      <c r="N111" s="934">
        <v>3450</v>
      </c>
      <c r="O111" s="934"/>
      <c r="P111" s="934"/>
      <c r="Q111" s="934"/>
      <c r="R111" s="934">
        <v>200</v>
      </c>
      <c r="S111" s="934"/>
      <c r="T111" s="934"/>
      <c r="U111" s="934"/>
      <c r="V111" s="934"/>
      <c r="W111" s="934"/>
      <c r="X111" s="934"/>
      <c r="Y111" s="934">
        <v>5200</v>
      </c>
      <c r="Z111" s="934">
        <v>7000</v>
      </c>
      <c r="AA111" s="934">
        <v>7200</v>
      </c>
      <c r="AB111" s="943"/>
    </row>
    <row r="112" spans="2:28" ht="13.5" thickBot="1">
      <c r="B112" s="673">
        <v>24</v>
      </c>
      <c r="C112" s="1074" t="s">
        <v>344</v>
      </c>
      <c r="D112" s="1074"/>
      <c r="E112" s="1074"/>
      <c r="F112" s="1074"/>
      <c r="G112" s="1074"/>
      <c r="H112" s="1074"/>
      <c r="I112" s="1074"/>
      <c r="J112" s="1074"/>
      <c r="K112" s="1074"/>
      <c r="L112" s="1074"/>
      <c r="M112" s="1074"/>
      <c r="N112" s="1074"/>
      <c r="O112" s="1074"/>
      <c r="P112" s="1074"/>
      <c r="Q112" s="1074"/>
      <c r="R112" s="1074"/>
      <c r="S112" s="1074"/>
      <c r="T112" s="1074"/>
      <c r="U112" s="1074"/>
      <c r="V112" s="1074"/>
      <c r="W112" s="1074"/>
      <c r="X112" s="1074"/>
      <c r="Y112" s="1074"/>
      <c r="Z112" s="1074"/>
      <c r="AA112" s="1074"/>
      <c r="AB112" s="1075"/>
    </row>
    <row r="113" spans="2:28" ht="12.75">
      <c r="B113" s="667">
        <v>83</v>
      </c>
      <c r="C113" s="955" t="s">
        <v>330</v>
      </c>
      <c r="D113" s="954">
        <v>41659</v>
      </c>
      <c r="E113" s="934">
        <v>6400</v>
      </c>
      <c r="F113" s="934">
        <v>7000</v>
      </c>
      <c r="G113" s="934">
        <v>16200</v>
      </c>
      <c r="H113" s="934">
        <v>21300</v>
      </c>
      <c r="I113" s="934">
        <v>24600</v>
      </c>
      <c r="J113" s="934"/>
      <c r="K113" s="934"/>
      <c r="L113" s="934"/>
      <c r="M113" s="934"/>
      <c r="N113" s="934"/>
      <c r="O113" s="934"/>
      <c r="P113" s="934"/>
      <c r="Q113" s="934"/>
      <c r="R113" s="934"/>
      <c r="S113" s="934"/>
      <c r="T113" s="934"/>
      <c r="U113" s="934"/>
      <c r="V113" s="934"/>
      <c r="W113" s="934"/>
      <c r="X113" s="934"/>
      <c r="Y113" s="934">
        <v>5200</v>
      </c>
      <c r="Z113" s="934">
        <v>7200</v>
      </c>
      <c r="AA113" s="934">
        <v>7500</v>
      </c>
      <c r="AB113" s="943"/>
    </row>
    <row r="114" spans="2:28" ht="12.75">
      <c r="B114" s="667">
        <v>84</v>
      </c>
      <c r="C114" s="956" t="s">
        <v>193</v>
      </c>
      <c r="D114" s="954">
        <v>41659</v>
      </c>
      <c r="E114" s="934">
        <v>6400</v>
      </c>
      <c r="F114" s="934">
        <v>7000</v>
      </c>
      <c r="G114" s="934">
        <v>16200</v>
      </c>
      <c r="H114" s="934">
        <v>21300</v>
      </c>
      <c r="I114" s="934">
        <v>24600</v>
      </c>
      <c r="J114" s="934"/>
      <c r="K114" s="934"/>
      <c r="L114" s="934"/>
      <c r="M114" s="934"/>
      <c r="N114" s="934"/>
      <c r="O114" s="934"/>
      <c r="P114" s="934"/>
      <c r="Q114" s="934"/>
      <c r="R114" s="934"/>
      <c r="S114" s="934"/>
      <c r="T114" s="934"/>
      <c r="U114" s="934"/>
      <c r="V114" s="934"/>
      <c r="W114" s="934"/>
      <c r="X114" s="934"/>
      <c r="Y114" s="934">
        <v>5200</v>
      </c>
      <c r="Z114" s="934">
        <v>7200</v>
      </c>
      <c r="AA114" s="934">
        <v>7500</v>
      </c>
      <c r="AB114" s="943"/>
    </row>
    <row r="115" spans="2:28" ht="12.75">
      <c r="B115" s="667">
        <v>85</v>
      </c>
      <c r="C115" s="956" t="s">
        <v>331</v>
      </c>
      <c r="D115" s="954">
        <v>41659</v>
      </c>
      <c r="E115" s="934">
        <v>6600</v>
      </c>
      <c r="F115" s="934">
        <v>7200</v>
      </c>
      <c r="G115" s="934">
        <v>15500</v>
      </c>
      <c r="H115" s="934">
        <v>20000</v>
      </c>
      <c r="I115" s="934">
        <v>22700</v>
      </c>
      <c r="J115" s="934"/>
      <c r="K115" s="934"/>
      <c r="L115" s="934"/>
      <c r="M115" s="934"/>
      <c r="N115" s="934"/>
      <c r="O115" s="934"/>
      <c r="P115" s="934"/>
      <c r="Q115" s="934"/>
      <c r="R115" s="934"/>
      <c r="S115" s="934"/>
      <c r="T115" s="934"/>
      <c r="U115" s="934"/>
      <c r="V115" s="934"/>
      <c r="W115" s="934"/>
      <c r="X115" s="934"/>
      <c r="Y115" s="934">
        <v>5200</v>
      </c>
      <c r="Z115" s="934">
        <v>6900</v>
      </c>
      <c r="AA115" s="934">
        <v>7100</v>
      </c>
      <c r="AB115" s="943"/>
    </row>
    <row r="116" spans="2:28" ht="12.75">
      <c r="B116" s="667">
        <v>86</v>
      </c>
      <c r="C116" s="956" t="s">
        <v>332</v>
      </c>
      <c r="D116" s="954">
        <v>41659</v>
      </c>
      <c r="E116" s="934">
        <v>6600</v>
      </c>
      <c r="F116" s="934">
        <v>7200</v>
      </c>
      <c r="G116" s="934">
        <v>15500</v>
      </c>
      <c r="H116" s="934">
        <v>20000</v>
      </c>
      <c r="I116" s="934">
        <v>22700</v>
      </c>
      <c r="J116" s="934"/>
      <c r="K116" s="934"/>
      <c r="L116" s="934"/>
      <c r="M116" s="934"/>
      <c r="N116" s="934"/>
      <c r="O116" s="934"/>
      <c r="P116" s="934"/>
      <c r="Q116" s="934"/>
      <c r="R116" s="934"/>
      <c r="S116" s="934"/>
      <c r="T116" s="934"/>
      <c r="U116" s="934"/>
      <c r="V116" s="934"/>
      <c r="W116" s="934"/>
      <c r="X116" s="934"/>
      <c r="Y116" s="934">
        <v>5200</v>
      </c>
      <c r="Z116" s="934">
        <v>6900</v>
      </c>
      <c r="AA116" s="934">
        <v>7100</v>
      </c>
      <c r="AB116" s="943"/>
    </row>
    <row r="117" spans="2:28" ht="12.75">
      <c r="B117" s="667">
        <v>87</v>
      </c>
      <c r="C117" s="956" t="s">
        <v>333</v>
      </c>
      <c r="D117" s="954">
        <v>41659</v>
      </c>
      <c r="E117" s="934">
        <v>7300</v>
      </c>
      <c r="F117" s="934">
        <v>9200</v>
      </c>
      <c r="G117" s="934">
        <v>19300</v>
      </c>
      <c r="H117" s="934">
        <v>27200</v>
      </c>
      <c r="I117" s="934">
        <v>29200</v>
      </c>
      <c r="J117" s="934"/>
      <c r="K117" s="934"/>
      <c r="L117" s="934"/>
      <c r="M117" s="934"/>
      <c r="N117" s="934">
        <v>2200</v>
      </c>
      <c r="O117" s="934"/>
      <c r="P117" s="934"/>
      <c r="Q117" s="934"/>
      <c r="R117" s="934"/>
      <c r="S117" s="934"/>
      <c r="T117" s="934"/>
      <c r="U117" s="934"/>
      <c r="V117" s="934"/>
      <c r="W117" s="934"/>
      <c r="X117" s="934"/>
      <c r="Y117" s="934">
        <v>5200</v>
      </c>
      <c r="Z117" s="934">
        <v>6900</v>
      </c>
      <c r="AA117" s="934">
        <v>7100</v>
      </c>
      <c r="AB117" s="943"/>
    </row>
    <row r="118" spans="2:28" ht="13.5" thickBot="1">
      <c r="B118" s="667">
        <v>88</v>
      </c>
      <c r="C118" s="956" t="s">
        <v>334</v>
      </c>
      <c r="D118" s="954">
        <v>41659</v>
      </c>
      <c r="E118" s="934">
        <v>7300</v>
      </c>
      <c r="F118" s="934">
        <v>9200</v>
      </c>
      <c r="G118" s="934">
        <v>19300</v>
      </c>
      <c r="H118" s="934">
        <v>27200</v>
      </c>
      <c r="I118" s="934">
        <v>29200</v>
      </c>
      <c r="J118" s="934"/>
      <c r="K118" s="934"/>
      <c r="L118" s="934"/>
      <c r="M118" s="934"/>
      <c r="N118" s="934">
        <v>2200</v>
      </c>
      <c r="O118" s="934"/>
      <c r="P118" s="934"/>
      <c r="Q118" s="934"/>
      <c r="R118" s="934"/>
      <c r="S118" s="934"/>
      <c r="T118" s="934"/>
      <c r="U118" s="934"/>
      <c r="V118" s="934"/>
      <c r="W118" s="934"/>
      <c r="X118" s="934"/>
      <c r="Y118" s="934">
        <v>5200</v>
      </c>
      <c r="Z118" s="934">
        <v>6900</v>
      </c>
      <c r="AA118" s="934">
        <v>7100</v>
      </c>
      <c r="AB118" s="943"/>
    </row>
    <row r="119" spans="2:28" ht="13.5" thickBot="1">
      <c r="B119" s="673">
        <v>25</v>
      </c>
      <c r="C119" s="1074" t="s">
        <v>345</v>
      </c>
      <c r="D119" s="1074"/>
      <c r="E119" s="1074"/>
      <c r="F119" s="1074"/>
      <c r="G119" s="1074"/>
      <c r="H119" s="1074"/>
      <c r="I119" s="1074"/>
      <c r="J119" s="1074"/>
      <c r="K119" s="1074"/>
      <c r="L119" s="1074"/>
      <c r="M119" s="1074"/>
      <c r="N119" s="1074"/>
      <c r="O119" s="1074"/>
      <c r="P119" s="1074"/>
      <c r="Q119" s="1074"/>
      <c r="R119" s="1074"/>
      <c r="S119" s="1074"/>
      <c r="T119" s="1074"/>
      <c r="U119" s="1074"/>
      <c r="V119" s="1074"/>
      <c r="W119" s="1074"/>
      <c r="X119" s="1074"/>
      <c r="Y119" s="1074"/>
      <c r="Z119" s="1074"/>
      <c r="AA119" s="1074"/>
      <c r="AB119" s="1075"/>
    </row>
    <row r="120" spans="2:28" ht="12.75">
      <c r="B120" s="667">
        <v>89</v>
      </c>
      <c r="C120" s="957" t="s">
        <v>328</v>
      </c>
      <c r="D120" s="954">
        <v>41667</v>
      </c>
      <c r="E120" s="934">
        <v>6800</v>
      </c>
      <c r="F120" s="934">
        <v>7300</v>
      </c>
      <c r="G120" s="934">
        <v>15500</v>
      </c>
      <c r="H120" s="934">
        <v>20000</v>
      </c>
      <c r="I120" s="934">
        <v>22500</v>
      </c>
      <c r="J120" s="934"/>
      <c r="K120" s="934"/>
      <c r="L120" s="934"/>
      <c r="M120" s="934"/>
      <c r="N120" s="934"/>
      <c r="O120" s="934"/>
      <c r="P120" s="934"/>
      <c r="Q120" s="934"/>
      <c r="R120" s="934"/>
      <c r="S120" s="934"/>
      <c r="T120" s="934"/>
      <c r="U120" s="934"/>
      <c r="V120" s="934"/>
      <c r="W120" s="934"/>
      <c r="X120" s="934"/>
      <c r="Y120" s="934">
        <v>5200</v>
      </c>
      <c r="Z120" s="934">
        <v>6900</v>
      </c>
      <c r="AA120" s="934">
        <v>7100</v>
      </c>
      <c r="AB120" s="943"/>
    </row>
    <row r="121" spans="2:28" ht="13.5" thickBot="1">
      <c r="B121" s="667">
        <v>90</v>
      </c>
      <c r="C121" s="958" t="s">
        <v>329</v>
      </c>
      <c r="D121" s="950">
        <v>41667</v>
      </c>
      <c r="E121" s="959">
        <v>6800</v>
      </c>
      <c r="F121" s="959">
        <v>7300</v>
      </c>
      <c r="G121" s="959">
        <v>15500</v>
      </c>
      <c r="H121" s="959">
        <v>20000</v>
      </c>
      <c r="I121" s="959">
        <v>22500</v>
      </c>
      <c r="J121" s="959"/>
      <c r="K121" s="959"/>
      <c r="L121" s="959"/>
      <c r="M121" s="959"/>
      <c r="N121" s="959"/>
      <c r="O121" s="959"/>
      <c r="P121" s="959"/>
      <c r="Q121" s="959"/>
      <c r="R121" s="959"/>
      <c r="S121" s="959"/>
      <c r="T121" s="959"/>
      <c r="U121" s="959"/>
      <c r="V121" s="959"/>
      <c r="W121" s="959"/>
      <c r="X121" s="959"/>
      <c r="Y121" s="959">
        <v>5200</v>
      </c>
      <c r="Z121" s="959">
        <v>6900</v>
      </c>
      <c r="AA121" s="959">
        <v>7100</v>
      </c>
      <c r="AB121" s="960"/>
    </row>
    <row r="122" spans="2:28" ht="13.5" thickBot="1">
      <c r="B122" s="673">
        <v>26</v>
      </c>
      <c r="C122" s="1074" t="s">
        <v>357</v>
      </c>
      <c r="D122" s="1074"/>
      <c r="E122" s="1074"/>
      <c r="F122" s="1074"/>
      <c r="G122" s="1074"/>
      <c r="H122" s="1074"/>
      <c r="I122" s="1074"/>
      <c r="J122" s="1074"/>
      <c r="K122" s="1074"/>
      <c r="L122" s="1074"/>
      <c r="M122" s="1074"/>
      <c r="N122" s="1074"/>
      <c r="O122" s="1074"/>
      <c r="P122" s="1074"/>
      <c r="Q122" s="1074"/>
      <c r="R122" s="1074"/>
      <c r="S122" s="1074"/>
      <c r="T122" s="1074"/>
      <c r="U122" s="1074"/>
      <c r="V122" s="1074"/>
      <c r="W122" s="1074"/>
      <c r="X122" s="1074"/>
      <c r="Y122" s="1074"/>
      <c r="Z122" s="1074"/>
      <c r="AA122" s="1074"/>
      <c r="AB122" s="1075"/>
    </row>
    <row r="123" spans="2:28" ht="13.5" thickBot="1">
      <c r="B123" s="677">
        <v>91</v>
      </c>
      <c r="C123" s="958" t="s">
        <v>358</v>
      </c>
      <c r="D123" s="946">
        <v>41659</v>
      </c>
      <c r="E123" s="934">
        <v>6500</v>
      </c>
      <c r="F123" s="934">
        <v>7200</v>
      </c>
      <c r="G123" s="934">
        <v>17100</v>
      </c>
      <c r="H123" s="934">
        <v>22400</v>
      </c>
      <c r="I123" s="934">
        <v>25600</v>
      </c>
      <c r="J123" s="934"/>
      <c r="K123" s="934"/>
      <c r="L123" s="934"/>
      <c r="M123" s="934"/>
      <c r="N123" s="934">
        <v>600</v>
      </c>
      <c r="O123" s="934"/>
      <c r="P123" s="934"/>
      <c r="Q123" s="934"/>
      <c r="R123" s="934">
        <v>600</v>
      </c>
      <c r="S123" s="934"/>
      <c r="T123" s="934"/>
      <c r="U123" s="934"/>
      <c r="V123" s="934"/>
      <c r="W123" s="934"/>
      <c r="X123" s="934"/>
      <c r="Y123" s="934">
        <v>5000</v>
      </c>
      <c r="Z123" s="934">
        <v>16500</v>
      </c>
      <c r="AA123" s="934">
        <v>7800</v>
      </c>
      <c r="AB123" s="943">
        <v>5000</v>
      </c>
    </row>
    <row r="124" spans="2:28" ht="13.5" thickBot="1">
      <c r="B124" s="673">
        <v>27</v>
      </c>
      <c r="C124" s="1074" t="s">
        <v>359</v>
      </c>
      <c r="D124" s="1074"/>
      <c r="E124" s="1074"/>
      <c r="F124" s="1074"/>
      <c r="G124" s="1074"/>
      <c r="H124" s="1074"/>
      <c r="I124" s="1074"/>
      <c r="J124" s="1074"/>
      <c r="K124" s="1074"/>
      <c r="L124" s="1074"/>
      <c r="M124" s="1074"/>
      <c r="N124" s="1074"/>
      <c r="O124" s="1074"/>
      <c r="P124" s="1074"/>
      <c r="Q124" s="1074"/>
      <c r="R124" s="1074"/>
      <c r="S124" s="1074"/>
      <c r="T124" s="1074"/>
      <c r="U124" s="1074"/>
      <c r="V124" s="1074"/>
      <c r="W124" s="1074"/>
      <c r="X124" s="1074"/>
      <c r="Y124" s="1074"/>
      <c r="Z124" s="1074"/>
      <c r="AA124" s="1074"/>
      <c r="AB124" s="1075"/>
    </row>
    <row r="125" spans="2:28" ht="12.75">
      <c r="B125" s="667">
        <v>92</v>
      </c>
      <c r="C125" s="956" t="s">
        <v>63</v>
      </c>
      <c r="D125" s="954" t="s">
        <v>356</v>
      </c>
      <c r="E125" s="934">
        <v>7600</v>
      </c>
      <c r="F125" s="934">
        <v>12000</v>
      </c>
      <c r="G125" s="934">
        <v>18600</v>
      </c>
      <c r="H125" s="934">
        <v>27300</v>
      </c>
      <c r="I125" s="934">
        <v>37300</v>
      </c>
      <c r="J125" s="934">
        <v>37600</v>
      </c>
      <c r="K125" s="934"/>
      <c r="L125" s="934"/>
      <c r="M125" s="934"/>
      <c r="N125" s="934">
        <v>4000</v>
      </c>
      <c r="O125" s="934"/>
      <c r="P125" s="934"/>
      <c r="Q125" s="934"/>
      <c r="R125" s="934">
        <v>8200</v>
      </c>
      <c r="S125" s="934">
        <v>4200</v>
      </c>
      <c r="T125" s="934"/>
      <c r="U125" s="934"/>
      <c r="V125" s="934"/>
      <c r="W125" s="934"/>
      <c r="X125" s="934"/>
      <c r="Y125" s="934">
        <v>5100</v>
      </c>
      <c r="Z125" s="934">
        <v>6700</v>
      </c>
      <c r="AA125" s="934">
        <v>7200</v>
      </c>
      <c r="AB125" s="943"/>
    </row>
    <row r="126" spans="2:28" ht="13.5" thickBot="1">
      <c r="B126" s="667">
        <v>93</v>
      </c>
      <c r="C126" s="956" t="s">
        <v>360</v>
      </c>
      <c r="D126" s="954" t="s">
        <v>356</v>
      </c>
      <c r="E126" s="934">
        <v>7600</v>
      </c>
      <c r="F126" s="934">
        <v>12000</v>
      </c>
      <c r="G126" s="934">
        <v>18600</v>
      </c>
      <c r="H126" s="934">
        <v>27300</v>
      </c>
      <c r="I126" s="934">
        <v>37300</v>
      </c>
      <c r="J126" s="934">
        <v>37600</v>
      </c>
      <c r="K126" s="934"/>
      <c r="L126" s="934"/>
      <c r="M126" s="934"/>
      <c r="N126" s="934">
        <v>4000</v>
      </c>
      <c r="O126" s="934"/>
      <c r="P126" s="934"/>
      <c r="Q126" s="934"/>
      <c r="R126" s="934">
        <v>8200</v>
      </c>
      <c r="S126" s="934">
        <v>4200</v>
      </c>
      <c r="T126" s="934"/>
      <c r="U126" s="934"/>
      <c r="V126" s="934"/>
      <c r="W126" s="934"/>
      <c r="X126" s="934"/>
      <c r="Y126" s="934">
        <v>5100</v>
      </c>
      <c r="Z126" s="934">
        <v>6700</v>
      </c>
      <c r="AA126" s="934">
        <v>7200</v>
      </c>
      <c r="AB126" s="943"/>
    </row>
    <row r="127" spans="2:28" ht="13.5" thickBot="1">
      <c r="B127" s="673">
        <v>28</v>
      </c>
      <c r="C127" s="1074" t="s">
        <v>361</v>
      </c>
      <c r="D127" s="1074"/>
      <c r="E127" s="1074"/>
      <c r="F127" s="1074"/>
      <c r="G127" s="1074"/>
      <c r="H127" s="1074"/>
      <c r="I127" s="1074"/>
      <c r="J127" s="1074"/>
      <c r="K127" s="1074"/>
      <c r="L127" s="1074"/>
      <c r="M127" s="1074"/>
      <c r="N127" s="1074"/>
      <c r="O127" s="1074"/>
      <c r="P127" s="1074"/>
      <c r="Q127" s="1074"/>
      <c r="R127" s="1074"/>
      <c r="S127" s="1074"/>
      <c r="T127" s="1074"/>
      <c r="U127" s="1074"/>
      <c r="V127" s="1074"/>
      <c r="W127" s="1074"/>
      <c r="X127" s="1074"/>
      <c r="Y127" s="1074"/>
      <c r="Z127" s="1074"/>
      <c r="AA127" s="1074"/>
      <c r="AB127" s="1075"/>
    </row>
    <row r="128" spans="2:28" ht="13.5" thickBot="1">
      <c r="B128" s="667">
        <v>94</v>
      </c>
      <c r="C128" s="956" t="s">
        <v>362</v>
      </c>
      <c r="D128" s="954" t="s">
        <v>356</v>
      </c>
      <c r="E128" s="934">
        <v>6600</v>
      </c>
      <c r="F128" s="934">
        <v>7100</v>
      </c>
      <c r="G128" s="934">
        <v>15200</v>
      </c>
      <c r="H128" s="934">
        <v>19400</v>
      </c>
      <c r="I128" s="934">
        <v>21900</v>
      </c>
      <c r="J128" s="934"/>
      <c r="K128" s="934"/>
      <c r="L128" s="934"/>
      <c r="M128" s="934"/>
      <c r="N128" s="934"/>
      <c r="O128" s="934"/>
      <c r="P128" s="934"/>
      <c r="Q128" s="934"/>
      <c r="R128" s="934">
        <v>3400</v>
      </c>
      <c r="S128" s="934">
        <v>7500</v>
      </c>
      <c r="T128" s="934"/>
      <c r="U128" s="934"/>
      <c r="V128" s="934"/>
      <c r="W128" s="934"/>
      <c r="X128" s="934"/>
      <c r="Y128" s="934">
        <v>5100</v>
      </c>
      <c r="Z128" s="934">
        <v>6700</v>
      </c>
      <c r="AA128" s="934">
        <v>6900</v>
      </c>
      <c r="AB128" s="943"/>
    </row>
    <row r="129" spans="2:28" ht="13.5" thickBot="1">
      <c r="B129" s="673">
        <v>29</v>
      </c>
      <c r="C129" s="1074" t="s">
        <v>363</v>
      </c>
      <c r="D129" s="1074"/>
      <c r="E129" s="1074"/>
      <c r="F129" s="1074"/>
      <c r="G129" s="1074"/>
      <c r="H129" s="1074"/>
      <c r="I129" s="1074"/>
      <c r="J129" s="1074"/>
      <c r="K129" s="1074"/>
      <c r="L129" s="1074"/>
      <c r="M129" s="1074"/>
      <c r="N129" s="1074"/>
      <c r="O129" s="1074"/>
      <c r="P129" s="1074"/>
      <c r="Q129" s="1074"/>
      <c r="R129" s="1074"/>
      <c r="S129" s="1074"/>
      <c r="T129" s="1074"/>
      <c r="U129" s="1074"/>
      <c r="V129" s="1074"/>
      <c r="W129" s="1074"/>
      <c r="X129" s="1074"/>
      <c r="Y129" s="1074"/>
      <c r="Z129" s="1074"/>
      <c r="AA129" s="1074"/>
      <c r="AB129" s="1075"/>
    </row>
    <row r="130" spans="2:28" ht="12.75">
      <c r="B130" s="667">
        <v>95</v>
      </c>
      <c r="C130" s="956" t="s">
        <v>364</v>
      </c>
      <c r="D130" s="954" t="s">
        <v>356</v>
      </c>
      <c r="E130" s="934">
        <v>6600</v>
      </c>
      <c r="F130" s="934">
        <v>7100</v>
      </c>
      <c r="G130" s="934">
        <v>15200</v>
      </c>
      <c r="H130" s="934">
        <v>19400</v>
      </c>
      <c r="I130" s="934">
        <v>21900</v>
      </c>
      <c r="J130" s="934"/>
      <c r="K130" s="934"/>
      <c r="L130" s="934"/>
      <c r="M130" s="934"/>
      <c r="N130" s="934"/>
      <c r="O130" s="934"/>
      <c r="P130" s="934"/>
      <c r="Q130" s="934"/>
      <c r="R130" s="934"/>
      <c r="S130" s="934"/>
      <c r="T130" s="934"/>
      <c r="U130" s="934"/>
      <c r="V130" s="934"/>
      <c r="W130" s="934"/>
      <c r="X130" s="934"/>
      <c r="Y130" s="934">
        <v>5100</v>
      </c>
      <c r="Z130" s="934">
        <v>6700</v>
      </c>
      <c r="AA130" s="934">
        <v>6900</v>
      </c>
      <c r="AB130" s="943"/>
    </row>
    <row r="131" spans="2:28" ht="13.5" thickBot="1">
      <c r="B131" s="667">
        <v>96</v>
      </c>
      <c r="C131" s="956" t="s">
        <v>365</v>
      </c>
      <c r="D131" s="954" t="s">
        <v>356</v>
      </c>
      <c r="E131" s="934">
        <v>6600</v>
      </c>
      <c r="F131" s="934">
        <v>7100</v>
      </c>
      <c r="G131" s="934">
        <v>15200</v>
      </c>
      <c r="H131" s="934">
        <v>19400</v>
      </c>
      <c r="I131" s="934">
        <v>21900</v>
      </c>
      <c r="J131" s="934"/>
      <c r="K131" s="934"/>
      <c r="L131" s="934"/>
      <c r="M131" s="934"/>
      <c r="N131" s="934"/>
      <c r="O131" s="934"/>
      <c r="P131" s="934"/>
      <c r="Q131" s="934"/>
      <c r="R131" s="934"/>
      <c r="S131" s="934"/>
      <c r="T131" s="934"/>
      <c r="U131" s="934"/>
      <c r="V131" s="934"/>
      <c r="W131" s="934"/>
      <c r="X131" s="934"/>
      <c r="Y131" s="934">
        <v>5100</v>
      </c>
      <c r="Z131" s="934">
        <v>6700</v>
      </c>
      <c r="AA131" s="934">
        <v>6900</v>
      </c>
      <c r="AB131" s="943"/>
    </row>
    <row r="132" spans="2:28" ht="13.5" thickBot="1">
      <c r="B132" s="673">
        <v>30</v>
      </c>
      <c r="C132" s="1074" t="s">
        <v>366</v>
      </c>
      <c r="D132" s="1074"/>
      <c r="E132" s="1074"/>
      <c r="F132" s="1074"/>
      <c r="G132" s="1074"/>
      <c r="H132" s="1074"/>
      <c r="I132" s="1074"/>
      <c r="J132" s="1074"/>
      <c r="K132" s="1074"/>
      <c r="L132" s="1074"/>
      <c r="M132" s="1074"/>
      <c r="N132" s="1074"/>
      <c r="O132" s="1074"/>
      <c r="P132" s="1074"/>
      <c r="Q132" s="1074"/>
      <c r="R132" s="1074"/>
      <c r="S132" s="1074"/>
      <c r="T132" s="1074"/>
      <c r="U132" s="1074"/>
      <c r="V132" s="1074"/>
      <c r="W132" s="1074"/>
      <c r="X132" s="1074"/>
      <c r="Y132" s="1074"/>
      <c r="Z132" s="1074"/>
      <c r="AA132" s="1074"/>
      <c r="AB132" s="1075"/>
    </row>
    <row r="133" spans="2:28" ht="12.75">
      <c r="B133" s="667">
        <v>97</v>
      </c>
      <c r="C133" s="972" t="s">
        <v>367</v>
      </c>
      <c r="D133" s="947" t="s">
        <v>356</v>
      </c>
      <c r="E133" s="933">
        <v>6600</v>
      </c>
      <c r="F133" s="933">
        <v>7100</v>
      </c>
      <c r="G133" s="933">
        <v>15200</v>
      </c>
      <c r="H133" s="933">
        <v>19400</v>
      </c>
      <c r="I133" s="933">
        <v>21900</v>
      </c>
      <c r="J133" s="933"/>
      <c r="K133" s="933"/>
      <c r="L133" s="933"/>
      <c r="M133" s="933"/>
      <c r="N133" s="933"/>
      <c r="O133" s="933"/>
      <c r="P133" s="933"/>
      <c r="Q133" s="933"/>
      <c r="R133" s="933"/>
      <c r="S133" s="933"/>
      <c r="T133" s="933"/>
      <c r="U133" s="933"/>
      <c r="V133" s="933"/>
      <c r="W133" s="933"/>
      <c r="X133" s="933"/>
      <c r="Y133" s="933">
        <v>5100</v>
      </c>
      <c r="Z133" s="933">
        <v>6700</v>
      </c>
      <c r="AA133" s="933">
        <v>6900</v>
      </c>
      <c r="AB133" s="942"/>
    </row>
    <row r="134" spans="2:28" ht="13.5" thickBot="1">
      <c r="B134" s="924">
        <v>98</v>
      </c>
      <c r="C134" s="973" t="s">
        <v>368</v>
      </c>
      <c r="D134" s="949" t="s">
        <v>356</v>
      </c>
      <c r="E134" s="959">
        <v>6600</v>
      </c>
      <c r="F134" s="959">
        <v>7100</v>
      </c>
      <c r="G134" s="959">
        <v>15200</v>
      </c>
      <c r="H134" s="959">
        <v>19400</v>
      </c>
      <c r="I134" s="959">
        <v>21900</v>
      </c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>
        <v>5100</v>
      </c>
      <c r="Z134" s="959">
        <v>6700</v>
      </c>
      <c r="AA134" s="959">
        <v>6900</v>
      </c>
      <c r="AB134" s="960"/>
    </row>
    <row r="135" spans="2:28" ht="13.5" thickBot="1">
      <c r="B135" s="854"/>
      <c r="C135" s="898"/>
      <c r="D135" s="899"/>
      <c r="E135" s="912"/>
      <c r="F135" s="912"/>
      <c r="G135" s="912"/>
      <c r="H135" s="912"/>
      <c r="I135" s="912"/>
      <c r="J135" s="912"/>
      <c r="K135" s="912"/>
      <c r="L135" s="912"/>
      <c r="M135" s="912"/>
      <c r="N135" s="912"/>
      <c r="O135" s="912"/>
      <c r="P135" s="912"/>
      <c r="Q135" s="912"/>
      <c r="R135" s="912"/>
      <c r="S135" s="912"/>
      <c r="T135" s="912"/>
      <c r="U135" s="912"/>
      <c r="V135" s="912"/>
      <c r="W135" s="912"/>
      <c r="X135" s="912"/>
      <c r="Y135" s="912"/>
      <c r="Z135" s="912"/>
      <c r="AA135" s="912"/>
      <c r="AB135" s="912"/>
    </row>
    <row r="136" spans="2:28" ht="13.5" thickBot="1">
      <c r="B136" s="854"/>
      <c r="C136" s="898"/>
      <c r="D136" s="899"/>
      <c r="E136" s="1067" t="s">
        <v>335</v>
      </c>
      <c r="F136" s="1067"/>
      <c r="G136" s="1067"/>
      <c r="H136" s="1067"/>
      <c r="I136" s="1067"/>
      <c r="J136" s="912"/>
      <c r="K136" s="926"/>
      <c r="L136" s="925"/>
      <c r="M136" s="925"/>
      <c r="N136" s="925"/>
      <c r="O136" s="925"/>
      <c r="P136" s="925"/>
      <c r="Q136" s="925"/>
      <c r="R136" s="925"/>
      <c r="S136" s="925"/>
      <c r="T136" s="925"/>
      <c r="U136" s="925"/>
      <c r="V136" s="925"/>
      <c r="W136" s="925"/>
      <c r="X136" s="925"/>
      <c r="Y136" s="925"/>
      <c r="Z136" s="912"/>
      <c r="AA136" s="912"/>
      <c r="AB136" s="912"/>
    </row>
    <row r="137" spans="2:28" ht="13.5" thickBot="1">
      <c r="B137" s="854"/>
      <c r="C137" s="898"/>
      <c r="D137" s="899"/>
      <c r="E137" s="1068" t="s">
        <v>337</v>
      </c>
      <c r="F137" s="1069"/>
      <c r="G137" s="1069"/>
      <c r="H137" s="1069"/>
      <c r="I137" s="1070"/>
      <c r="J137" s="912"/>
      <c r="K137" s="926"/>
      <c r="L137" s="926"/>
      <c r="M137" s="926"/>
      <c r="N137" s="926"/>
      <c r="O137" s="926"/>
      <c r="P137" s="926"/>
      <c r="Q137" s="926"/>
      <c r="R137" s="926"/>
      <c r="S137" s="926"/>
      <c r="T137" s="926"/>
      <c r="U137" s="926"/>
      <c r="V137" s="926"/>
      <c r="W137" s="926"/>
      <c r="X137" s="926"/>
      <c r="Y137" s="926"/>
      <c r="Z137" s="912"/>
      <c r="AA137" s="912"/>
      <c r="AB137" s="912"/>
    </row>
    <row r="138" spans="2:28" ht="13.5" thickBot="1">
      <c r="B138" s="854"/>
      <c r="C138" s="898"/>
      <c r="D138" s="899"/>
      <c r="E138" s="1068" t="s">
        <v>339</v>
      </c>
      <c r="F138" s="1069"/>
      <c r="G138" s="1069"/>
      <c r="H138" s="1069"/>
      <c r="I138" s="1070"/>
      <c r="J138" s="912"/>
      <c r="K138" s="926" t="s">
        <v>350</v>
      </c>
      <c r="L138" s="925"/>
      <c r="M138" s="925"/>
      <c r="N138" s="925"/>
      <c r="O138" s="925"/>
      <c r="P138" s="925"/>
      <c r="Q138" s="925"/>
      <c r="R138" s="925"/>
      <c r="S138" s="925"/>
      <c r="T138" s="925"/>
      <c r="U138" s="925"/>
      <c r="V138" s="925"/>
      <c r="W138" s="925"/>
      <c r="X138" s="925"/>
      <c r="Y138" s="925"/>
      <c r="Z138" s="912"/>
      <c r="AA138" s="912"/>
      <c r="AB138" s="912"/>
    </row>
    <row r="139" spans="2:28" ht="13.5" thickBot="1">
      <c r="B139" s="854"/>
      <c r="C139" s="898"/>
      <c r="D139" s="899"/>
      <c r="E139" s="927" t="s">
        <v>340</v>
      </c>
      <c r="F139" s="928"/>
      <c r="G139" s="929"/>
      <c r="H139" s="929"/>
      <c r="I139" s="930"/>
      <c r="J139" s="912"/>
      <c r="K139" s="898"/>
      <c r="L139" s="925"/>
      <c r="M139" s="925"/>
      <c r="N139" s="925"/>
      <c r="O139" s="925"/>
      <c r="P139" s="925"/>
      <c r="Q139" s="925"/>
      <c r="R139" s="925"/>
      <c r="S139" s="925"/>
      <c r="T139" s="925"/>
      <c r="U139" s="925"/>
      <c r="V139" s="925"/>
      <c r="W139" s="925"/>
      <c r="X139" s="925"/>
      <c r="Y139" s="925"/>
      <c r="Z139" s="912"/>
      <c r="AA139" s="912"/>
      <c r="AB139" s="912"/>
    </row>
    <row r="140" spans="2:28" ht="13.5" thickBot="1">
      <c r="B140" s="854"/>
      <c r="C140" s="898"/>
      <c r="D140" s="899"/>
      <c r="E140" s="927" t="s">
        <v>341</v>
      </c>
      <c r="F140" s="928"/>
      <c r="G140" s="929"/>
      <c r="H140" s="929"/>
      <c r="I140" s="930"/>
      <c r="J140" s="912"/>
      <c r="K140" s="898"/>
      <c r="L140" s="925"/>
      <c r="M140" s="925"/>
      <c r="N140" s="925"/>
      <c r="O140" s="925"/>
      <c r="P140" s="925"/>
      <c r="Q140" s="925"/>
      <c r="R140" s="925"/>
      <c r="S140" s="925"/>
      <c r="T140" s="925"/>
      <c r="U140" s="925"/>
      <c r="V140" s="925"/>
      <c r="W140" s="925"/>
      <c r="X140" s="925"/>
      <c r="Y140" s="925"/>
      <c r="Z140" s="912"/>
      <c r="AA140" s="912"/>
      <c r="AB140" s="912"/>
    </row>
    <row r="141" spans="2:28" ht="12.75">
      <c r="B141" s="854"/>
      <c r="C141" s="898"/>
      <c r="D141" s="899"/>
      <c r="E141" s="912"/>
      <c r="F141" s="912"/>
      <c r="G141" s="912"/>
      <c r="H141" s="912"/>
      <c r="I141" s="912"/>
      <c r="J141" s="912"/>
      <c r="K141" s="912"/>
      <c r="L141" s="912"/>
      <c r="M141" s="912"/>
      <c r="N141" s="912"/>
      <c r="O141" s="912"/>
      <c r="P141" s="912"/>
      <c r="Q141" s="912"/>
      <c r="R141" s="912"/>
      <c r="S141" s="912"/>
      <c r="T141" s="912"/>
      <c r="U141" s="912"/>
      <c r="V141" s="912"/>
      <c r="W141" s="912"/>
      <c r="X141" s="912"/>
      <c r="Y141" s="912"/>
      <c r="Z141" s="912"/>
      <c r="AA141" s="912"/>
      <c r="AB141" s="912"/>
    </row>
    <row r="142" ht="12.75">
      <c r="B142" s="498"/>
    </row>
    <row r="143" spans="2:3" ht="15.75">
      <c r="B143" s="498"/>
      <c r="C143" s="177"/>
    </row>
    <row r="144" spans="2:3" ht="15.75">
      <c r="B144" s="498"/>
      <c r="C144" s="177"/>
    </row>
    <row r="145" spans="2:17" ht="15.75">
      <c r="B145" s="1036"/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</row>
    <row r="146" spans="2:17" ht="12.75">
      <c r="B146" s="1037"/>
      <c r="C146" s="1037"/>
      <c r="D146" s="1037"/>
      <c r="E146" s="1037"/>
      <c r="F146" s="1037"/>
      <c r="G146" s="1037"/>
      <c r="H146" s="1037"/>
      <c r="I146" s="1037"/>
      <c r="J146" s="1037"/>
      <c r="K146" s="1037"/>
      <c r="L146" s="1037"/>
      <c r="M146" s="1037"/>
      <c r="N146" s="1037"/>
      <c r="O146" s="1037"/>
      <c r="P146" s="1037"/>
      <c r="Q146" s="1037"/>
    </row>
    <row r="147" spans="2:17" ht="12.75">
      <c r="B147" s="499"/>
      <c r="C147" s="201"/>
      <c r="D147" s="315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</row>
  </sheetData>
  <sheetProtection/>
  <mergeCells count="43">
    <mergeCell ref="C129:AB129"/>
    <mergeCell ref="C132:AB132"/>
    <mergeCell ref="B1:AB1"/>
    <mergeCell ref="B2:AB2"/>
    <mergeCell ref="B4:B6"/>
    <mergeCell ref="C4:C6"/>
    <mergeCell ref="D4:D6"/>
    <mergeCell ref="E4:AB4"/>
    <mergeCell ref="E6:AB6"/>
    <mergeCell ref="C65:AB65"/>
    <mergeCell ref="C7:AB7"/>
    <mergeCell ref="C11:AB11"/>
    <mergeCell ref="C14:AB14"/>
    <mergeCell ref="C19:AB19"/>
    <mergeCell ref="C23:AB23"/>
    <mergeCell ref="C27:AB27"/>
    <mergeCell ref="C71:AB71"/>
    <mergeCell ref="C75:AB75"/>
    <mergeCell ref="C78:AB78"/>
    <mergeCell ref="C80:AB80"/>
    <mergeCell ref="C84:AB84"/>
    <mergeCell ref="C34:AB34"/>
    <mergeCell ref="C42:AB42"/>
    <mergeCell ref="C47:AB47"/>
    <mergeCell ref="C52:AB52"/>
    <mergeCell ref="C55:AB55"/>
    <mergeCell ref="C87:AB87"/>
    <mergeCell ref="E90:AB90"/>
    <mergeCell ref="C91:AB91"/>
    <mergeCell ref="C95:AB95"/>
    <mergeCell ref="C98:AB98"/>
    <mergeCell ref="C106:AB106"/>
    <mergeCell ref="C104:AB104"/>
    <mergeCell ref="B146:Q146"/>
    <mergeCell ref="C112:AB112"/>
    <mergeCell ref="C119:AB119"/>
    <mergeCell ref="E136:I136"/>
    <mergeCell ref="E137:I137"/>
    <mergeCell ref="E138:I138"/>
    <mergeCell ref="B145:Q145"/>
    <mergeCell ref="C122:AB122"/>
    <mergeCell ref="C124:AB124"/>
    <mergeCell ref="C127:AB12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D178"/>
  <sheetViews>
    <sheetView zoomScalePageLayoutView="0" workbookViewId="0" topLeftCell="A1">
      <pane xSplit="4" ySplit="7" topLeftCell="E1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35" sqref="A135:IV165"/>
    </sheetView>
  </sheetViews>
  <sheetFormatPr defaultColWidth="11.421875" defaultRowHeight="12.75"/>
  <cols>
    <col min="1" max="1" width="1.57421875" style="0" customWidth="1"/>
    <col min="2" max="2" width="3.57421875" style="0" bestFit="1" customWidth="1"/>
    <col min="3" max="3" width="25.421875" style="0" customWidth="1"/>
    <col min="4" max="4" width="8.28125" style="0" customWidth="1"/>
    <col min="5" max="5" width="5.7109375" style="0" bestFit="1" customWidth="1"/>
    <col min="6" max="6" width="5.421875" style="0" customWidth="1"/>
    <col min="7" max="10" width="5.7109375" style="0" bestFit="1" customWidth="1"/>
    <col min="11" max="11" width="7.140625" style="0" customWidth="1"/>
    <col min="12" max="14" width="4.8515625" style="0" bestFit="1" customWidth="1"/>
    <col min="15" max="15" width="4.8515625" style="0" customWidth="1"/>
    <col min="16" max="18" width="5.7109375" style="0" bestFit="1" customWidth="1"/>
    <col min="19" max="19" width="5.7109375" style="0" customWidth="1"/>
    <col min="20" max="20" width="5.8515625" style="0" customWidth="1"/>
    <col min="21" max="24" width="5.7109375" style="0" bestFit="1" customWidth="1"/>
    <col min="25" max="25" width="5.7109375" style="0" customWidth="1"/>
    <col min="26" max="26" width="5.8515625" style="0" customWidth="1"/>
    <col min="27" max="28" width="5.7109375" style="0" bestFit="1" customWidth="1"/>
    <col min="29" max="29" width="4.8515625" style="0" bestFit="1" customWidth="1"/>
  </cols>
  <sheetData>
    <row r="1" spans="2:29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</row>
    <row r="2" spans="2:29" ht="12.75">
      <c r="B2" s="1037" t="s">
        <v>370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</row>
    <row r="3" spans="2:29" ht="13.5" thickBot="1">
      <c r="B3" s="499"/>
      <c r="C3" s="201"/>
      <c r="D3" s="315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2:29" ht="12.75">
      <c r="B4" s="1060" t="s">
        <v>1</v>
      </c>
      <c r="C4" s="1062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7"/>
    </row>
    <row r="5" spans="2:29" ht="12.75">
      <c r="B5" s="1061"/>
      <c r="C5" s="1063"/>
      <c r="D5" s="105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353</v>
      </c>
      <c r="V5" s="3" t="s">
        <v>18</v>
      </c>
      <c r="W5" s="3" t="s">
        <v>311</v>
      </c>
      <c r="X5" s="3" t="s">
        <v>369</v>
      </c>
      <c r="Y5" s="3" t="s">
        <v>378</v>
      </c>
      <c r="Z5" s="3" t="s">
        <v>27</v>
      </c>
      <c r="AA5" s="3" t="s">
        <v>25</v>
      </c>
      <c r="AB5" s="3" t="s">
        <v>26</v>
      </c>
      <c r="AC5" s="82" t="s">
        <v>28</v>
      </c>
    </row>
    <row r="6" spans="2:29" ht="13.5" thickBot="1">
      <c r="B6" s="1093"/>
      <c r="C6" s="1064"/>
      <c r="D6" s="1059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2"/>
    </row>
    <row r="7" spans="2:29" ht="13.5" thickBot="1">
      <c r="B7" s="968">
        <v>1</v>
      </c>
      <c r="C7" s="998" t="s">
        <v>312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8"/>
      <c r="AA7" s="998"/>
      <c r="AB7" s="998"/>
      <c r="AC7" s="999"/>
    </row>
    <row r="8" spans="2:29" ht="12.75">
      <c r="B8" s="969">
        <v>1</v>
      </c>
      <c r="C8" s="668" t="s">
        <v>32</v>
      </c>
      <c r="D8" s="211">
        <v>42011</v>
      </c>
      <c r="E8" s="933">
        <v>7200</v>
      </c>
      <c r="F8" s="933">
        <v>12400</v>
      </c>
      <c r="G8" s="933">
        <v>7900</v>
      </c>
      <c r="H8" s="933">
        <v>18000</v>
      </c>
      <c r="I8" s="933">
        <v>27300</v>
      </c>
      <c r="J8" s="933">
        <v>35300</v>
      </c>
      <c r="K8" s="933">
        <v>39000</v>
      </c>
      <c r="L8" s="934"/>
      <c r="M8" s="934"/>
      <c r="N8" s="934"/>
      <c r="O8" s="934"/>
      <c r="P8" s="934"/>
      <c r="Q8" s="934"/>
      <c r="R8" s="933">
        <v>11800</v>
      </c>
      <c r="S8" s="935"/>
      <c r="T8" s="934"/>
      <c r="U8" s="934"/>
      <c r="V8" s="934"/>
      <c r="W8" s="934"/>
      <c r="X8" s="934"/>
      <c r="Y8" s="934"/>
      <c r="Z8" s="934"/>
      <c r="AA8" s="934"/>
      <c r="AB8" s="934"/>
      <c r="AC8" s="942"/>
    </row>
    <row r="9" spans="2:29" ht="12.75">
      <c r="B9" s="677">
        <v>2</v>
      </c>
      <c r="C9" s="670" t="s">
        <v>36</v>
      </c>
      <c r="D9" s="206">
        <v>42020</v>
      </c>
      <c r="E9" s="934">
        <v>7200</v>
      </c>
      <c r="F9" s="934">
        <v>12400</v>
      </c>
      <c r="G9" s="934">
        <v>7900</v>
      </c>
      <c r="H9" s="934">
        <v>18000</v>
      </c>
      <c r="I9" s="934">
        <v>27300</v>
      </c>
      <c r="J9" s="934">
        <v>35300</v>
      </c>
      <c r="K9" s="934">
        <v>39000</v>
      </c>
      <c r="L9" s="934"/>
      <c r="M9" s="934"/>
      <c r="N9" s="934"/>
      <c r="O9" s="934"/>
      <c r="P9" s="934"/>
      <c r="Q9" s="934"/>
      <c r="R9" s="934">
        <v>11800</v>
      </c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43"/>
    </row>
    <row r="10" spans="2:29" ht="13.5" thickBot="1">
      <c r="B10" s="677">
        <v>3</v>
      </c>
      <c r="C10" s="671" t="s">
        <v>38</v>
      </c>
      <c r="D10" s="178">
        <v>42011</v>
      </c>
      <c r="E10" s="934"/>
      <c r="F10" s="934"/>
      <c r="G10" s="934"/>
      <c r="H10" s="934"/>
      <c r="I10" s="935">
        <v>27300</v>
      </c>
      <c r="J10" s="935">
        <v>35300</v>
      </c>
      <c r="K10" s="935">
        <v>39000</v>
      </c>
      <c r="L10" s="934"/>
      <c r="M10" s="934"/>
      <c r="N10" s="934"/>
      <c r="O10" s="934"/>
      <c r="P10" s="934"/>
      <c r="Q10" s="934"/>
      <c r="R10" s="934">
        <v>11800</v>
      </c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60"/>
    </row>
    <row r="11" spans="2:29" ht="13.5" thickBot="1">
      <c r="B11" s="673">
        <v>2</v>
      </c>
      <c r="C11" s="1074" t="s">
        <v>173</v>
      </c>
      <c r="D11" s="1074"/>
      <c r="E11" s="1074"/>
      <c r="F11" s="1074"/>
      <c r="G11" s="1074"/>
      <c r="H11" s="1074"/>
      <c r="I11" s="1074"/>
      <c r="J11" s="1074"/>
      <c r="K11" s="1074"/>
      <c r="L11" s="1074"/>
      <c r="M11" s="1074"/>
      <c r="N11" s="1074"/>
      <c r="O11" s="1074"/>
      <c r="P11" s="1074"/>
      <c r="Q11" s="1074"/>
      <c r="R11" s="1074"/>
      <c r="S11" s="1074"/>
      <c r="T11" s="1074"/>
      <c r="U11" s="1074"/>
      <c r="V11" s="1074"/>
      <c r="W11" s="1074"/>
      <c r="X11" s="1074"/>
      <c r="Y11" s="1074"/>
      <c r="Z11" s="1074"/>
      <c r="AA11" s="1074"/>
      <c r="AB11" s="1074"/>
      <c r="AC11" s="1075"/>
    </row>
    <row r="12" spans="2:30" ht="12.75">
      <c r="B12" s="677">
        <v>4</v>
      </c>
      <c r="C12" s="965" t="s">
        <v>41</v>
      </c>
      <c r="D12" s="936">
        <v>42020</v>
      </c>
      <c r="E12" s="933">
        <v>8100</v>
      </c>
      <c r="F12" s="933">
        <v>11600</v>
      </c>
      <c r="G12" s="933">
        <v>9700</v>
      </c>
      <c r="H12" s="933">
        <v>13100</v>
      </c>
      <c r="I12" s="933">
        <v>23000</v>
      </c>
      <c r="J12" s="933">
        <v>30900</v>
      </c>
      <c r="K12" s="933">
        <v>34000</v>
      </c>
      <c r="L12" s="933">
        <v>4100</v>
      </c>
      <c r="M12" s="933">
        <v>5800</v>
      </c>
      <c r="N12" s="933">
        <v>4600</v>
      </c>
      <c r="O12" s="933">
        <v>6600</v>
      </c>
      <c r="P12" s="933">
        <v>5400</v>
      </c>
      <c r="Q12" s="933">
        <v>7500</v>
      </c>
      <c r="R12" s="933"/>
      <c r="S12" s="933"/>
      <c r="T12" s="933"/>
      <c r="U12" s="933"/>
      <c r="V12" s="934"/>
      <c r="W12" s="934"/>
      <c r="X12" s="934"/>
      <c r="Y12" s="934"/>
      <c r="Z12" s="934"/>
      <c r="AA12" s="934"/>
      <c r="AB12" s="934"/>
      <c r="AC12" s="943"/>
      <c r="AD12" s="84"/>
    </row>
    <row r="13" spans="2:29" ht="13.5" thickBot="1">
      <c r="B13" s="677">
        <v>5</v>
      </c>
      <c r="C13" s="669" t="s">
        <v>215</v>
      </c>
      <c r="D13" s="110">
        <v>42020</v>
      </c>
      <c r="E13" s="935">
        <v>7700</v>
      </c>
      <c r="F13" s="935">
        <v>10000</v>
      </c>
      <c r="G13" s="935">
        <v>24800</v>
      </c>
      <c r="H13" s="935">
        <v>29800</v>
      </c>
      <c r="I13" s="935">
        <v>34300</v>
      </c>
      <c r="J13" s="934"/>
      <c r="K13" s="934"/>
      <c r="L13" s="934"/>
      <c r="M13" s="934"/>
      <c r="N13" s="935">
        <v>1900</v>
      </c>
      <c r="O13" s="935"/>
      <c r="P13" s="934"/>
      <c r="Q13" s="934"/>
      <c r="R13" s="934"/>
      <c r="S13" s="934"/>
      <c r="T13" s="934"/>
      <c r="U13" s="934"/>
      <c r="V13" s="934"/>
      <c r="W13" s="934"/>
      <c r="X13" s="934"/>
      <c r="Y13" s="935"/>
      <c r="Z13" s="935">
        <v>7600</v>
      </c>
      <c r="AA13" s="935">
        <v>5300</v>
      </c>
      <c r="AB13" s="935">
        <v>7400</v>
      </c>
      <c r="AC13" s="943"/>
    </row>
    <row r="14" spans="2:29" ht="13.5" thickBot="1">
      <c r="B14" s="673">
        <v>3</v>
      </c>
      <c r="C14" s="1074" t="s">
        <v>174</v>
      </c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4"/>
      <c r="Y14" s="1074"/>
      <c r="Z14" s="1074"/>
      <c r="AA14" s="1074"/>
      <c r="AB14" s="1074"/>
      <c r="AC14" s="1075"/>
    </row>
    <row r="15" spans="2:29" ht="12.75">
      <c r="B15" s="677">
        <v>6</v>
      </c>
      <c r="C15" s="668" t="s">
        <v>45</v>
      </c>
      <c r="D15" s="110">
        <v>42020</v>
      </c>
      <c r="E15" s="937">
        <v>7900</v>
      </c>
      <c r="F15" s="937">
        <v>12300</v>
      </c>
      <c r="G15" s="937">
        <v>9900</v>
      </c>
      <c r="H15" s="937">
        <v>15700</v>
      </c>
      <c r="I15" s="937">
        <v>22900</v>
      </c>
      <c r="J15" s="937">
        <v>36900</v>
      </c>
      <c r="K15" s="937">
        <v>46600</v>
      </c>
      <c r="L15" s="934"/>
      <c r="M15" s="934"/>
      <c r="N15" s="937">
        <v>4100</v>
      </c>
      <c r="O15" s="937">
        <v>2500</v>
      </c>
      <c r="P15" s="937">
        <v>2500</v>
      </c>
      <c r="Q15" s="934">
        <v>2500</v>
      </c>
      <c r="R15" s="934"/>
      <c r="S15" s="934"/>
      <c r="T15" s="934"/>
      <c r="U15" s="934">
        <v>2500</v>
      </c>
      <c r="V15" s="934"/>
      <c r="W15" s="934"/>
      <c r="X15" s="934"/>
      <c r="Y15" s="934"/>
      <c r="Z15" s="934"/>
      <c r="AA15" s="934"/>
      <c r="AB15" s="934"/>
      <c r="AC15" s="943"/>
    </row>
    <row r="16" spans="2:29" ht="12.75">
      <c r="B16" s="677">
        <v>7</v>
      </c>
      <c r="C16" s="670" t="s">
        <v>47</v>
      </c>
      <c r="D16" s="110">
        <v>42020</v>
      </c>
      <c r="E16" s="934">
        <v>7900</v>
      </c>
      <c r="F16" s="934">
        <v>12300</v>
      </c>
      <c r="G16" s="934">
        <v>9900</v>
      </c>
      <c r="H16" s="934">
        <v>15700</v>
      </c>
      <c r="I16" s="934">
        <v>22900</v>
      </c>
      <c r="J16" s="934">
        <v>36900</v>
      </c>
      <c r="K16" s="934">
        <v>46600</v>
      </c>
      <c r="L16" s="934"/>
      <c r="M16" s="934"/>
      <c r="N16" s="934">
        <v>4100</v>
      </c>
      <c r="O16" s="934">
        <v>6200</v>
      </c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43"/>
    </row>
    <row r="17" spans="2:29" ht="12.75">
      <c r="B17" s="677">
        <v>8</v>
      </c>
      <c r="C17" s="670" t="s">
        <v>50</v>
      </c>
      <c r="D17" s="110">
        <v>42020</v>
      </c>
      <c r="E17" s="934">
        <v>7900</v>
      </c>
      <c r="F17" s="934">
        <v>12300</v>
      </c>
      <c r="G17" s="934">
        <v>9900</v>
      </c>
      <c r="H17" s="934">
        <v>15700</v>
      </c>
      <c r="I17" s="934">
        <v>22900</v>
      </c>
      <c r="J17" s="934">
        <v>36900</v>
      </c>
      <c r="K17" s="934">
        <v>46600</v>
      </c>
      <c r="L17" s="934"/>
      <c r="M17" s="934"/>
      <c r="N17" s="934">
        <v>4100</v>
      </c>
      <c r="O17" s="934">
        <v>6200</v>
      </c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43"/>
    </row>
    <row r="18" spans="2:29" ht="13.5" thickBot="1">
      <c r="B18" s="677">
        <v>9</v>
      </c>
      <c r="C18" s="670" t="s">
        <v>52</v>
      </c>
      <c r="D18" s="110">
        <v>42020</v>
      </c>
      <c r="E18" s="935">
        <v>7900</v>
      </c>
      <c r="F18" s="935">
        <v>12300</v>
      </c>
      <c r="G18" s="935">
        <v>9900</v>
      </c>
      <c r="H18" s="935">
        <v>15700</v>
      </c>
      <c r="I18" s="935">
        <v>22900</v>
      </c>
      <c r="J18" s="935">
        <v>36900</v>
      </c>
      <c r="K18" s="935">
        <v>46600</v>
      </c>
      <c r="L18" s="934"/>
      <c r="M18" s="934"/>
      <c r="N18" s="935">
        <v>4100</v>
      </c>
      <c r="O18" s="935">
        <v>6200</v>
      </c>
      <c r="P18" s="934"/>
      <c r="Q18" s="934"/>
      <c r="R18" s="935"/>
      <c r="S18" s="935"/>
      <c r="T18" s="934"/>
      <c r="U18" s="934"/>
      <c r="V18" s="934"/>
      <c r="W18" s="934"/>
      <c r="X18" s="934"/>
      <c r="Y18" s="934"/>
      <c r="Z18" s="934"/>
      <c r="AA18" s="934"/>
      <c r="AB18" s="934"/>
      <c r="AC18" s="943"/>
    </row>
    <row r="19" spans="2:29" ht="13.5" thickBot="1">
      <c r="B19" s="673">
        <v>4</v>
      </c>
      <c r="C19" s="1074" t="s">
        <v>53</v>
      </c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4"/>
      <c r="AC19" s="1075"/>
    </row>
    <row r="20" spans="2:29" ht="12.75">
      <c r="B20" s="677">
        <v>10</v>
      </c>
      <c r="C20" s="668" t="s">
        <v>55</v>
      </c>
      <c r="D20" s="936">
        <v>42020</v>
      </c>
      <c r="E20" s="937">
        <v>4200</v>
      </c>
      <c r="F20" s="937">
        <v>4900</v>
      </c>
      <c r="G20" s="937">
        <v>9700</v>
      </c>
      <c r="H20" s="937">
        <v>16900</v>
      </c>
      <c r="I20" s="937">
        <v>52700</v>
      </c>
      <c r="J20" s="937">
        <v>70400</v>
      </c>
      <c r="K20" s="937">
        <v>78000</v>
      </c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4"/>
      <c r="W20" s="934"/>
      <c r="X20" s="934"/>
      <c r="Y20" s="934"/>
      <c r="Z20" s="934"/>
      <c r="AA20" s="934"/>
      <c r="AB20" s="934"/>
      <c r="AC20" s="943"/>
    </row>
    <row r="21" spans="2:29" ht="12.75">
      <c r="B21" s="677">
        <v>11</v>
      </c>
      <c r="C21" s="670" t="s">
        <v>58</v>
      </c>
      <c r="D21" s="938">
        <v>42020</v>
      </c>
      <c r="E21" s="934">
        <v>9300</v>
      </c>
      <c r="F21" s="934">
        <v>13900</v>
      </c>
      <c r="G21" s="934">
        <v>10200</v>
      </c>
      <c r="H21" s="934">
        <v>17700</v>
      </c>
      <c r="I21" s="934">
        <v>55300</v>
      </c>
      <c r="J21" s="934">
        <v>73900</v>
      </c>
      <c r="K21" s="934">
        <v>81900</v>
      </c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34"/>
      <c r="AC21" s="943"/>
    </row>
    <row r="22" spans="2:29" ht="13.5" thickBot="1">
      <c r="B22" s="677">
        <v>12</v>
      </c>
      <c r="C22" s="671" t="s">
        <v>60</v>
      </c>
      <c r="D22" s="110">
        <v>42020</v>
      </c>
      <c r="E22" s="939">
        <v>9300</v>
      </c>
      <c r="F22" s="939">
        <v>13900</v>
      </c>
      <c r="G22" s="939">
        <v>10200</v>
      </c>
      <c r="H22" s="939">
        <v>17700</v>
      </c>
      <c r="I22" s="939">
        <v>55300</v>
      </c>
      <c r="J22" s="939">
        <v>73900</v>
      </c>
      <c r="K22" s="939">
        <v>81900</v>
      </c>
      <c r="L22" s="934"/>
      <c r="M22" s="934"/>
      <c r="N22" s="939"/>
      <c r="O22" s="939"/>
      <c r="P22" s="939"/>
      <c r="Q22" s="939"/>
      <c r="R22" s="939"/>
      <c r="S22" s="939"/>
      <c r="T22" s="934"/>
      <c r="U22" s="934"/>
      <c r="V22" s="934"/>
      <c r="W22" s="934"/>
      <c r="X22" s="934"/>
      <c r="Y22" s="934"/>
      <c r="Z22" s="934"/>
      <c r="AA22" s="934"/>
      <c r="AB22" s="934"/>
      <c r="AC22" s="943"/>
    </row>
    <row r="23" spans="2:29" ht="13.5" thickBot="1">
      <c r="B23" s="673">
        <v>5</v>
      </c>
      <c r="C23" s="1074" t="s">
        <v>176</v>
      </c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4"/>
      <c r="T23" s="1074"/>
      <c r="U23" s="1074"/>
      <c r="V23" s="1074"/>
      <c r="W23" s="1074"/>
      <c r="X23" s="1074"/>
      <c r="Y23" s="1074"/>
      <c r="Z23" s="1074"/>
      <c r="AA23" s="1074"/>
      <c r="AB23" s="1074"/>
      <c r="AC23" s="1075"/>
    </row>
    <row r="24" spans="2:29" ht="12.75">
      <c r="B24" s="677">
        <v>13</v>
      </c>
      <c r="C24" s="668" t="s">
        <v>72</v>
      </c>
      <c r="D24" s="936">
        <v>42005</v>
      </c>
      <c r="E24" s="937">
        <v>8800</v>
      </c>
      <c r="F24" s="937">
        <v>9700</v>
      </c>
      <c r="G24" s="937">
        <v>8800</v>
      </c>
      <c r="H24" s="937">
        <v>11400</v>
      </c>
      <c r="I24" s="937">
        <v>23300</v>
      </c>
      <c r="J24" s="937">
        <v>31200</v>
      </c>
      <c r="K24" s="937">
        <v>34300</v>
      </c>
      <c r="L24" s="934"/>
      <c r="M24" s="934"/>
      <c r="N24" s="934">
        <v>3800</v>
      </c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43"/>
    </row>
    <row r="25" spans="2:29" ht="12.75">
      <c r="B25" s="677">
        <v>14</v>
      </c>
      <c r="C25" s="670" t="s">
        <v>68</v>
      </c>
      <c r="D25" s="938">
        <v>42005</v>
      </c>
      <c r="E25" s="934">
        <v>8800</v>
      </c>
      <c r="F25" s="934">
        <v>10100</v>
      </c>
      <c r="G25" s="934">
        <v>9200</v>
      </c>
      <c r="H25" s="934">
        <v>11900</v>
      </c>
      <c r="I25" s="934">
        <v>25500</v>
      </c>
      <c r="J25" s="934">
        <v>34300</v>
      </c>
      <c r="K25" s="934">
        <v>37400</v>
      </c>
      <c r="L25" s="934"/>
      <c r="M25" s="934"/>
      <c r="N25" s="934"/>
      <c r="O25" s="934"/>
      <c r="P25" s="934"/>
      <c r="Q25" s="934"/>
      <c r="R25" s="934"/>
      <c r="S25" s="934"/>
      <c r="T25" s="934"/>
      <c r="U25" s="934"/>
      <c r="V25" s="934"/>
      <c r="W25" s="934"/>
      <c r="X25" s="934"/>
      <c r="Y25" s="934"/>
      <c r="Z25" s="934"/>
      <c r="AA25" s="934"/>
      <c r="AB25" s="934"/>
      <c r="AC25" s="943"/>
    </row>
    <row r="26" spans="2:29" ht="13.5" thickBot="1">
      <c r="B26" s="677">
        <v>15</v>
      </c>
      <c r="C26" s="670" t="s">
        <v>70</v>
      </c>
      <c r="D26" s="940">
        <v>42005</v>
      </c>
      <c r="E26" s="934">
        <v>8800</v>
      </c>
      <c r="F26" s="934">
        <v>9700</v>
      </c>
      <c r="G26" s="934">
        <v>8800</v>
      </c>
      <c r="H26" s="934">
        <v>11400</v>
      </c>
      <c r="I26" s="934">
        <v>23300</v>
      </c>
      <c r="J26" s="934">
        <v>31200</v>
      </c>
      <c r="K26" s="934">
        <v>34300</v>
      </c>
      <c r="L26" s="934"/>
      <c r="M26" s="934"/>
      <c r="N26" s="934">
        <v>5500</v>
      </c>
      <c r="O26" s="934"/>
      <c r="P26" s="934"/>
      <c r="Q26" s="934"/>
      <c r="R26" s="934"/>
      <c r="S26" s="934"/>
      <c r="T26" s="934"/>
      <c r="U26" s="934"/>
      <c r="V26" s="934"/>
      <c r="W26" s="934"/>
      <c r="X26" s="934"/>
      <c r="Y26" s="934"/>
      <c r="Z26" s="934"/>
      <c r="AA26" s="934"/>
      <c r="AB26" s="934"/>
      <c r="AC26" s="943"/>
    </row>
    <row r="27" spans="2:29" ht="13.5" thickBot="1">
      <c r="B27" s="673">
        <v>6</v>
      </c>
      <c r="C27" s="1074" t="s">
        <v>221</v>
      </c>
      <c r="D27" s="1074"/>
      <c r="E27" s="1074"/>
      <c r="F27" s="1074"/>
      <c r="G27" s="1074"/>
      <c r="H27" s="1074"/>
      <c r="I27" s="1074"/>
      <c r="J27" s="1074"/>
      <c r="K27" s="1074"/>
      <c r="L27" s="1074"/>
      <c r="M27" s="1074"/>
      <c r="N27" s="1074"/>
      <c r="O27" s="1074"/>
      <c r="P27" s="1074"/>
      <c r="Q27" s="1074"/>
      <c r="R27" s="1074"/>
      <c r="S27" s="1074"/>
      <c r="T27" s="1074"/>
      <c r="U27" s="1074"/>
      <c r="V27" s="1074"/>
      <c r="W27" s="1074"/>
      <c r="X27" s="1074"/>
      <c r="Y27" s="1074"/>
      <c r="Z27" s="1074"/>
      <c r="AA27" s="1074"/>
      <c r="AB27" s="1074"/>
      <c r="AC27" s="1075"/>
    </row>
    <row r="28" spans="2:29" ht="12.75">
      <c r="B28" s="677">
        <v>16</v>
      </c>
      <c r="C28" s="668" t="s">
        <v>75</v>
      </c>
      <c r="D28" s="206">
        <v>42020</v>
      </c>
      <c r="E28" s="934">
        <v>5600</v>
      </c>
      <c r="F28" s="934">
        <v>11200</v>
      </c>
      <c r="G28" s="934">
        <v>7200</v>
      </c>
      <c r="H28" s="934">
        <v>11200</v>
      </c>
      <c r="I28" s="934">
        <v>16000</v>
      </c>
      <c r="J28" s="934">
        <v>21500</v>
      </c>
      <c r="K28" s="934">
        <v>24000</v>
      </c>
      <c r="L28" s="934"/>
      <c r="M28" s="934"/>
      <c r="N28" s="934"/>
      <c r="O28" s="934"/>
      <c r="P28" s="934"/>
      <c r="Q28" s="934"/>
      <c r="R28" s="934"/>
      <c r="S28" s="934"/>
      <c r="T28" s="934"/>
      <c r="U28" s="934"/>
      <c r="V28" s="934"/>
      <c r="W28" s="934"/>
      <c r="X28" s="934"/>
      <c r="Y28" s="934"/>
      <c r="Z28" s="934"/>
      <c r="AA28" s="934"/>
      <c r="AB28" s="934"/>
      <c r="AC28" s="943"/>
    </row>
    <row r="29" spans="2:29" ht="12.75">
      <c r="B29" s="677">
        <v>17</v>
      </c>
      <c r="C29" s="670" t="s">
        <v>77</v>
      </c>
      <c r="D29" s="206">
        <v>42020</v>
      </c>
      <c r="E29" s="934">
        <v>10500</v>
      </c>
      <c r="F29" s="934">
        <v>20800</v>
      </c>
      <c r="G29" s="934">
        <v>12400</v>
      </c>
      <c r="H29" s="934">
        <v>20800</v>
      </c>
      <c r="I29" s="934">
        <v>31000</v>
      </c>
      <c r="J29" s="934">
        <v>40800</v>
      </c>
      <c r="K29" s="934">
        <v>46700</v>
      </c>
      <c r="L29" s="934"/>
      <c r="M29" s="934"/>
      <c r="N29" s="934"/>
      <c r="O29" s="934"/>
      <c r="P29" s="934"/>
      <c r="Q29" s="934"/>
      <c r="R29" s="934"/>
      <c r="S29" s="934"/>
      <c r="T29" s="934"/>
      <c r="U29" s="934"/>
      <c r="V29" s="934"/>
      <c r="W29" s="934"/>
      <c r="X29" s="934"/>
      <c r="Y29" s="934"/>
      <c r="Z29" s="934"/>
      <c r="AA29" s="934"/>
      <c r="AB29" s="934"/>
      <c r="AC29" s="943"/>
    </row>
    <row r="30" spans="2:29" ht="12.75">
      <c r="B30" s="677">
        <v>18</v>
      </c>
      <c r="C30" s="670" t="s">
        <v>79</v>
      </c>
      <c r="D30" s="206">
        <v>42020</v>
      </c>
      <c r="E30" s="934">
        <v>8000</v>
      </c>
      <c r="F30" s="934">
        <v>16000</v>
      </c>
      <c r="G30" s="934">
        <v>9100</v>
      </c>
      <c r="H30" s="934">
        <v>16000</v>
      </c>
      <c r="I30" s="934">
        <v>23600</v>
      </c>
      <c r="J30" s="934">
        <v>31500</v>
      </c>
      <c r="K30" s="934">
        <v>34200</v>
      </c>
      <c r="L30" s="934"/>
      <c r="M30" s="934"/>
      <c r="N30" s="934">
        <v>3000</v>
      </c>
      <c r="O30" s="934">
        <v>6100</v>
      </c>
      <c r="P30" s="934">
        <v>10400</v>
      </c>
      <c r="Q30" s="934"/>
      <c r="R30" s="934"/>
      <c r="S30" s="934"/>
      <c r="T30" s="934"/>
      <c r="U30" s="934"/>
      <c r="V30" s="934"/>
      <c r="W30" s="934"/>
      <c r="X30" s="934"/>
      <c r="Y30" s="934"/>
      <c r="Z30" s="934"/>
      <c r="AA30" s="934"/>
      <c r="AB30" s="934"/>
      <c r="AC30" s="943"/>
    </row>
    <row r="31" spans="2:29" ht="12.75">
      <c r="B31" s="677">
        <v>19</v>
      </c>
      <c r="C31" s="670" t="s">
        <v>82</v>
      </c>
      <c r="D31" s="206">
        <v>42020</v>
      </c>
      <c r="E31" s="934">
        <v>8000</v>
      </c>
      <c r="F31" s="934">
        <v>16000</v>
      </c>
      <c r="G31" s="934">
        <v>9100</v>
      </c>
      <c r="H31" s="934">
        <v>16000</v>
      </c>
      <c r="I31" s="934">
        <v>23600</v>
      </c>
      <c r="J31" s="934">
        <v>31500</v>
      </c>
      <c r="K31" s="934">
        <v>34000</v>
      </c>
      <c r="L31" s="934"/>
      <c r="M31" s="934"/>
      <c r="N31" s="934">
        <v>3400</v>
      </c>
      <c r="O31" s="934">
        <v>6100</v>
      </c>
      <c r="P31" s="934">
        <v>10400</v>
      </c>
      <c r="Q31" s="934"/>
      <c r="R31" s="934"/>
      <c r="S31" s="934"/>
      <c r="T31" s="934"/>
      <c r="U31" s="934"/>
      <c r="V31" s="934"/>
      <c r="W31" s="934"/>
      <c r="X31" s="934"/>
      <c r="Y31" s="934"/>
      <c r="Z31" s="934"/>
      <c r="AA31" s="934"/>
      <c r="AB31" s="934"/>
      <c r="AC31" s="943"/>
    </row>
    <row r="32" spans="2:29" ht="13.5" thickBot="1">
      <c r="B32" s="677">
        <v>20</v>
      </c>
      <c r="C32" s="670" t="s">
        <v>85</v>
      </c>
      <c r="D32" s="206">
        <v>42020</v>
      </c>
      <c r="E32" s="934">
        <v>3000</v>
      </c>
      <c r="F32" s="934">
        <v>10300</v>
      </c>
      <c r="G32" s="934">
        <v>6600</v>
      </c>
      <c r="H32" s="934">
        <v>10300</v>
      </c>
      <c r="I32" s="934">
        <v>14600</v>
      </c>
      <c r="J32" s="934">
        <v>19600</v>
      </c>
      <c r="K32" s="934">
        <v>22200</v>
      </c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43"/>
    </row>
    <row r="33" spans="2:29" ht="13.5" thickBot="1">
      <c r="B33" s="673">
        <v>7</v>
      </c>
      <c r="C33" s="1074" t="s">
        <v>178</v>
      </c>
      <c r="D33" s="1074"/>
      <c r="E33" s="1074"/>
      <c r="F33" s="1074"/>
      <c r="G33" s="1074"/>
      <c r="H33" s="1074"/>
      <c r="I33" s="1074"/>
      <c r="J33" s="1074"/>
      <c r="K33" s="1074"/>
      <c r="L33" s="1074"/>
      <c r="M33" s="1074"/>
      <c r="N33" s="1074"/>
      <c r="O33" s="1074"/>
      <c r="P33" s="1074"/>
      <c r="Q33" s="1074"/>
      <c r="R33" s="1074"/>
      <c r="S33" s="1074"/>
      <c r="T33" s="1074"/>
      <c r="U33" s="1074"/>
      <c r="V33" s="1074"/>
      <c r="W33" s="1074"/>
      <c r="X33" s="1074"/>
      <c r="Y33" s="1074"/>
      <c r="Z33" s="1074"/>
      <c r="AA33" s="1074"/>
      <c r="AB33" s="1074"/>
      <c r="AC33" s="1075"/>
    </row>
    <row r="34" spans="2:29" ht="12.75">
      <c r="B34" s="970">
        <v>21</v>
      </c>
      <c r="C34" s="965" t="s">
        <v>213</v>
      </c>
      <c r="D34" s="206">
        <v>42011</v>
      </c>
      <c r="E34" s="934">
        <v>9600</v>
      </c>
      <c r="F34" s="934">
        <v>12500</v>
      </c>
      <c r="G34" s="934">
        <v>12500</v>
      </c>
      <c r="H34" s="934">
        <v>12500</v>
      </c>
      <c r="I34" s="934">
        <v>31500</v>
      </c>
      <c r="J34" s="934">
        <v>41700</v>
      </c>
      <c r="K34" s="934">
        <v>46600</v>
      </c>
      <c r="L34" s="934"/>
      <c r="M34" s="934"/>
      <c r="N34" s="934"/>
      <c r="O34" s="934"/>
      <c r="P34" s="934"/>
      <c r="Q34" s="934"/>
      <c r="R34" s="934"/>
      <c r="S34" s="934"/>
      <c r="T34" s="934"/>
      <c r="U34" s="934"/>
      <c r="V34" s="934"/>
      <c r="W34" s="934"/>
      <c r="X34" s="934"/>
      <c r="Y34" s="934"/>
      <c r="Z34" s="934"/>
      <c r="AA34" s="934"/>
      <c r="AB34" s="934"/>
      <c r="AC34" s="943"/>
    </row>
    <row r="35" spans="2:29" ht="12.75">
      <c r="B35" s="970">
        <v>22</v>
      </c>
      <c r="C35" s="669" t="s">
        <v>214</v>
      </c>
      <c r="D35" s="206">
        <v>42011</v>
      </c>
      <c r="E35" s="934">
        <v>9600</v>
      </c>
      <c r="F35" s="934">
        <v>12500</v>
      </c>
      <c r="G35" s="934">
        <v>12500</v>
      </c>
      <c r="H35" s="934">
        <v>12500</v>
      </c>
      <c r="I35" s="934">
        <v>31500</v>
      </c>
      <c r="J35" s="934">
        <v>41700</v>
      </c>
      <c r="K35" s="934">
        <v>46600</v>
      </c>
      <c r="L35" s="934"/>
      <c r="M35" s="934"/>
      <c r="N35" s="934"/>
      <c r="O35" s="934"/>
      <c r="P35" s="934"/>
      <c r="Q35" s="934"/>
      <c r="R35" s="934"/>
      <c r="S35" s="934"/>
      <c r="T35" s="934"/>
      <c r="U35" s="934"/>
      <c r="V35" s="934"/>
      <c r="W35" s="934"/>
      <c r="X35" s="934"/>
      <c r="Y35" s="934"/>
      <c r="Z35" s="934"/>
      <c r="AA35" s="934"/>
      <c r="AB35" s="934"/>
      <c r="AC35" s="943"/>
    </row>
    <row r="36" spans="2:29" ht="12.75">
      <c r="B36" s="970">
        <v>23</v>
      </c>
      <c r="C36" s="669" t="s">
        <v>92</v>
      </c>
      <c r="D36" s="206">
        <v>42011</v>
      </c>
      <c r="E36" s="934">
        <v>11400</v>
      </c>
      <c r="F36" s="934">
        <v>14500</v>
      </c>
      <c r="G36" s="934">
        <v>14500</v>
      </c>
      <c r="H36" s="934">
        <v>14500</v>
      </c>
      <c r="I36" s="934">
        <v>35400</v>
      </c>
      <c r="J36" s="934">
        <v>43400</v>
      </c>
      <c r="K36" s="934">
        <v>48300</v>
      </c>
      <c r="L36" s="934"/>
      <c r="M36" s="934"/>
      <c r="N36" s="934"/>
      <c r="O36" s="934"/>
      <c r="P36" s="934"/>
      <c r="Q36" s="934"/>
      <c r="R36" s="934"/>
      <c r="S36" s="934"/>
      <c r="T36" s="934"/>
      <c r="U36" s="934"/>
      <c r="V36" s="934"/>
      <c r="W36" s="934"/>
      <c r="X36" s="934"/>
      <c r="Y36" s="934"/>
      <c r="Z36" s="934"/>
      <c r="AA36" s="934"/>
      <c r="AB36" s="934"/>
      <c r="AC36" s="943"/>
    </row>
    <row r="37" spans="2:29" ht="12.75">
      <c r="B37" s="970">
        <v>24</v>
      </c>
      <c r="C37" s="669" t="s">
        <v>314</v>
      </c>
      <c r="D37" s="206">
        <v>42011</v>
      </c>
      <c r="E37" s="934">
        <v>8600</v>
      </c>
      <c r="F37" s="934">
        <v>10400</v>
      </c>
      <c r="G37" s="934">
        <v>10400</v>
      </c>
      <c r="H37" s="934">
        <v>10400</v>
      </c>
      <c r="I37" s="934">
        <v>25400</v>
      </c>
      <c r="J37" s="934">
        <v>31700</v>
      </c>
      <c r="K37" s="934">
        <v>36800</v>
      </c>
      <c r="L37" s="934"/>
      <c r="M37" s="934"/>
      <c r="N37" s="934"/>
      <c r="O37" s="934">
        <v>2700</v>
      </c>
      <c r="P37" s="934">
        <v>3100</v>
      </c>
      <c r="Q37" s="934">
        <v>3300</v>
      </c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43"/>
    </row>
    <row r="38" spans="2:29" ht="12.75">
      <c r="B38" s="970">
        <v>25</v>
      </c>
      <c r="C38" s="669" t="s">
        <v>189</v>
      </c>
      <c r="D38" s="206">
        <v>42011</v>
      </c>
      <c r="E38" s="934">
        <v>8600</v>
      </c>
      <c r="F38" s="934">
        <v>10400</v>
      </c>
      <c r="G38" s="934">
        <v>10400</v>
      </c>
      <c r="H38" s="934">
        <v>10400</v>
      </c>
      <c r="I38" s="934">
        <v>25400</v>
      </c>
      <c r="J38" s="934">
        <v>31700</v>
      </c>
      <c r="K38" s="934">
        <v>36800</v>
      </c>
      <c r="L38" s="934"/>
      <c r="M38" s="934"/>
      <c r="N38" s="934"/>
      <c r="O38" s="934">
        <v>2700</v>
      </c>
      <c r="P38" s="934">
        <v>3100</v>
      </c>
      <c r="Q38" s="934">
        <v>3300</v>
      </c>
      <c r="R38" s="934"/>
      <c r="S38" s="934"/>
      <c r="T38" s="934"/>
      <c r="U38" s="934"/>
      <c r="V38" s="934"/>
      <c r="W38" s="934"/>
      <c r="X38" s="934"/>
      <c r="Y38" s="934"/>
      <c r="Z38" s="934"/>
      <c r="AA38" s="934"/>
      <c r="AB38" s="934"/>
      <c r="AC38" s="943"/>
    </row>
    <row r="39" spans="2:29" ht="12.75">
      <c r="B39" s="970">
        <v>26</v>
      </c>
      <c r="C39" s="669" t="s">
        <v>98</v>
      </c>
      <c r="D39" s="206">
        <v>42011</v>
      </c>
      <c r="E39" s="934">
        <v>8600</v>
      </c>
      <c r="F39" s="934">
        <v>10400</v>
      </c>
      <c r="G39" s="934">
        <v>10400</v>
      </c>
      <c r="H39" s="934">
        <v>10400</v>
      </c>
      <c r="I39" s="934">
        <v>25400</v>
      </c>
      <c r="J39" s="934">
        <v>31700</v>
      </c>
      <c r="K39" s="934">
        <v>36800</v>
      </c>
      <c r="L39" s="934"/>
      <c r="M39" s="934"/>
      <c r="N39" s="934"/>
      <c r="O39" s="934"/>
      <c r="P39" s="934"/>
      <c r="Q39" s="934"/>
      <c r="R39" s="934"/>
      <c r="S39" s="934"/>
      <c r="T39" s="934"/>
      <c r="U39" s="934"/>
      <c r="V39" s="934"/>
      <c r="W39" s="934"/>
      <c r="X39" s="934"/>
      <c r="Y39" s="934"/>
      <c r="Z39" s="934"/>
      <c r="AA39" s="934"/>
      <c r="AB39" s="934"/>
      <c r="AC39" s="943"/>
    </row>
    <row r="40" spans="2:29" ht="13.5" thickBot="1">
      <c r="B40" s="970">
        <v>27</v>
      </c>
      <c r="C40" s="671" t="s">
        <v>99</v>
      </c>
      <c r="D40" s="936">
        <v>42011</v>
      </c>
      <c r="E40" s="934">
        <v>8600</v>
      </c>
      <c r="F40" s="934">
        <v>10400</v>
      </c>
      <c r="G40" s="934">
        <v>10400</v>
      </c>
      <c r="H40" s="934">
        <v>10400</v>
      </c>
      <c r="I40" s="934">
        <v>25400</v>
      </c>
      <c r="J40" s="934">
        <v>31700</v>
      </c>
      <c r="K40" s="934">
        <v>36800</v>
      </c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34"/>
      <c r="AA40" s="934"/>
      <c r="AB40" s="934"/>
      <c r="AC40" s="943"/>
    </row>
    <row r="41" spans="2:29" ht="13.5" thickBot="1">
      <c r="B41" s="971">
        <v>8</v>
      </c>
      <c r="C41" s="1074" t="s">
        <v>179</v>
      </c>
      <c r="D41" s="1074"/>
      <c r="E41" s="1074"/>
      <c r="F41" s="1074"/>
      <c r="G41" s="1074"/>
      <c r="H41" s="1074"/>
      <c r="I41" s="1074"/>
      <c r="J41" s="1074"/>
      <c r="K41" s="1074"/>
      <c r="L41" s="1074"/>
      <c r="M41" s="1074"/>
      <c r="N41" s="1074"/>
      <c r="O41" s="1074"/>
      <c r="P41" s="1074"/>
      <c r="Q41" s="1074"/>
      <c r="R41" s="1074"/>
      <c r="S41" s="1074"/>
      <c r="T41" s="1074"/>
      <c r="U41" s="1074"/>
      <c r="V41" s="1074"/>
      <c r="W41" s="1074"/>
      <c r="X41" s="1074"/>
      <c r="Y41" s="1074"/>
      <c r="Z41" s="1074"/>
      <c r="AA41" s="1074"/>
      <c r="AB41" s="1074"/>
      <c r="AC41" s="1075"/>
    </row>
    <row r="42" spans="2:29" ht="12.75">
      <c r="B42" s="970">
        <v>28</v>
      </c>
      <c r="C42" s="965" t="s">
        <v>102</v>
      </c>
      <c r="D42" s="206">
        <v>41959</v>
      </c>
      <c r="E42" s="934">
        <v>13700</v>
      </c>
      <c r="F42" s="934">
        <v>27300</v>
      </c>
      <c r="G42" s="934">
        <v>18600</v>
      </c>
      <c r="H42" s="934">
        <v>32600</v>
      </c>
      <c r="I42" s="934">
        <v>35500</v>
      </c>
      <c r="J42" s="934">
        <v>54300</v>
      </c>
      <c r="K42" s="934">
        <v>70300</v>
      </c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43"/>
    </row>
    <row r="43" spans="2:29" ht="12.75">
      <c r="B43" s="677">
        <v>29</v>
      </c>
      <c r="C43" s="669" t="s">
        <v>373</v>
      </c>
      <c r="D43" s="206">
        <v>41959</v>
      </c>
      <c r="E43" s="934">
        <v>8400</v>
      </c>
      <c r="F43" s="934">
        <v>21900</v>
      </c>
      <c r="G43" s="934">
        <v>16600</v>
      </c>
      <c r="H43" s="934">
        <v>32600</v>
      </c>
      <c r="I43" s="934">
        <v>37900</v>
      </c>
      <c r="J43" s="934">
        <v>43700</v>
      </c>
      <c r="K43" s="934">
        <v>48500</v>
      </c>
      <c r="L43" s="934"/>
      <c r="M43" s="934"/>
      <c r="N43" s="934">
        <v>400</v>
      </c>
      <c r="O43" s="934">
        <v>400</v>
      </c>
      <c r="P43" s="934">
        <v>400</v>
      </c>
      <c r="Q43" s="934">
        <v>400</v>
      </c>
      <c r="R43" s="934">
        <v>400</v>
      </c>
      <c r="S43" s="934">
        <v>400</v>
      </c>
      <c r="T43" s="934">
        <v>400</v>
      </c>
      <c r="U43" s="934"/>
      <c r="V43" s="934"/>
      <c r="W43" s="934"/>
      <c r="X43" s="934"/>
      <c r="Y43" s="934"/>
      <c r="Z43" s="934"/>
      <c r="AA43" s="934"/>
      <c r="AB43" s="934"/>
      <c r="AC43" s="943"/>
    </row>
    <row r="44" spans="2:29" ht="12.75">
      <c r="B44" s="970">
        <v>30</v>
      </c>
      <c r="C44" s="669" t="s">
        <v>106</v>
      </c>
      <c r="D44" s="936">
        <v>41959</v>
      </c>
      <c r="E44" s="934">
        <v>9900</v>
      </c>
      <c r="F44" s="934">
        <v>29200</v>
      </c>
      <c r="G44" s="934">
        <v>14700</v>
      </c>
      <c r="H44" s="934">
        <v>38900</v>
      </c>
      <c r="I44" s="934">
        <v>43700</v>
      </c>
      <c r="J44" s="934">
        <v>48500</v>
      </c>
      <c r="K44" s="934">
        <v>58200</v>
      </c>
      <c r="L44" s="934"/>
      <c r="M44" s="934"/>
      <c r="N44" s="934">
        <v>300</v>
      </c>
      <c r="O44" s="934">
        <v>9500</v>
      </c>
      <c r="P44" s="934">
        <v>300</v>
      </c>
      <c r="Q44" s="934"/>
      <c r="R44" s="934"/>
      <c r="S44" s="934"/>
      <c r="T44" s="934"/>
      <c r="U44" s="934"/>
      <c r="V44" s="934">
        <v>1400</v>
      </c>
      <c r="W44" s="934">
        <v>5100</v>
      </c>
      <c r="X44" s="934"/>
      <c r="Y44" s="934"/>
      <c r="Z44" s="934"/>
      <c r="AA44" s="934"/>
      <c r="AB44" s="934"/>
      <c r="AC44" s="943"/>
    </row>
    <row r="45" spans="2:29" ht="13.5" thickBot="1">
      <c r="B45" s="677">
        <v>31</v>
      </c>
      <c r="C45" s="671" t="s">
        <v>343</v>
      </c>
      <c r="D45" s="941">
        <v>41959</v>
      </c>
      <c r="E45" s="934">
        <v>9900</v>
      </c>
      <c r="F45" s="934">
        <v>29200</v>
      </c>
      <c r="G45" s="934">
        <v>14700</v>
      </c>
      <c r="H45" s="934">
        <v>38900</v>
      </c>
      <c r="I45" s="934">
        <v>43700</v>
      </c>
      <c r="J45" s="934">
        <v>48500</v>
      </c>
      <c r="K45" s="934">
        <v>58200</v>
      </c>
      <c r="L45" s="934"/>
      <c r="M45" s="934"/>
      <c r="N45" s="934">
        <v>300</v>
      </c>
      <c r="O45" s="934">
        <v>9500</v>
      </c>
      <c r="P45" s="934">
        <v>300</v>
      </c>
      <c r="Q45" s="934"/>
      <c r="R45" s="934"/>
      <c r="S45" s="934"/>
      <c r="T45" s="934"/>
      <c r="U45" s="934"/>
      <c r="V45" s="934">
        <v>1400</v>
      </c>
      <c r="W45" s="934">
        <v>5100</v>
      </c>
      <c r="X45" s="934"/>
      <c r="Y45" s="934"/>
      <c r="Z45" s="934"/>
      <c r="AA45" s="934"/>
      <c r="AB45" s="934"/>
      <c r="AC45" s="943"/>
    </row>
    <row r="46" spans="2:29" ht="13.5" thickBot="1">
      <c r="B46" s="673">
        <v>9</v>
      </c>
      <c r="C46" s="1074" t="s">
        <v>313</v>
      </c>
      <c r="D46" s="1074"/>
      <c r="E46" s="1074"/>
      <c r="F46" s="1074"/>
      <c r="G46" s="1074"/>
      <c r="H46" s="1074"/>
      <c r="I46" s="1074"/>
      <c r="J46" s="1074"/>
      <c r="K46" s="1074"/>
      <c r="L46" s="1074"/>
      <c r="M46" s="1074"/>
      <c r="N46" s="1074"/>
      <c r="O46" s="1074"/>
      <c r="P46" s="1074"/>
      <c r="Q46" s="1074"/>
      <c r="R46" s="1074"/>
      <c r="S46" s="1074"/>
      <c r="T46" s="1074"/>
      <c r="U46" s="1074"/>
      <c r="V46" s="1074"/>
      <c r="W46" s="1074"/>
      <c r="X46" s="1074"/>
      <c r="Y46" s="1074"/>
      <c r="Z46" s="1074"/>
      <c r="AA46" s="1074"/>
      <c r="AB46" s="1074"/>
      <c r="AC46" s="1075"/>
    </row>
    <row r="47" spans="2:29" ht="12.75">
      <c r="B47" s="677">
        <v>32</v>
      </c>
      <c r="C47" s="965" t="s">
        <v>109</v>
      </c>
      <c r="D47" s="206">
        <v>42005</v>
      </c>
      <c r="E47" s="934">
        <v>9900</v>
      </c>
      <c r="F47" s="934">
        <v>13200</v>
      </c>
      <c r="G47" s="934">
        <v>13500</v>
      </c>
      <c r="H47" s="934">
        <v>15200</v>
      </c>
      <c r="I47" s="934">
        <v>31700</v>
      </c>
      <c r="J47" s="934">
        <v>43200</v>
      </c>
      <c r="K47" s="934">
        <v>47500</v>
      </c>
      <c r="L47" s="934"/>
      <c r="M47" s="934"/>
      <c r="N47" s="934">
        <v>7500</v>
      </c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43"/>
    </row>
    <row r="48" spans="2:29" ht="12.75">
      <c r="B48" s="677">
        <v>33</v>
      </c>
      <c r="C48" s="669" t="s">
        <v>111</v>
      </c>
      <c r="D48" s="206">
        <v>42005</v>
      </c>
      <c r="E48" s="934">
        <v>7000</v>
      </c>
      <c r="F48" s="934">
        <v>8400</v>
      </c>
      <c r="G48" s="934">
        <v>8400</v>
      </c>
      <c r="H48" s="934">
        <v>8400</v>
      </c>
      <c r="I48" s="934">
        <v>18600</v>
      </c>
      <c r="J48" s="934">
        <v>25000</v>
      </c>
      <c r="K48" s="934">
        <v>28000</v>
      </c>
      <c r="L48" s="934"/>
      <c r="M48" s="934"/>
      <c r="N48" s="934">
        <v>5300</v>
      </c>
      <c r="O48" s="934">
        <v>200</v>
      </c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43"/>
    </row>
    <row r="49" spans="2:29" ht="12.75">
      <c r="B49" s="677">
        <v>34</v>
      </c>
      <c r="C49" s="669" t="s">
        <v>113</v>
      </c>
      <c r="D49" s="206">
        <v>42005</v>
      </c>
      <c r="E49" s="934">
        <v>9900</v>
      </c>
      <c r="F49" s="934">
        <v>13200</v>
      </c>
      <c r="G49" s="934">
        <v>13500</v>
      </c>
      <c r="H49" s="934">
        <v>15200</v>
      </c>
      <c r="I49" s="934">
        <v>31700</v>
      </c>
      <c r="J49" s="934">
        <v>43200</v>
      </c>
      <c r="K49" s="934">
        <v>47500</v>
      </c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43"/>
    </row>
    <row r="50" spans="2:29" ht="13.5" thickBot="1">
      <c r="B50" s="677">
        <v>35</v>
      </c>
      <c r="C50" s="671" t="s">
        <v>115</v>
      </c>
      <c r="D50" s="936">
        <v>42005</v>
      </c>
      <c r="E50" s="934">
        <v>9900</v>
      </c>
      <c r="F50" s="934">
        <v>13200</v>
      </c>
      <c r="G50" s="934">
        <v>13500</v>
      </c>
      <c r="H50" s="934">
        <v>15200</v>
      </c>
      <c r="I50" s="934">
        <v>31700</v>
      </c>
      <c r="J50" s="934">
        <v>43200</v>
      </c>
      <c r="K50" s="934">
        <v>47500</v>
      </c>
      <c r="L50" s="934"/>
      <c r="M50" s="934"/>
      <c r="N50" s="934">
        <v>1000</v>
      </c>
      <c r="O50" s="934">
        <v>1000</v>
      </c>
      <c r="P50" s="934">
        <v>1000</v>
      </c>
      <c r="Q50" s="934">
        <v>1000</v>
      </c>
      <c r="R50" s="934">
        <v>1000</v>
      </c>
      <c r="S50" s="934"/>
      <c r="T50" s="934"/>
      <c r="U50" s="934"/>
      <c r="V50" s="934"/>
      <c r="W50" s="934"/>
      <c r="X50" s="934"/>
      <c r="Y50" s="934"/>
      <c r="Z50" s="934"/>
      <c r="AA50" s="934"/>
      <c r="AB50" s="934"/>
      <c r="AC50" s="943"/>
    </row>
    <row r="51" spans="2:29" ht="13.5" thickBot="1">
      <c r="B51" s="673">
        <v>10</v>
      </c>
      <c r="C51" s="1074" t="s">
        <v>181</v>
      </c>
      <c r="D51" s="1074"/>
      <c r="E51" s="1074"/>
      <c r="F51" s="1074"/>
      <c r="G51" s="1074"/>
      <c r="H51" s="1074"/>
      <c r="I51" s="1074"/>
      <c r="J51" s="1074"/>
      <c r="K51" s="1074"/>
      <c r="L51" s="1074"/>
      <c r="M51" s="1074"/>
      <c r="N51" s="1074"/>
      <c r="O51" s="1074"/>
      <c r="P51" s="1074"/>
      <c r="Q51" s="1074"/>
      <c r="R51" s="1074"/>
      <c r="S51" s="1074"/>
      <c r="T51" s="1074"/>
      <c r="U51" s="1074"/>
      <c r="V51" s="1074"/>
      <c r="W51" s="1074"/>
      <c r="X51" s="1074"/>
      <c r="Y51" s="1074"/>
      <c r="Z51" s="1074"/>
      <c r="AA51" s="1074"/>
      <c r="AB51" s="1074"/>
      <c r="AC51" s="1075"/>
    </row>
    <row r="52" spans="2:29" ht="12.75">
      <c r="B52" s="677">
        <v>36</v>
      </c>
      <c r="C52" s="668" t="s">
        <v>118</v>
      </c>
      <c r="D52" s="206">
        <v>42010</v>
      </c>
      <c r="E52" s="934">
        <v>6700</v>
      </c>
      <c r="F52" s="934">
        <v>9900</v>
      </c>
      <c r="G52" s="934">
        <v>8600</v>
      </c>
      <c r="H52" s="934">
        <v>11500</v>
      </c>
      <c r="I52" s="934">
        <v>19500</v>
      </c>
      <c r="J52" s="934">
        <v>26300</v>
      </c>
      <c r="K52" s="934">
        <v>28500</v>
      </c>
      <c r="L52" s="934"/>
      <c r="M52" s="934"/>
      <c r="N52" s="934">
        <v>200</v>
      </c>
      <c r="O52" s="934">
        <v>200</v>
      </c>
      <c r="P52" s="934">
        <v>200</v>
      </c>
      <c r="Q52" s="934">
        <v>200</v>
      </c>
      <c r="R52" s="934">
        <v>200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943"/>
    </row>
    <row r="53" spans="2:29" ht="13.5" thickBot="1">
      <c r="B53" s="677">
        <v>37</v>
      </c>
      <c r="C53" s="671" t="s">
        <v>121</v>
      </c>
      <c r="D53" s="212">
        <v>42010</v>
      </c>
      <c r="E53" s="934">
        <v>6700</v>
      </c>
      <c r="F53" s="934">
        <v>9900</v>
      </c>
      <c r="G53" s="934">
        <v>8600</v>
      </c>
      <c r="H53" s="934">
        <v>11500</v>
      </c>
      <c r="I53" s="934">
        <v>19500</v>
      </c>
      <c r="J53" s="934">
        <v>26300</v>
      </c>
      <c r="K53" s="934">
        <v>28500</v>
      </c>
      <c r="L53" s="934"/>
      <c r="M53" s="934"/>
      <c r="N53" s="934">
        <v>200</v>
      </c>
      <c r="O53" s="934">
        <v>200</v>
      </c>
      <c r="P53" s="934">
        <v>200</v>
      </c>
      <c r="Q53" s="934">
        <v>200</v>
      </c>
      <c r="R53" s="934">
        <v>200</v>
      </c>
      <c r="S53" s="934"/>
      <c r="T53" s="934"/>
      <c r="U53" s="934"/>
      <c r="V53" s="934"/>
      <c r="W53" s="934"/>
      <c r="X53" s="934"/>
      <c r="Y53" s="934"/>
      <c r="Z53" s="934"/>
      <c r="AA53" s="934"/>
      <c r="AB53" s="934"/>
      <c r="AC53" s="943"/>
    </row>
    <row r="54" spans="2:29" ht="13.5" thickBot="1">
      <c r="B54" s="673">
        <v>11</v>
      </c>
      <c r="C54" s="1075" t="s">
        <v>129</v>
      </c>
      <c r="D54" s="1076"/>
      <c r="E54" s="1076"/>
      <c r="F54" s="1076"/>
      <c r="G54" s="1076"/>
      <c r="H54" s="1076"/>
      <c r="I54" s="1076"/>
      <c r="J54" s="1076"/>
      <c r="K54" s="1076"/>
      <c r="L54" s="1076"/>
      <c r="M54" s="1076"/>
      <c r="N54" s="1076"/>
      <c r="O54" s="1076"/>
      <c r="P54" s="1076"/>
      <c r="Q54" s="1076"/>
      <c r="R54" s="1076"/>
      <c r="S54" s="1076"/>
      <c r="T54" s="1076"/>
      <c r="U54" s="1076"/>
      <c r="V54" s="1076"/>
      <c r="W54" s="1076"/>
      <c r="X54" s="1076"/>
      <c r="Y54" s="1076"/>
      <c r="Z54" s="1076"/>
      <c r="AA54" s="1076"/>
      <c r="AB54" s="1076"/>
      <c r="AC54" s="1076"/>
    </row>
    <row r="55" spans="2:29" ht="12.75">
      <c r="B55" s="677">
        <v>38</v>
      </c>
      <c r="C55" s="675" t="s">
        <v>131</v>
      </c>
      <c r="D55" s="107">
        <v>42020</v>
      </c>
      <c r="E55" s="934">
        <v>7200</v>
      </c>
      <c r="F55" s="934">
        <v>8600</v>
      </c>
      <c r="G55" s="934">
        <v>23100</v>
      </c>
      <c r="H55" s="934">
        <v>30100</v>
      </c>
      <c r="I55" s="934">
        <v>34600</v>
      </c>
      <c r="J55" s="934"/>
      <c r="K55" s="934"/>
      <c r="L55" s="934"/>
      <c r="M55" s="934"/>
      <c r="N55" s="934">
        <v>3800</v>
      </c>
      <c r="O55" s="934">
        <v>6400</v>
      </c>
      <c r="P55" s="934"/>
      <c r="Q55" s="934"/>
      <c r="R55" s="934"/>
      <c r="S55" s="934"/>
      <c r="T55" s="934"/>
      <c r="U55" s="934"/>
      <c r="V55" s="934"/>
      <c r="W55" s="934"/>
      <c r="X55" s="934"/>
      <c r="Y55" s="934"/>
      <c r="Z55" s="934">
        <v>8500</v>
      </c>
      <c r="AA55" s="934">
        <v>5300</v>
      </c>
      <c r="AB55" s="934">
        <v>16900</v>
      </c>
      <c r="AC55" s="942">
        <v>5300</v>
      </c>
    </row>
    <row r="56" spans="2:29" ht="12.75">
      <c r="B56" s="677">
        <v>39</v>
      </c>
      <c r="C56" s="670" t="s">
        <v>132</v>
      </c>
      <c r="D56" s="107">
        <v>42020</v>
      </c>
      <c r="E56" s="934">
        <v>7200</v>
      </c>
      <c r="F56" s="934">
        <v>8600</v>
      </c>
      <c r="G56" s="934">
        <v>23100</v>
      </c>
      <c r="H56" s="934">
        <v>30100</v>
      </c>
      <c r="I56" s="934">
        <v>34600</v>
      </c>
      <c r="J56" s="934"/>
      <c r="K56" s="934"/>
      <c r="L56" s="934"/>
      <c r="M56" s="934"/>
      <c r="N56" s="934">
        <v>3800</v>
      </c>
      <c r="O56" s="934">
        <v>6400</v>
      </c>
      <c r="P56" s="934"/>
      <c r="Q56" s="934"/>
      <c r="R56" s="934"/>
      <c r="S56" s="934"/>
      <c r="T56" s="934"/>
      <c r="U56" s="934"/>
      <c r="V56" s="934"/>
      <c r="W56" s="934"/>
      <c r="X56" s="934"/>
      <c r="Y56" s="934"/>
      <c r="Z56" s="934">
        <v>8500</v>
      </c>
      <c r="AA56" s="934">
        <v>5300</v>
      </c>
      <c r="AB56" s="934">
        <v>16900</v>
      </c>
      <c r="AC56" s="943">
        <v>5300</v>
      </c>
    </row>
    <row r="57" spans="2:29" ht="12.75">
      <c r="B57" s="677">
        <v>40</v>
      </c>
      <c r="C57" s="670" t="s">
        <v>134</v>
      </c>
      <c r="D57" s="107">
        <v>42020</v>
      </c>
      <c r="E57" s="934">
        <v>7100</v>
      </c>
      <c r="F57" s="934">
        <v>8500</v>
      </c>
      <c r="G57" s="934">
        <v>23000</v>
      </c>
      <c r="H57" s="934">
        <v>30000</v>
      </c>
      <c r="I57" s="934">
        <v>34500</v>
      </c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>
        <v>8500</v>
      </c>
      <c r="AA57" s="934">
        <v>5300</v>
      </c>
      <c r="AB57" s="934">
        <v>16900</v>
      </c>
      <c r="AC57" s="943">
        <v>5300</v>
      </c>
    </row>
    <row r="58" spans="2:29" ht="12.75">
      <c r="B58" s="677">
        <v>41</v>
      </c>
      <c r="C58" s="670" t="s">
        <v>136</v>
      </c>
      <c r="D58" s="107">
        <v>42020</v>
      </c>
      <c r="E58" s="934">
        <v>7100</v>
      </c>
      <c r="F58" s="934">
        <v>8500</v>
      </c>
      <c r="G58" s="934">
        <v>23000</v>
      </c>
      <c r="H58" s="934">
        <v>30000</v>
      </c>
      <c r="I58" s="934">
        <v>34500</v>
      </c>
      <c r="J58" s="934"/>
      <c r="K58" s="934"/>
      <c r="L58" s="934"/>
      <c r="M58" s="934"/>
      <c r="O58" s="934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>
        <v>8500</v>
      </c>
      <c r="AA58" s="934">
        <v>5300</v>
      </c>
      <c r="AB58" s="934">
        <v>16900</v>
      </c>
      <c r="AC58" s="943">
        <v>5300</v>
      </c>
    </row>
    <row r="59" spans="2:29" ht="12.75">
      <c r="B59" s="677">
        <v>42</v>
      </c>
      <c r="C59" s="670" t="s">
        <v>138</v>
      </c>
      <c r="D59" s="107">
        <v>42020</v>
      </c>
      <c r="E59" s="934">
        <v>7100</v>
      </c>
      <c r="F59" s="934">
        <v>8500</v>
      </c>
      <c r="G59" s="934">
        <v>23000</v>
      </c>
      <c r="H59" s="934">
        <v>30000</v>
      </c>
      <c r="I59" s="934">
        <v>34500</v>
      </c>
      <c r="J59" s="934"/>
      <c r="K59" s="934"/>
      <c r="L59" s="934"/>
      <c r="M59" s="934"/>
      <c r="N59" s="934">
        <v>3600</v>
      </c>
      <c r="O59" s="934">
        <v>4300</v>
      </c>
      <c r="P59" s="934"/>
      <c r="Q59" s="934"/>
      <c r="R59" s="934"/>
      <c r="S59" s="934"/>
      <c r="T59" s="934"/>
      <c r="U59" s="934"/>
      <c r="V59" s="934"/>
      <c r="W59" s="934"/>
      <c r="X59" s="934"/>
      <c r="Y59" s="934"/>
      <c r="Z59" s="934">
        <v>8500</v>
      </c>
      <c r="AA59" s="934">
        <v>5300</v>
      </c>
      <c r="AB59" s="934">
        <v>16900</v>
      </c>
      <c r="AC59" s="943">
        <v>5300</v>
      </c>
    </row>
    <row r="60" spans="2:29" ht="12.75">
      <c r="B60" s="677">
        <v>43</v>
      </c>
      <c r="C60" s="670" t="s">
        <v>140</v>
      </c>
      <c r="D60" s="107">
        <v>42020</v>
      </c>
      <c r="E60" s="934">
        <v>7100</v>
      </c>
      <c r="F60" s="934">
        <v>8500</v>
      </c>
      <c r="G60" s="934">
        <v>23000</v>
      </c>
      <c r="H60" s="934">
        <v>30000</v>
      </c>
      <c r="I60" s="934">
        <v>34500</v>
      </c>
      <c r="J60" s="934"/>
      <c r="K60" s="934"/>
      <c r="L60" s="934"/>
      <c r="M60" s="934"/>
      <c r="N60" s="934">
        <v>3600</v>
      </c>
      <c r="O60" s="934">
        <v>4300</v>
      </c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>
        <v>8500</v>
      </c>
      <c r="AA60" s="934">
        <v>5300</v>
      </c>
      <c r="AB60" s="934">
        <v>16900</v>
      </c>
      <c r="AC60" s="943">
        <v>5300</v>
      </c>
    </row>
    <row r="61" spans="2:29" ht="12.75">
      <c r="B61" s="677">
        <v>44</v>
      </c>
      <c r="C61" s="670" t="s">
        <v>142</v>
      </c>
      <c r="D61" s="107">
        <v>42020</v>
      </c>
      <c r="E61" s="934">
        <v>7100</v>
      </c>
      <c r="F61" s="934">
        <v>8500</v>
      </c>
      <c r="G61" s="934">
        <v>23000</v>
      </c>
      <c r="H61" s="934">
        <v>30000</v>
      </c>
      <c r="I61" s="934">
        <v>34500</v>
      </c>
      <c r="J61" s="934"/>
      <c r="K61" s="934"/>
      <c r="L61" s="934"/>
      <c r="M61" s="934"/>
      <c r="N61" s="934">
        <v>3600</v>
      </c>
      <c r="O61" s="934"/>
      <c r="P61" s="934"/>
      <c r="Q61" s="934"/>
      <c r="R61" s="934"/>
      <c r="S61" s="934"/>
      <c r="T61" s="934"/>
      <c r="U61" s="934"/>
      <c r="V61" s="934"/>
      <c r="W61" s="934"/>
      <c r="X61" s="934"/>
      <c r="Y61" s="934"/>
      <c r="Z61" s="934">
        <v>8500</v>
      </c>
      <c r="AA61" s="934">
        <v>5300</v>
      </c>
      <c r="AB61" s="934">
        <v>16900</v>
      </c>
      <c r="AC61" s="943">
        <v>5300</v>
      </c>
    </row>
    <row r="62" spans="2:29" ht="12.75">
      <c r="B62" s="677">
        <v>45</v>
      </c>
      <c r="C62" s="670" t="s">
        <v>144</v>
      </c>
      <c r="D62" s="107">
        <v>42020</v>
      </c>
      <c r="E62" s="934">
        <v>7100</v>
      </c>
      <c r="F62" s="934">
        <v>8500</v>
      </c>
      <c r="G62" s="934">
        <v>23000</v>
      </c>
      <c r="H62" s="934">
        <v>30000</v>
      </c>
      <c r="I62" s="934">
        <v>34500</v>
      </c>
      <c r="J62" s="934"/>
      <c r="K62" s="934"/>
      <c r="L62" s="934"/>
      <c r="M62" s="934"/>
      <c r="N62" s="934">
        <v>3600</v>
      </c>
      <c r="O62" s="934"/>
      <c r="P62" s="934"/>
      <c r="Q62" s="934"/>
      <c r="R62" s="934"/>
      <c r="S62" s="934"/>
      <c r="T62" s="934"/>
      <c r="U62" s="934"/>
      <c r="V62" s="934"/>
      <c r="W62" s="934"/>
      <c r="X62" s="934"/>
      <c r="Y62" s="934"/>
      <c r="Z62" s="934">
        <v>8500</v>
      </c>
      <c r="AA62" s="934">
        <v>5300</v>
      </c>
      <c r="AB62" s="934">
        <v>16900</v>
      </c>
      <c r="AC62" s="943">
        <v>5300</v>
      </c>
    </row>
    <row r="63" spans="2:29" ht="13.5" thickBot="1">
      <c r="B63" s="677">
        <v>46</v>
      </c>
      <c r="C63" s="670" t="s">
        <v>235</v>
      </c>
      <c r="D63" s="107">
        <v>42020</v>
      </c>
      <c r="E63" s="934">
        <v>7100</v>
      </c>
      <c r="F63" s="934">
        <v>8500</v>
      </c>
      <c r="G63" s="934">
        <v>23000</v>
      </c>
      <c r="H63" s="934">
        <v>30000</v>
      </c>
      <c r="I63" s="934">
        <v>34500</v>
      </c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>
        <v>8500</v>
      </c>
      <c r="AA63" s="934">
        <v>5300</v>
      </c>
      <c r="AB63" s="934">
        <v>16900</v>
      </c>
      <c r="AC63" s="943">
        <v>5300</v>
      </c>
    </row>
    <row r="64" spans="2:29" ht="13.5" thickBot="1">
      <c r="B64" s="673">
        <v>12</v>
      </c>
      <c r="C64" s="1078" t="s">
        <v>183</v>
      </c>
      <c r="D64" s="1078"/>
      <c r="E64" s="1078"/>
      <c r="F64" s="1078"/>
      <c r="G64" s="1078"/>
      <c r="H64" s="1078"/>
      <c r="I64" s="1078"/>
      <c r="J64" s="1078"/>
      <c r="K64" s="1078"/>
      <c r="L64" s="1078"/>
      <c r="M64" s="1078"/>
      <c r="N64" s="1078"/>
      <c r="O64" s="1078"/>
      <c r="P64" s="1078"/>
      <c r="Q64" s="1078"/>
      <c r="R64" s="1078"/>
      <c r="S64" s="1078"/>
      <c r="T64" s="1078"/>
      <c r="U64" s="1078"/>
      <c r="V64" s="1078"/>
      <c r="W64" s="1078"/>
      <c r="X64" s="1078"/>
      <c r="Y64" s="1078"/>
      <c r="Z64" s="1078"/>
      <c r="AA64" s="1078"/>
      <c r="AB64" s="1078"/>
      <c r="AC64" s="1079"/>
    </row>
    <row r="65" spans="2:29" ht="12.75">
      <c r="B65" s="677">
        <v>47</v>
      </c>
      <c r="C65" s="675" t="s">
        <v>159</v>
      </c>
      <c r="D65" s="107">
        <v>42020</v>
      </c>
      <c r="E65" s="934">
        <v>6800</v>
      </c>
      <c r="F65" s="934">
        <v>7400</v>
      </c>
      <c r="G65" s="934">
        <v>18900</v>
      </c>
      <c r="H65" s="934">
        <v>23500</v>
      </c>
      <c r="I65" s="934">
        <v>27500</v>
      </c>
      <c r="J65" s="934"/>
      <c r="K65" s="934"/>
      <c r="L65" s="934"/>
      <c r="M65" s="934"/>
      <c r="N65" s="934"/>
      <c r="O65" s="934"/>
      <c r="P65" s="934"/>
      <c r="Q65" s="934"/>
      <c r="R65" s="934"/>
      <c r="S65" s="934"/>
      <c r="T65" s="934"/>
      <c r="U65" s="934"/>
      <c r="V65" s="934"/>
      <c r="W65" s="934"/>
      <c r="X65" s="934"/>
      <c r="Y65" s="934"/>
      <c r="Z65" s="934">
        <v>8100</v>
      </c>
      <c r="AA65" s="934">
        <v>5500</v>
      </c>
      <c r="AB65" s="934">
        <v>7900</v>
      </c>
      <c r="AC65" s="942"/>
    </row>
    <row r="66" spans="2:29" ht="12.75">
      <c r="B66" s="677">
        <v>48</v>
      </c>
      <c r="C66" s="670" t="s">
        <v>157</v>
      </c>
      <c r="D66" s="107">
        <v>42020</v>
      </c>
      <c r="E66" s="934">
        <v>6800</v>
      </c>
      <c r="F66" s="934">
        <v>7400</v>
      </c>
      <c r="G66" s="934">
        <v>18900</v>
      </c>
      <c r="H66" s="934">
        <v>23500</v>
      </c>
      <c r="I66" s="934">
        <v>27500</v>
      </c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>
        <v>8100</v>
      </c>
      <c r="AA66" s="934">
        <v>5500</v>
      </c>
      <c r="AB66" s="934">
        <v>7900</v>
      </c>
      <c r="AC66" s="943"/>
    </row>
    <row r="67" spans="2:29" ht="12.75">
      <c r="B67" s="677">
        <v>49</v>
      </c>
      <c r="C67" s="670" t="s">
        <v>155</v>
      </c>
      <c r="D67" s="107">
        <v>42020</v>
      </c>
      <c r="E67" s="934">
        <v>6800</v>
      </c>
      <c r="F67" s="934">
        <v>7400</v>
      </c>
      <c r="G67" s="934">
        <v>18900</v>
      </c>
      <c r="H67" s="934">
        <v>23500</v>
      </c>
      <c r="I67" s="934">
        <v>27500</v>
      </c>
      <c r="J67" s="934"/>
      <c r="K67" s="934"/>
      <c r="L67" s="934"/>
      <c r="M67" s="934"/>
      <c r="N67" s="934">
        <v>800</v>
      </c>
      <c r="O67" s="934">
        <v>800</v>
      </c>
      <c r="P67" s="934"/>
      <c r="Q67" s="934"/>
      <c r="R67" s="934"/>
      <c r="S67" s="934"/>
      <c r="T67" s="934"/>
      <c r="U67" s="934"/>
      <c r="V67" s="934"/>
      <c r="W67" s="934"/>
      <c r="X67" s="934"/>
      <c r="Y67" s="934"/>
      <c r="Z67" s="934">
        <v>8100</v>
      </c>
      <c r="AA67" s="934">
        <v>5500</v>
      </c>
      <c r="AB67" s="934">
        <v>7900</v>
      </c>
      <c r="AC67" s="943"/>
    </row>
    <row r="68" spans="2:29" ht="12.75">
      <c r="B68" s="677">
        <v>50</v>
      </c>
      <c r="C68" s="670" t="s">
        <v>153</v>
      </c>
      <c r="D68" s="107">
        <v>42020</v>
      </c>
      <c r="E68" s="934">
        <v>6800</v>
      </c>
      <c r="F68" s="934">
        <v>7400</v>
      </c>
      <c r="G68" s="934">
        <v>18900</v>
      </c>
      <c r="H68" s="934">
        <v>23500</v>
      </c>
      <c r="I68" s="934">
        <v>27500</v>
      </c>
      <c r="J68" s="934"/>
      <c r="K68" s="934"/>
      <c r="L68" s="934"/>
      <c r="M68" s="934"/>
      <c r="N68" s="934">
        <v>1800</v>
      </c>
      <c r="O68" s="934">
        <v>1800</v>
      </c>
      <c r="P68" s="934"/>
      <c r="Q68" s="934"/>
      <c r="R68" s="934"/>
      <c r="S68" s="934"/>
      <c r="T68" s="934"/>
      <c r="U68" s="934"/>
      <c r="V68" s="934"/>
      <c r="W68" s="934"/>
      <c r="X68" s="934"/>
      <c r="Y68" s="934"/>
      <c r="Z68" s="934">
        <v>8100</v>
      </c>
      <c r="AA68" s="934">
        <v>5500</v>
      </c>
      <c r="AB68" s="934">
        <v>7900</v>
      </c>
      <c r="AC68" s="943"/>
    </row>
    <row r="69" spans="2:30" ht="13.5" thickBot="1">
      <c r="B69" s="677">
        <v>51</v>
      </c>
      <c r="C69" s="669" t="s">
        <v>151</v>
      </c>
      <c r="D69" s="107">
        <v>42020</v>
      </c>
      <c r="E69" s="934">
        <v>6800</v>
      </c>
      <c r="F69" s="934">
        <v>7400</v>
      </c>
      <c r="G69" s="934">
        <v>18900</v>
      </c>
      <c r="H69" s="934">
        <v>23500</v>
      </c>
      <c r="I69" s="934">
        <v>27500</v>
      </c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>
        <v>8100</v>
      </c>
      <c r="AA69" s="934">
        <v>5500</v>
      </c>
      <c r="AB69" s="934">
        <v>7900</v>
      </c>
      <c r="AC69" s="960"/>
      <c r="AD69" s="27"/>
    </row>
    <row r="70" spans="2:30" ht="13.5" thickBot="1">
      <c r="B70" s="673">
        <v>13</v>
      </c>
      <c r="C70" s="1078" t="s">
        <v>184</v>
      </c>
      <c r="D70" s="1078"/>
      <c r="E70" s="1078"/>
      <c r="F70" s="1078"/>
      <c r="G70" s="1078"/>
      <c r="H70" s="1078"/>
      <c r="I70" s="1078"/>
      <c r="J70" s="1078"/>
      <c r="K70" s="1078"/>
      <c r="L70" s="1078"/>
      <c r="M70" s="1078"/>
      <c r="N70" s="1078"/>
      <c r="O70" s="1078"/>
      <c r="P70" s="1078"/>
      <c r="Q70" s="1078"/>
      <c r="R70" s="1078"/>
      <c r="S70" s="1078"/>
      <c r="T70" s="1078"/>
      <c r="U70" s="1078"/>
      <c r="V70" s="1078"/>
      <c r="W70" s="1078"/>
      <c r="X70" s="1078"/>
      <c r="Y70" s="1078"/>
      <c r="Z70" s="1078"/>
      <c r="AA70" s="1078"/>
      <c r="AB70" s="1078"/>
      <c r="AC70" s="1092"/>
      <c r="AD70" s="84"/>
    </row>
    <row r="71" spans="2:30" ht="12.75">
      <c r="B71" s="677">
        <v>52</v>
      </c>
      <c r="C71" s="675" t="s">
        <v>162</v>
      </c>
      <c r="D71" s="211">
        <v>42020</v>
      </c>
      <c r="E71" s="934">
        <v>6700</v>
      </c>
      <c r="F71" s="934">
        <v>7400</v>
      </c>
      <c r="G71" s="934">
        <v>18900</v>
      </c>
      <c r="H71" s="934">
        <v>23500</v>
      </c>
      <c r="I71" s="934">
        <v>27600</v>
      </c>
      <c r="J71" s="934"/>
      <c r="K71" s="934"/>
      <c r="L71" s="934"/>
      <c r="M71" s="934"/>
      <c r="N71" s="934">
        <v>3600</v>
      </c>
      <c r="O71" s="934"/>
      <c r="P71" s="934"/>
      <c r="Q71" s="934"/>
      <c r="R71" s="934"/>
      <c r="S71" s="934"/>
      <c r="T71" s="934"/>
      <c r="U71" s="934"/>
      <c r="V71" s="934"/>
      <c r="W71" s="934"/>
      <c r="X71" s="934"/>
      <c r="Y71" s="934"/>
      <c r="Z71" s="934">
        <v>6700</v>
      </c>
      <c r="AA71" s="934">
        <v>4700</v>
      </c>
      <c r="AB71" s="934">
        <v>5600</v>
      </c>
      <c r="AC71" s="943"/>
      <c r="AD71" s="84"/>
    </row>
    <row r="72" spans="2:30" ht="12.75">
      <c r="B72" s="677">
        <v>53</v>
      </c>
      <c r="C72" s="670" t="s">
        <v>164</v>
      </c>
      <c r="D72" s="107">
        <v>42020</v>
      </c>
      <c r="E72" s="934">
        <v>6700</v>
      </c>
      <c r="F72" s="934">
        <v>7400</v>
      </c>
      <c r="G72" s="934">
        <v>18900</v>
      </c>
      <c r="H72" s="934">
        <v>23500</v>
      </c>
      <c r="I72" s="934">
        <v>27600</v>
      </c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>
        <v>6700</v>
      </c>
      <c r="AA72" s="934">
        <v>4700</v>
      </c>
      <c r="AB72" s="934">
        <v>5600</v>
      </c>
      <c r="AC72" s="943"/>
      <c r="AD72" s="84"/>
    </row>
    <row r="73" spans="2:30" ht="13.5" thickBot="1">
      <c r="B73" s="677">
        <v>54</v>
      </c>
      <c r="C73" s="669" t="s">
        <v>166</v>
      </c>
      <c r="D73" s="212">
        <v>42020</v>
      </c>
      <c r="E73" s="934">
        <v>6700</v>
      </c>
      <c r="F73" s="934">
        <v>7400</v>
      </c>
      <c r="G73" s="934">
        <v>18900</v>
      </c>
      <c r="H73" s="934">
        <v>23500</v>
      </c>
      <c r="I73" s="934">
        <v>27600</v>
      </c>
      <c r="J73" s="934"/>
      <c r="K73" s="934"/>
      <c r="L73" s="934"/>
      <c r="M73" s="934"/>
      <c r="N73" s="934">
        <v>2600</v>
      </c>
      <c r="O73" s="934">
        <v>3600</v>
      </c>
      <c r="P73" s="934">
        <v>3800</v>
      </c>
      <c r="Q73" s="934"/>
      <c r="R73" s="934"/>
      <c r="S73" s="934"/>
      <c r="T73" s="934"/>
      <c r="U73" s="934"/>
      <c r="V73" s="934"/>
      <c r="W73" s="934"/>
      <c r="X73" s="934"/>
      <c r="Y73" s="934"/>
      <c r="Z73" s="934">
        <v>6700</v>
      </c>
      <c r="AA73" s="934">
        <v>4700</v>
      </c>
      <c r="AB73" s="934">
        <v>5600</v>
      </c>
      <c r="AC73" s="943"/>
      <c r="AD73" s="84"/>
    </row>
    <row r="74" spans="2:30" ht="13.5" thickBot="1">
      <c r="B74" s="673">
        <v>14</v>
      </c>
      <c r="C74" s="1074" t="s">
        <v>185</v>
      </c>
      <c r="D74" s="1074"/>
      <c r="E74" s="1074"/>
      <c r="F74" s="1074"/>
      <c r="G74" s="1074"/>
      <c r="H74" s="1074"/>
      <c r="I74" s="1074"/>
      <c r="J74" s="1074"/>
      <c r="K74" s="1074"/>
      <c r="L74" s="1074"/>
      <c r="M74" s="1074"/>
      <c r="N74" s="1074"/>
      <c r="O74" s="1074"/>
      <c r="P74" s="1074"/>
      <c r="Q74" s="1074"/>
      <c r="R74" s="1074"/>
      <c r="S74" s="1074"/>
      <c r="T74" s="1074"/>
      <c r="U74" s="1074"/>
      <c r="V74" s="1074"/>
      <c r="W74" s="1074"/>
      <c r="X74" s="1074"/>
      <c r="Y74" s="1074"/>
      <c r="Z74" s="1074"/>
      <c r="AA74" s="1074"/>
      <c r="AB74" s="1074"/>
      <c r="AC74" s="1075"/>
      <c r="AD74" s="84"/>
    </row>
    <row r="75" spans="2:30" ht="12.75">
      <c r="B75" s="677">
        <v>55</v>
      </c>
      <c r="C75" s="672" t="s">
        <v>167</v>
      </c>
      <c r="D75" s="944">
        <v>42014</v>
      </c>
      <c r="E75" s="934">
        <v>8600</v>
      </c>
      <c r="F75" s="934">
        <v>9700</v>
      </c>
      <c r="G75" s="934">
        <v>20500</v>
      </c>
      <c r="H75" s="934">
        <v>33400</v>
      </c>
      <c r="I75" s="934">
        <v>38200</v>
      </c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>
        <v>8000</v>
      </c>
      <c r="AA75" s="934">
        <v>5300</v>
      </c>
      <c r="AB75" s="934">
        <v>7700</v>
      </c>
      <c r="AC75" s="943"/>
      <c r="AD75" s="84"/>
    </row>
    <row r="76" spans="2:29" ht="13.5" thickBot="1">
      <c r="B76" s="677">
        <v>56</v>
      </c>
      <c r="C76" s="669" t="s">
        <v>168</v>
      </c>
      <c r="D76" s="945">
        <v>42014</v>
      </c>
      <c r="E76" s="934">
        <v>8600</v>
      </c>
      <c r="F76" s="934">
        <v>9700</v>
      </c>
      <c r="G76" s="934">
        <v>20500</v>
      </c>
      <c r="H76" s="934">
        <v>33400</v>
      </c>
      <c r="I76" s="934">
        <v>38200</v>
      </c>
      <c r="J76" s="934"/>
      <c r="K76" s="934"/>
      <c r="L76" s="934"/>
      <c r="M76" s="934"/>
      <c r="N76" s="934"/>
      <c r="O76" s="934"/>
      <c r="P76" s="934"/>
      <c r="Q76" s="934"/>
      <c r="R76" s="934"/>
      <c r="S76" s="934"/>
      <c r="T76" s="934"/>
      <c r="U76" s="934"/>
      <c r="V76" s="934"/>
      <c r="W76" s="934"/>
      <c r="X76" s="934"/>
      <c r="Y76" s="934"/>
      <c r="Z76" s="934">
        <v>8000</v>
      </c>
      <c r="AA76" s="934">
        <v>5300</v>
      </c>
      <c r="AB76" s="934">
        <v>7700</v>
      </c>
      <c r="AC76" s="943"/>
    </row>
    <row r="77" spans="2:29" ht="13.5" thickBot="1">
      <c r="B77" s="673">
        <v>15</v>
      </c>
      <c r="C77" s="1074" t="s">
        <v>186</v>
      </c>
      <c r="D77" s="1074"/>
      <c r="E77" s="1074"/>
      <c r="F77" s="1074"/>
      <c r="G77" s="1074"/>
      <c r="H77" s="1074"/>
      <c r="I77" s="1074"/>
      <c r="J77" s="1074"/>
      <c r="K77" s="1074"/>
      <c r="L77" s="1074"/>
      <c r="M77" s="1074"/>
      <c r="N77" s="1074"/>
      <c r="O77" s="1074"/>
      <c r="P77" s="1074"/>
      <c r="Q77" s="1074"/>
      <c r="R77" s="1074"/>
      <c r="S77" s="1074"/>
      <c r="T77" s="1074"/>
      <c r="U77" s="1074"/>
      <c r="V77" s="1074"/>
      <c r="W77" s="1074"/>
      <c r="X77" s="1074"/>
      <c r="Y77" s="1074"/>
      <c r="Z77" s="1074"/>
      <c r="AA77" s="1074"/>
      <c r="AB77" s="1074"/>
      <c r="AC77" s="1075"/>
    </row>
    <row r="78" spans="2:29" ht="13.5" thickBot="1">
      <c r="B78" s="677">
        <v>57</v>
      </c>
      <c r="C78" s="676" t="s">
        <v>169</v>
      </c>
      <c r="D78" s="946">
        <v>42020</v>
      </c>
      <c r="E78" s="934">
        <v>9600</v>
      </c>
      <c r="F78" s="934">
        <v>9900</v>
      </c>
      <c r="G78" s="934">
        <v>11400</v>
      </c>
      <c r="H78" s="934">
        <v>28100</v>
      </c>
      <c r="I78" s="934">
        <v>36800</v>
      </c>
      <c r="J78" s="934">
        <v>42100</v>
      </c>
      <c r="K78" s="934"/>
      <c r="L78" s="934"/>
      <c r="M78" s="934"/>
      <c r="N78" s="934">
        <v>7500</v>
      </c>
      <c r="O78" s="934">
        <v>2200</v>
      </c>
      <c r="P78" s="934"/>
      <c r="Q78" s="934"/>
      <c r="R78" s="934"/>
      <c r="S78" s="934"/>
      <c r="T78" s="934"/>
      <c r="U78" s="934"/>
      <c r="V78" s="934"/>
      <c r="W78" s="934"/>
      <c r="X78" s="934"/>
      <c r="Y78" s="934"/>
      <c r="Z78" s="934">
        <v>12500</v>
      </c>
      <c r="AA78" s="934">
        <v>8500</v>
      </c>
      <c r="AB78" s="934">
        <v>12300</v>
      </c>
      <c r="AC78" s="943"/>
    </row>
    <row r="79" spans="2:29" ht="13.5" thickBot="1">
      <c r="B79" s="673">
        <v>16</v>
      </c>
      <c r="C79" s="1074" t="s">
        <v>194</v>
      </c>
      <c r="D79" s="1074"/>
      <c r="E79" s="1074"/>
      <c r="F79" s="1074"/>
      <c r="G79" s="1074"/>
      <c r="H79" s="1074"/>
      <c r="I79" s="1074"/>
      <c r="J79" s="1074"/>
      <c r="K79" s="1074"/>
      <c r="L79" s="1074"/>
      <c r="M79" s="1074"/>
      <c r="N79" s="1074"/>
      <c r="O79" s="1074"/>
      <c r="P79" s="1074"/>
      <c r="Q79" s="1074"/>
      <c r="R79" s="1074"/>
      <c r="S79" s="1074"/>
      <c r="T79" s="1074"/>
      <c r="U79" s="1074"/>
      <c r="V79" s="1074"/>
      <c r="W79" s="1074"/>
      <c r="X79" s="1074"/>
      <c r="Y79" s="1074"/>
      <c r="Z79" s="1074"/>
      <c r="AA79" s="1074"/>
      <c r="AB79" s="1074"/>
      <c r="AC79" s="1075"/>
    </row>
    <row r="80" spans="2:29" ht="12.75">
      <c r="B80" s="667">
        <v>58</v>
      </c>
      <c r="C80" s="668" t="s">
        <v>315</v>
      </c>
      <c r="D80" s="947">
        <v>42005</v>
      </c>
      <c r="E80" s="934">
        <v>8200</v>
      </c>
      <c r="F80" s="934">
        <v>8700</v>
      </c>
      <c r="G80" s="934">
        <v>18400</v>
      </c>
      <c r="H80" s="934">
        <v>24000</v>
      </c>
      <c r="I80" s="934">
        <v>27700</v>
      </c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>
        <v>8200</v>
      </c>
      <c r="AA80" s="934">
        <v>5600</v>
      </c>
      <c r="AB80" s="934">
        <v>7900</v>
      </c>
      <c r="AC80" s="943"/>
    </row>
    <row r="81" spans="2:30" ht="12.75">
      <c r="B81" s="677">
        <v>59</v>
      </c>
      <c r="C81" s="670" t="s">
        <v>238</v>
      </c>
      <c r="D81" s="107">
        <v>42005</v>
      </c>
      <c r="E81" s="934">
        <v>4200</v>
      </c>
      <c r="F81" s="934">
        <v>4400</v>
      </c>
      <c r="G81" s="934">
        <v>19000</v>
      </c>
      <c r="H81" s="934">
        <v>24000</v>
      </c>
      <c r="I81" s="934">
        <v>27700</v>
      </c>
      <c r="J81" s="934"/>
      <c r="K81" s="934"/>
      <c r="L81" s="934"/>
      <c r="M81" s="934"/>
      <c r="N81" s="934"/>
      <c r="O81" s="934"/>
      <c r="P81" s="934"/>
      <c r="Q81" s="934"/>
      <c r="R81" s="934"/>
      <c r="S81" s="934"/>
      <c r="T81" s="934"/>
      <c r="U81" s="934"/>
      <c r="V81" s="934"/>
      <c r="W81" s="934"/>
      <c r="X81" s="934"/>
      <c r="Y81" s="934"/>
      <c r="Z81" s="934">
        <v>8200</v>
      </c>
      <c r="AA81" s="934">
        <v>5600</v>
      </c>
      <c r="AB81" s="934">
        <v>7900</v>
      </c>
      <c r="AC81" s="943"/>
      <c r="AD81" s="84"/>
    </row>
    <row r="82" spans="2:29" ht="13.5" thickBot="1">
      <c r="B82" s="667">
        <v>60</v>
      </c>
      <c r="C82" s="966" t="s">
        <v>219</v>
      </c>
      <c r="D82" s="949">
        <v>42005</v>
      </c>
      <c r="E82" s="934">
        <v>4200</v>
      </c>
      <c r="F82" s="961">
        <v>4900</v>
      </c>
      <c r="G82" s="934"/>
      <c r="H82" s="934"/>
      <c r="I82" s="934"/>
      <c r="J82" s="934"/>
      <c r="K82" s="934"/>
      <c r="L82" s="934"/>
      <c r="M82" s="934"/>
      <c r="N82" s="934"/>
      <c r="O82" s="934"/>
      <c r="P82" s="934"/>
      <c r="Q82" s="934"/>
      <c r="R82" s="934"/>
      <c r="S82" s="934"/>
      <c r="T82" s="934"/>
      <c r="U82" s="934"/>
      <c r="V82" s="934"/>
      <c r="W82" s="934"/>
      <c r="X82" s="934"/>
      <c r="Y82" s="934"/>
      <c r="Z82" s="934"/>
      <c r="AA82" s="934"/>
      <c r="AB82" s="934"/>
      <c r="AC82" s="943"/>
    </row>
    <row r="83" spans="2:29" ht="13.5" thickBot="1">
      <c r="B83" s="673">
        <v>17</v>
      </c>
      <c r="C83" s="1074" t="s">
        <v>195</v>
      </c>
      <c r="D83" s="1074"/>
      <c r="E83" s="1074"/>
      <c r="F83" s="1074"/>
      <c r="G83" s="1074"/>
      <c r="H83" s="1074"/>
      <c r="I83" s="1074"/>
      <c r="J83" s="1074"/>
      <c r="K83" s="1074"/>
      <c r="L83" s="1074"/>
      <c r="M83" s="1074"/>
      <c r="N83" s="1074"/>
      <c r="O83" s="1074"/>
      <c r="P83" s="1074"/>
      <c r="Q83" s="1074"/>
      <c r="R83" s="1074"/>
      <c r="S83" s="1074"/>
      <c r="T83" s="1074"/>
      <c r="U83" s="1074"/>
      <c r="V83" s="1074"/>
      <c r="W83" s="1074"/>
      <c r="X83" s="1074"/>
      <c r="Y83" s="1074"/>
      <c r="Z83" s="1074"/>
      <c r="AA83" s="1074"/>
      <c r="AB83" s="1074"/>
      <c r="AC83" s="1075"/>
    </row>
    <row r="84" spans="2:30" ht="12.75">
      <c r="B84" s="677">
        <v>61</v>
      </c>
      <c r="C84" s="672" t="s">
        <v>196</v>
      </c>
      <c r="D84" s="944">
        <v>42020</v>
      </c>
      <c r="E84" s="934">
        <v>6100</v>
      </c>
      <c r="F84" s="934">
        <v>7000</v>
      </c>
      <c r="G84" s="934">
        <v>16700</v>
      </c>
      <c r="H84" s="934">
        <v>22100</v>
      </c>
      <c r="I84" s="934">
        <v>25300</v>
      </c>
      <c r="J84" s="934"/>
      <c r="K84" s="934"/>
      <c r="L84" s="934"/>
      <c r="M84" s="934"/>
      <c r="N84" s="934">
        <v>3000</v>
      </c>
      <c r="O84" s="934">
        <v>3500</v>
      </c>
      <c r="P84" s="934"/>
      <c r="Q84" s="934"/>
      <c r="R84" s="934"/>
      <c r="S84" s="934"/>
      <c r="T84" s="934"/>
      <c r="U84" s="934"/>
      <c r="V84" s="934"/>
      <c r="W84" s="934"/>
      <c r="X84" s="934"/>
      <c r="Y84" s="934"/>
      <c r="Z84" s="934">
        <v>8000</v>
      </c>
      <c r="AA84" s="934">
        <v>5400</v>
      </c>
      <c r="AB84" s="934">
        <v>7700</v>
      </c>
      <c r="AC84" s="943"/>
      <c r="AD84" s="84"/>
    </row>
    <row r="85" spans="2:29" ht="13.5" thickBot="1">
      <c r="B85" s="677">
        <v>62</v>
      </c>
      <c r="C85" s="669" t="s">
        <v>197</v>
      </c>
      <c r="D85" s="945">
        <v>42020</v>
      </c>
      <c r="E85" s="934">
        <v>6100</v>
      </c>
      <c r="F85" s="934">
        <v>7000</v>
      </c>
      <c r="G85" s="934">
        <v>16700</v>
      </c>
      <c r="H85" s="934">
        <v>22100</v>
      </c>
      <c r="I85" s="934">
        <v>25300</v>
      </c>
      <c r="J85" s="934"/>
      <c r="K85" s="934"/>
      <c r="L85" s="934"/>
      <c r="M85" s="934"/>
      <c r="N85" s="934">
        <v>3000</v>
      </c>
      <c r="O85" s="934">
        <v>3500</v>
      </c>
      <c r="P85" s="934"/>
      <c r="Q85" s="934"/>
      <c r="R85" s="934"/>
      <c r="S85" s="934"/>
      <c r="T85" s="934"/>
      <c r="U85" s="934"/>
      <c r="V85" s="934"/>
      <c r="W85" s="934"/>
      <c r="X85" s="934"/>
      <c r="Y85" s="934"/>
      <c r="Z85" s="934">
        <v>8000</v>
      </c>
      <c r="AA85" s="934">
        <v>5400</v>
      </c>
      <c r="AB85" s="934">
        <v>7700</v>
      </c>
      <c r="AC85" s="943"/>
    </row>
    <row r="86" spans="2:29" ht="13.5" thickBot="1">
      <c r="B86" s="673">
        <v>18</v>
      </c>
      <c r="C86" s="1074" t="s">
        <v>198</v>
      </c>
      <c r="D86" s="1074"/>
      <c r="E86" s="1074"/>
      <c r="F86" s="1074"/>
      <c r="G86" s="1074"/>
      <c r="H86" s="1074"/>
      <c r="I86" s="1074"/>
      <c r="J86" s="1074"/>
      <c r="K86" s="1074"/>
      <c r="L86" s="1074"/>
      <c r="M86" s="1074"/>
      <c r="N86" s="1074"/>
      <c r="O86" s="1074"/>
      <c r="P86" s="1074"/>
      <c r="Q86" s="1074"/>
      <c r="R86" s="1074"/>
      <c r="S86" s="1074"/>
      <c r="T86" s="1074"/>
      <c r="U86" s="1074"/>
      <c r="V86" s="1074"/>
      <c r="W86" s="1074"/>
      <c r="X86" s="1074"/>
      <c r="Y86" s="1074"/>
      <c r="Z86" s="1074"/>
      <c r="AA86" s="1074"/>
      <c r="AB86" s="1074"/>
      <c r="AC86" s="1075"/>
    </row>
    <row r="87" spans="2:29" ht="12.75">
      <c r="B87" s="667">
        <v>63</v>
      </c>
      <c r="C87" s="668" t="s">
        <v>308</v>
      </c>
      <c r="D87" s="947">
        <v>42020</v>
      </c>
      <c r="E87" s="934">
        <v>3800</v>
      </c>
      <c r="F87" s="934">
        <v>9900</v>
      </c>
      <c r="G87" s="934">
        <v>11800</v>
      </c>
      <c r="H87" s="934"/>
      <c r="I87" s="934"/>
      <c r="J87" s="934"/>
      <c r="K87" s="934"/>
      <c r="L87" s="934"/>
      <c r="M87" s="934"/>
      <c r="N87" s="934">
        <v>2500</v>
      </c>
      <c r="O87" s="934">
        <v>4000</v>
      </c>
      <c r="P87" s="934">
        <v>5300</v>
      </c>
      <c r="Q87" s="934"/>
      <c r="R87" s="934"/>
      <c r="S87" s="934"/>
      <c r="T87" s="934"/>
      <c r="U87" s="934"/>
      <c r="V87" s="934"/>
      <c r="W87" s="934"/>
      <c r="X87" s="934"/>
      <c r="Y87" s="934"/>
      <c r="Z87" s="934"/>
      <c r="AA87" s="934"/>
      <c r="AB87" s="934"/>
      <c r="AC87" s="943"/>
    </row>
    <row r="88" spans="2:29" ht="13.5" thickBot="1">
      <c r="B88" s="667">
        <v>64</v>
      </c>
      <c r="C88" s="670" t="s">
        <v>309</v>
      </c>
      <c r="D88" s="951">
        <v>42020</v>
      </c>
      <c r="E88" s="934">
        <v>3800</v>
      </c>
      <c r="F88" s="934">
        <v>9900</v>
      </c>
      <c r="G88" s="934">
        <v>11800</v>
      </c>
      <c r="H88" s="934"/>
      <c r="I88" s="934"/>
      <c r="J88" s="934"/>
      <c r="K88" s="934"/>
      <c r="L88" s="934"/>
      <c r="M88" s="934"/>
      <c r="N88" s="934">
        <v>2500</v>
      </c>
      <c r="O88" s="934">
        <v>4000</v>
      </c>
      <c r="P88" s="934">
        <v>5300</v>
      </c>
      <c r="Q88" s="934"/>
      <c r="R88" s="934"/>
      <c r="S88" s="934"/>
      <c r="T88" s="934"/>
      <c r="U88" s="934"/>
      <c r="V88" s="934"/>
      <c r="W88" s="934"/>
      <c r="X88" s="934"/>
      <c r="Y88" s="934"/>
      <c r="Z88" s="934"/>
      <c r="AA88" s="934"/>
      <c r="AB88" s="934"/>
      <c r="AC88" s="943"/>
    </row>
    <row r="89" spans="2:29" ht="13.5" thickBot="1">
      <c r="B89" s="673">
        <v>19</v>
      </c>
      <c r="C89" s="1074" t="s">
        <v>203</v>
      </c>
      <c r="D89" s="1074"/>
      <c r="E89" s="1074"/>
      <c r="F89" s="1074"/>
      <c r="G89" s="1074"/>
      <c r="H89" s="1074"/>
      <c r="I89" s="1074"/>
      <c r="J89" s="1074"/>
      <c r="K89" s="1074"/>
      <c r="L89" s="1074"/>
      <c r="M89" s="1074"/>
      <c r="N89" s="1074"/>
      <c r="O89" s="1074"/>
      <c r="P89" s="1074"/>
      <c r="Q89" s="1074"/>
      <c r="R89" s="1074"/>
      <c r="S89" s="1074"/>
      <c r="T89" s="1074"/>
      <c r="U89" s="1074"/>
      <c r="V89" s="1074"/>
      <c r="W89" s="1074"/>
      <c r="X89" s="1074"/>
      <c r="Y89" s="1074"/>
      <c r="Z89" s="1074"/>
      <c r="AA89" s="1074"/>
      <c r="AB89" s="1074"/>
      <c r="AC89" s="1075"/>
    </row>
    <row r="90" spans="2:29" ht="12.75">
      <c r="B90" s="667">
        <v>65</v>
      </c>
      <c r="C90" s="668" t="s">
        <v>318</v>
      </c>
      <c r="D90" s="211">
        <v>40392</v>
      </c>
      <c r="E90" s="934">
        <v>2000</v>
      </c>
      <c r="F90" s="934">
        <v>2000</v>
      </c>
      <c r="G90" s="934">
        <v>2000</v>
      </c>
      <c r="H90" s="934">
        <v>2000</v>
      </c>
      <c r="I90" s="934">
        <v>2000</v>
      </c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  <c r="U90" s="934"/>
      <c r="V90" s="934"/>
      <c r="W90" s="934"/>
      <c r="X90" s="934"/>
      <c r="Y90" s="934"/>
      <c r="Z90" s="934">
        <v>2000</v>
      </c>
      <c r="AA90" s="934">
        <v>2000</v>
      </c>
      <c r="AB90" s="934"/>
      <c r="AC90" s="943"/>
    </row>
    <row r="91" spans="2:30" ht="12.75">
      <c r="B91" s="677">
        <v>66</v>
      </c>
      <c r="C91" s="670" t="s">
        <v>348</v>
      </c>
      <c r="D91" s="107">
        <v>40392</v>
      </c>
      <c r="E91" s="934">
        <v>2000</v>
      </c>
      <c r="F91" s="934">
        <v>2000</v>
      </c>
      <c r="G91" s="934">
        <v>2000</v>
      </c>
      <c r="H91" s="934">
        <v>2000</v>
      </c>
      <c r="I91" s="934">
        <v>2000</v>
      </c>
      <c r="J91" s="934"/>
      <c r="K91" s="934"/>
      <c r="L91" s="934"/>
      <c r="M91" s="934"/>
      <c r="N91" s="934"/>
      <c r="O91" s="934"/>
      <c r="P91" s="934"/>
      <c r="Q91" s="934"/>
      <c r="R91" s="934"/>
      <c r="S91" s="934"/>
      <c r="T91" s="934"/>
      <c r="U91" s="934"/>
      <c r="V91" s="934"/>
      <c r="W91" s="934"/>
      <c r="X91" s="934"/>
      <c r="Y91" s="934"/>
      <c r="Z91" s="934">
        <v>2000</v>
      </c>
      <c r="AA91" s="934">
        <v>2000</v>
      </c>
      <c r="AB91" s="934"/>
      <c r="AC91" s="943"/>
      <c r="AD91" s="84"/>
    </row>
    <row r="92" spans="2:29" ht="13.5" thickBot="1">
      <c r="B92" s="667">
        <v>67</v>
      </c>
      <c r="C92" s="671" t="s">
        <v>349</v>
      </c>
      <c r="D92" s="212">
        <v>42020</v>
      </c>
      <c r="E92" s="934">
        <v>5100</v>
      </c>
      <c r="F92" s="934">
        <v>7200</v>
      </c>
      <c r="G92" s="934">
        <v>16100</v>
      </c>
      <c r="H92" s="934">
        <v>20700</v>
      </c>
      <c r="I92" s="934">
        <v>23500</v>
      </c>
      <c r="J92" s="934"/>
      <c r="K92" s="934"/>
      <c r="L92" s="934"/>
      <c r="M92" s="934"/>
      <c r="N92" s="934"/>
      <c r="O92" s="934"/>
      <c r="P92" s="934"/>
      <c r="Q92" s="934"/>
      <c r="R92" s="934"/>
      <c r="S92" s="934"/>
      <c r="T92" s="934"/>
      <c r="U92" s="934"/>
      <c r="V92" s="934"/>
      <c r="W92" s="934"/>
      <c r="X92" s="934"/>
      <c r="Y92" s="934"/>
      <c r="Z92" s="934">
        <v>7300</v>
      </c>
      <c r="AA92" s="934">
        <v>5200</v>
      </c>
      <c r="AB92" s="934">
        <v>7000</v>
      </c>
      <c r="AC92" s="943"/>
    </row>
    <row r="93" spans="2:29" ht="13.5" thickBot="1">
      <c r="B93" s="673">
        <v>20</v>
      </c>
      <c r="C93" s="1074" t="s">
        <v>206</v>
      </c>
      <c r="D93" s="1074"/>
      <c r="E93" s="1074"/>
      <c r="F93" s="1074"/>
      <c r="G93" s="1074"/>
      <c r="H93" s="1074"/>
      <c r="I93" s="1074"/>
      <c r="J93" s="1074"/>
      <c r="K93" s="1074"/>
      <c r="L93" s="1074"/>
      <c r="M93" s="1074"/>
      <c r="N93" s="1074"/>
      <c r="O93" s="1074"/>
      <c r="P93" s="1074"/>
      <c r="Q93" s="1074"/>
      <c r="R93" s="1074"/>
      <c r="S93" s="1074"/>
      <c r="T93" s="1074"/>
      <c r="U93" s="1074"/>
      <c r="V93" s="1074"/>
      <c r="W93" s="1074"/>
      <c r="X93" s="1074"/>
      <c r="Y93" s="1074"/>
      <c r="Z93" s="1074"/>
      <c r="AA93" s="1074"/>
      <c r="AB93" s="1074"/>
      <c r="AC93" s="1075"/>
    </row>
    <row r="94" spans="2:29" ht="12.75">
      <c r="B94" s="667">
        <v>68</v>
      </c>
      <c r="C94" s="672" t="s">
        <v>207</v>
      </c>
      <c r="D94" s="936">
        <v>42019</v>
      </c>
      <c r="E94" s="934">
        <v>8100</v>
      </c>
      <c r="F94" s="934">
        <v>9600</v>
      </c>
      <c r="G94" s="934">
        <v>22900</v>
      </c>
      <c r="H94" s="934">
        <v>30600</v>
      </c>
      <c r="I94" s="934">
        <v>33700</v>
      </c>
      <c r="J94" s="934"/>
      <c r="K94" s="934"/>
      <c r="L94" s="934"/>
      <c r="M94" s="934"/>
      <c r="N94" s="934">
        <v>4700</v>
      </c>
      <c r="O94" s="934"/>
      <c r="P94" s="934"/>
      <c r="Q94" s="934"/>
      <c r="R94" s="934"/>
      <c r="S94" s="934"/>
      <c r="T94" s="934"/>
      <c r="U94" s="934"/>
      <c r="V94" s="934"/>
      <c r="W94" s="934"/>
      <c r="X94" s="934"/>
      <c r="Y94" s="934"/>
      <c r="Z94" s="934">
        <v>7800</v>
      </c>
      <c r="AA94" s="934">
        <v>5300</v>
      </c>
      <c r="AB94" s="934">
        <v>7400</v>
      </c>
      <c r="AC94" s="943"/>
    </row>
    <row r="95" spans="2:29" ht="13.5" thickBot="1">
      <c r="B95" s="667">
        <v>69</v>
      </c>
      <c r="C95" s="671" t="s">
        <v>243</v>
      </c>
      <c r="D95" s="212">
        <v>42019</v>
      </c>
      <c r="E95" s="934">
        <v>9000</v>
      </c>
      <c r="F95" s="934">
        <v>9800</v>
      </c>
      <c r="G95" s="934">
        <v>9000</v>
      </c>
      <c r="H95" s="934">
        <v>11700</v>
      </c>
      <c r="I95" s="934">
        <v>23400</v>
      </c>
      <c r="J95" s="934">
        <v>31400</v>
      </c>
      <c r="K95" s="934">
        <v>34500</v>
      </c>
      <c r="L95" s="934"/>
      <c r="M95" s="934"/>
      <c r="N95" s="934"/>
      <c r="O95" s="934"/>
      <c r="P95" s="934"/>
      <c r="Q95" s="934"/>
      <c r="R95" s="934"/>
      <c r="S95" s="934"/>
      <c r="T95" s="934"/>
      <c r="U95" s="934"/>
      <c r="V95" s="934"/>
      <c r="W95" s="934"/>
      <c r="X95" s="934"/>
      <c r="Y95" s="934"/>
      <c r="Z95" s="934">
        <v>8000</v>
      </c>
      <c r="AA95" s="934">
        <v>5400</v>
      </c>
      <c r="AB95" s="934">
        <v>7800</v>
      </c>
      <c r="AC95" s="943"/>
    </row>
    <row r="96" spans="2:29" ht="13.5" thickBot="1">
      <c r="B96" s="673">
        <v>21</v>
      </c>
      <c r="C96" s="1074" t="s">
        <v>208</v>
      </c>
      <c r="D96" s="1074"/>
      <c r="E96" s="1074"/>
      <c r="F96" s="1074"/>
      <c r="G96" s="1074"/>
      <c r="H96" s="1074"/>
      <c r="I96" s="1074"/>
      <c r="J96" s="1074"/>
      <c r="K96" s="1074"/>
      <c r="L96" s="1074"/>
      <c r="M96" s="1074"/>
      <c r="N96" s="1074"/>
      <c r="O96" s="1074"/>
      <c r="P96" s="1074"/>
      <c r="Q96" s="1074"/>
      <c r="R96" s="1074"/>
      <c r="S96" s="1074"/>
      <c r="T96" s="1074"/>
      <c r="U96" s="1074"/>
      <c r="V96" s="1074"/>
      <c r="W96" s="1074"/>
      <c r="X96" s="1074"/>
      <c r="Y96" s="1074"/>
      <c r="Z96" s="1074"/>
      <c r="AA96" s="1074"/>
      <c r="AB96" s="1074"/>
      <c r="AC96" s="1075"/>
    </row>
    <row r="97" spans="2:29" ht="12.75">
      <c r="B97" s="667">
        <v>70</v>
      </c>
      <c r="C97" s="668" t="s">
        <v>209</v>
      </c>
      <c r="D97" s="947">
        <v>42014</v>
      </c>
      <c r="E97" s="934">
        <v>7000</v>
      </c>
      <c r="F97" s="934">
        <v>7600</v>
      </c>
      <c r="G97" s="934">
        <v>16700</v>
      </c>
      <c r="H97" s="934">
        <v>21800</v>
      </c>
      <c r="I97" s="934">
        <v>25200</v>
      </c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>
        <v>7200</v>
      </c>
      <c r="AA97" s="934">
        <v>5000</v>
      </c>
      <c r="AB97" s="934">
        <v>6900</v>
      </c>
      <c r="AC97" s="943"/>
    </row>
    <row r="98" spans="2:30" ht="12.75">
      <c r="B98" s="667">
        <v>71</v>
      </c>
      <c r="C98" s="670" t="s">
        <v>210</v>
      </c>
      <c r="D98" s="107">
        <v>42014</v>
      </c>
      <c r="E98" s="934">
        <v>6700</v>
      </c>
      <c r="F98" s="934">
        <v>7400</v>
      </c>
      <c r="G98" s="934">
        <v>16400</v>
      </c>
      <c r="H98" s="934">
        <v>21800</v>
      </c>
      <c r="I98" s="934">
        <v>25000</v>
      </c>
      <c r="J98" s="934"/>
      <c r="K98" s="934"/>
      <c r="L98" s="934"/>
      <c r="M98" s="934"/>
      <c r="N98" s="934"/>
      <c r="O98" s="934"/>
      <c r="P98" s="934"/>
      <c r="Q98" s="934"/>
      <c r="R98" s="934"/>
      <c r="S98" s="934"/>
      <c r="T98" s="934"/>
      <c r="U98" s="934"/>
      <c r="V98" s="934"/>
      <c r="W98" s="934"/>
      <c r="X98" s="934"/>
      <c r="Y98" s="934"/>
      <c r="Z98" s="934">
        <v>7200</v>
      </c>
      <c r="AA98" s="934">
        <v>5000</v>
      </c>
      <c r="AB98" s="934">
        <v>6900</v>
      </c>
      <c r="AC98" s="943"/>
      <c r="AD98" s="84"/>
    </row>
    <row r="99" spans="2:30" ht="12.75">
      <c r="B99" s="667">
        <v>72</v>
      </c>
      <c r="C99" s="670" t="s">
        <v>211</v>
      </c>
      <c r="D99" s="107">
        <v>42014</v>
      </c>
      <c r="E99" s="934">
        <v>6700</v>
      </c>
      <c r="F99" s="934">
        <v>7400</v>
      </c>
      <c r="G99" s="934">
        <v>16400</v>
      </c>
      <c r="H99" s="934">
        <v>21800</v>
      </c>
      <c r="I99" s="934">
        <v>25000</v>
      </c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>
        <v>7200</v>
      </c>
      <c r="AA99" s="934">
        <v>5000</v>
      </c>
      <c r="AB99" s="934">
        <v>6900</v>
      </c>
      <c r="AC99" s="943"/>
      <c r="AD99" s="84"/>
    </row>
    <row r="100" spans="2:30" ht="12.75">
      <c r="B100" s="667">
        <v>73</v>
      </c>
      <c r="C100" s="670" t="s">
        <v>327</v>
      </c>
      <c r="D100" s="107">
        <v>42014</v>
      </c>
      <c r="E100" s="934">
        <v>7000</v>
      </c>
      <c r="F100" s="934">
        <v>7600</v>
      </c>
      <c r="G100" s="934">
        <v>16300</v>
      </c>
      <c r="H100" s="934">
        <v>20800</v>
      </c>
      <c r="I100" s="934">
        <v>23500</v>
      </c>
      <c r="J100" s="934"/>
      <c r="K100" s="934"/>
      <c r="L100" s="934"/>
      <c r="M100" s="934"/>
      <c r="N100" s="934"/>
      <c r="O100" s="934"/>
      <c r="P100" s="934"/>
      <c r="Q100" s="934"/>
      <c r="R100" s="934"/>
      <c r="S100" s="934"/>
      <c r="T100" s="934"/>
      <c r="U100" s="934"/>
      <c r="V100" s="934"/>
      <c r="W100" s="934"/>
      <c r="X100" s="934"/>
      <c r="Y100" s="934"/>
      <c r="Z100" s="934">
        <v>7400</v>
      </c>
      <c r="AA100" s="934">
        <v>5400</v>
      </c>
      <c r="AB100" s="934">
        <v>7200</v>
      </c>
      <c r="AC100" s="943"/>
      <c r="AD100" s="84"/>
    </row>
    <row r="101" spans="2:30" ht="12.75">
      <c r="B101" s="667">
        <v>74</v>
      </c>
      <c r="C101" s="670" t="s">
        <v>375</v>
      </c>
      <c r="D101" s="107">
        <v>42027</v>
      </c>
      <c r="E101" s="934">
        <v>7000</v>
      </c>
      <c r="F101" s="934">
        <v>7600</v>
      </c>
      <c r="G101" s="934">
        <v>16700</v>
      </c>
      <c r="H101" s="934">
        <v>21800</v>
      </c>
      <c r="I101" s="934">
        <v>25200</v>
      </c>
      <c r="J101" s="934"/>
      <c r="K101" s="934"/>
      <c r="L101" s="934"/>
      <c r="M101" s="934"/>
      <c r="N101" s="934">
        <v>1400</v>
      </c>
      <c r="O101" s="934">
        <v>1700</v>
      </c>
      <c r="P101" s="934"/>
      <c r="Q101" s="934"/>
      <c r="R101" s="934"/>
      <c r="S101" s="934"/>
      <c r="T101" s="934"/>
      <c r="U101" s="934"/>
      <c r="V101" s="934"/>
      <c r="W101" s="934"/>
      <c r="X101" s="934"/>
      <c r="Y101" s="934"/>
      <c r="Z101" s="934">
        <v>7200</v>
      </c>
      <c r="AA101" s="934">
        <v>5000</v>
      </c>
      <c r="AB101" s="934">
        <v>6900</v>
      </c>
      <c r="AC101" s="943"/>
      <c r="AD101" s="84"/>
    </row>
    <row r="102" spans="2:30" ht="13.5" thickBot="1">
      <c r="B102" s="667">
        <v>75</v>
      </c>
      <c r="C102" s="670" t="s">
        <v>354</v>
      </c>
      <c r="D102" s="107">
        <v>42014</v>
      </c>
      <c r="E102" s="934">
        <v>2300</v>
      </c>
      <c r="F102" s="934">
        <v>5600</v>
      </c>
      <c r="G102" s="934">
        <v>7000</v>
      </c>
      <c r="H102" s="934"/>
      <c r="I102" s="934"/>
      <c r="J102" s="934"/>
      <c r="K102" s="934"/>
      <c r="L102" s="934"/>
      <c r="M102" s="934"/>
      <c r="N102" s="934"/>
      <c r="O102" s="934">
        <v>2300</v>
      </c>
      <c r="P102" s="934"/>
      <c r="Q102" s="934"/>
      <c r="R102" s="934"/>
      <c r="S102" s="934"/>
      <c r="T102" s="934"/>
      <c r="U102" s="934"/>
      <c r="V102" s="934"/>
      <c r="W102" s="934"/>
      <c r="X102" s="934"/>
      <c r="Y102" s="934"/>
      <c r="Z102" s="934"/>
      <c r="AA102" s="934"/>
      <c r="AB102" s="934"/>
      <c r="AC102" s="943"/>
      <c r="AD102" s="84"/>
    </row>
    <row r="103" spans="2:30" ht="13.5" thickBot="1">
      <c r="B103" s="673">
        <v>22</v>
      </c>
      <c r="C103" s="1074" t="s">
        <v>244</v>
      </c>
      <c r="D103" s="1074"/>
      <c r="E103" s="1074"/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074"/>
      <c r="Q103" s="1074"/>
      <c r="R103" s="1074"/>
      <c r="S103" s="1074"/>
      <c r="T103" s="1074"/>
      <c r="U103" s="1074"/>
      <c r="V103" s="1074"/>
      <c r="W103" s="1074"/>
      <c r="X103" s="1074"/>
      <c r="Y103" s="1074"/>
      <c r="Z103" s="1074"/>
      <c r="AA103" s="1074"/>
      <c r="AB103" s="1074"/>
      <c r="AC103" s="1075"/>
      <c r="AD103" s="84"/>
    </row>
    <row r="104" spans="2:29" ht="13.5" thickBot="1">
      <c r="B104" s="677">
        <v>76</v>
      </c>
      <c r="C104" s="676" t="s">
        <v>355</v>
      </c>
      <c r="D104" s="946">
        <v>42024</v>
      </c>
      <c r="E104" s="934">
        <v>10600</v>
      </c>
      <c r="F104" s="934">
        <v>14800</v>
      </c>
      <c r="G104" s="934">
        <v>20900</v>
      </c>
      <c r="H104" s="934">
        <v>43800</v>
      </c>
      <c r="I104" s="934">
        <v>54500</v>
      </c>
      <c r="J104" s="934">
        <v>64500</v>
      </c>
      <c r="K104" s="934"/>
      <c r="L104" s="934"/>
      <c r="M104" s="934"/>
      <c r="N104" s="934">
        <v>2300</v>
      </c>
      <c r="O104" s="934">
        <v>2300</v>
      </c>
      <c r="P104" s="934"/>
      <c r="Q104" s="934"/>
      <c r="R104" s="934"/>
      <c r="S104" s="934"/>
      <c r="T104" s="934"/>
      <c r="U104" s="934"/>
      <c r="V104" s="934"/>
      <c r="W104" s="934"/>
      <c r="X104" s="934"/>
      <c r="Y104" s="934"/>
      <c r="Z104" s="934">
        <v>7500</v>
      </c>
      <c r="AA104" s="934">
        <v>5400</v>
      </c>
      <c r="AB104" s="934">
        <v>7300</v>
      </c>
      <c r="AC104" s="943"/>
    </row>
    <row r="105" spans="2:29" ht="13.5" thickBot="1">
      <c r="B105" s="673">
        <v>23</v>
      </c>
      <c r="C105" s="1074" t="s">
        <v>245</v>
      </c>
      <c r="D105" s="1074"/>
      <c r="E105" s="1074"/>
      <c r="F105" s="1074"/>
      <c r="G105" s="1074"/>
      <c r="H105" s="1074"/>
      <c r="I105" s="1074"/>
      <c r="J105" s="1074"/>
      <c r="K105" s="1074"/>
      <c r="L105" s="1074"/>
      <c r="M105" s="1074"/>
      <c r="N105" s="1074"/>
      <c r="O105" s="1074"/>
      <c r="P105" s="1074"/>
      <c r="Q105" s="1074"/>
      <c r="R105" s="1074"/>
      <c r="S105" s="1074"/>
      <c r="T105" s="1074"/>
      <c r="U105" s="1074"/>
      <c r="V105" s="1074"/>
      <c r="W105" s="1074"/>
      <c r="X105" s="1074"/>
      <c r="Y105" s="1074"/>
      <c r="Z105" s="1074"/>
      <c r="AA105" s="1074"/>
      <c r="AB105" s="1074"/>
      <c r="AC105" s="1075"/>
    </row>
    <row r="106" spans="2:29" ht="12.75">
      <c r="B106" s="667">
        <v>77</v>
      </c>
      <c r="C106" s="672" t="s">
        <v>128</v>
      </c>
      <c r="D106" s="954">
        <v>42024</v>
      </c>
      <c r="E106" s="934">
        <v>8200</v>
      </c>
      <c r="F106" s="934">
        <v>10400</v>
      </c>
      <c r="G106" s="934">
        <v>24400</v>
      </c>
      <c r="H106" s="934">
        <v>29200</v>
      </c>
      <c r="I106" s="934">
        <v>34200</v>
      </c>
      <c r="J106" s="934"/>
      <c r="K106" s="934"/>
      <c r="L106" s="934"/>
      <c r="M106" s="934"/>
      <c r="N106" s="934"/>
      <c r="O106" s="934"/>
      <c r="P106" s="934"/>
      <c r="Q106" s="934"/>
      <c r="R106" s="934"/>
      <c r="S106" s="934"/>
      <c r="T106" s="934"/>
      <c r="U106" s="934"/>
      <c r="V106" s="934"/>
      <c r="W106" s="934"/>
      <c r="X106" s="934"/>
      <c r="Y106" s="934"/>
      <c r="Z106" s="934">
        <v>7700</v>
      </c>
      <c r="AA106" s="934">
        <v>5500</v>
      </c>
      <c r="AB106" s="934">
        <v>7500</v>
      </c>
      <c r="AC106" s="943"/>
    </row>
    <row r="107" spans="2:29" ht="12.75">
      <c r="B107" s="667">
        <v>78</v>
      </c>
      <c r="C107" s="670" t="s">
        <v>127</v>
      </c>
      <c r="D107" s="954">
        <v>42024</v>
      </c>
      <c r="E107" s="934">
        <v>8200</v>
      </c>
      <c r="F107" s="934">
        <v>10400</v>
      </c>
      <c r="G107" s="934">
        <v>24400</v>
      </c>
      <c r="H107" s="934">
        <v>29200</v>
      </c>
      <c r="I107" s="934">
        <v>34200</v>
      </c>
      <c r="J107" s="934"/>
      <c r="K107" s="934"/>
      <c r="L107" s="934"/>
      <c r="M107" s="934"/>
      <c r="N107" s="934"/>
      <c r="O107" s="934"/>
      <c r="P107" s="934"/>
      <c r="Q107" s="934"/>
      <c r="R107" s="934"/>
      <c r="S107" s="934"/>
      <c r="T107" s="934"/>
      <c r="U107" s="934"/>
      <c r="V107" s="934"/>
      <c r="W107" s="934"/>
      <c r="X107" s="934"/>
      <c r="Y107" s="934"/>
      <c r="Z107" s="934">
        <v>7700</v>
      </c>
      <c r="AA107" s="934">
        <v>5500</v>
      </c>
      <c r="AB107" s="934">
        <v>7500</v>
      </c>
      <c r="AC107" s="943"/>
    </row>
    <row r="108" spans="2:29" ht="12.75">
      <c r="B108" s="667">
        <v>79</v>
      </c>
      <c r="C108" s="670" t="s">
        <v>126</v>
      </c>
      <c r="D108" s="954">
        <v>42024</v>
      </c>
      <c r="E108" s="934">
        <v>8200</v>
      </c>
      <c r="F108" s="934">
        <v>10400</v>
      </c>
      <c r="G108" s="934">
        <v>24400</v>
      </c>
      <c r="H108" s="934">
        <v>29200</v>
      </c>
      <c r="I108" s="934">
        <v>34200</v>
      </c>
      <c r="J108" s="934"/>
      <c r="K108" s="934"/>
      <c r="L108" s="934"/>
      <c r="M108" s="934"/>
      <c r="N108" s="934"/>
      <c r="O108" s="934"/>
      <c r="P108" s="934"/>
      <c r="Q108" s="934"/>
      <c r="R108" s="934"/>
      <c r="S108" s="934"/>
      <c r="T108" s="934"/>
      <c r="U108" s="934"/>
      <c r="V108" s="934"/>
      <c r="W108" s="934"/>
      <c r="X108" s="934"/>
      <c r="Y108" s="934"/>
      <c r="Z108" s="934">
        <v>7700</v>
      </c>
      <c r="AA108" s="934">
        <v>5500</v>
      </c>
      <c r="AB108" s="934">
        <v>7500</v>
      </c>
      <c r="AC108" s="943"/>
    </row>
    <row r="109" spans="2:29" ht="12.75">
      <c r="B109" s="667">
        <v>80</v>
      </c>
      <c r="C109" s="670" t="s">
        <v>246</v>
      </c>
      <c r="D109" s="954">
        <v>42024</v>
      </c>
      <c r="E109" s="934">
        <v>7300</v>
      </c>
      <c r="F109" s="934">
        <v>8000</v>
      </c>
      <c r="G109" s="934">
        <v>16700</v>
      </c>
      <c r="H109" s="934">
        <v>21500</v>
      </c>
      <c r="I109" s="934">
        <v>24400</v>
      </c>
      <c r="J109" s="934"/>
      <c r="K109" s="934"/>
      <c r="L109" s="934"/>
      <c r="M109" s="934"/>
      <c r="N109" s="934"/>
      <c r="O109" s="934"/>
      <c r="P109" s="934"/>
      <c r="Q109" s="934"/>
      <c r="R109" s="934"/>
      <c r="S109" s="934"/>
      <c r="T109" s="934"/>
      <c r="U109" s="934"/>
      <c r="V109" s="934"/>
      <c r="W109" s="934"/>
      <c r="X109" s="934"/>
      <c r="Y109" s="934"/>
      <c r="Z109" s="934">
        <v>7700</v>
      </c>
      <c r="AA109" s="934">
        <v>5500</v>
      </c>
      <c r="AB109" s="934">
        <v>7500</v>
      </c>
      <c r="AC109" s="943"/>
    </row>
    <row r="110" spans="2:29" ht="12.75">
      <c r="B110" s="667">
        <v>81</v>
      </c>
      <c r="C110" s="670" t="s">
        <v>376</v>
      </c>
      <c r="D110" s="954" t="s">
        <v>356</v>
      </c>
      <c r="E110" s="934">
        <v>6600</v>
      </c>
      <c r="F110" s="934">
        <v>7400</v>
      </c>
      <c r="G110" s="934">
        <v>15600</v>
      </c>
      <c r="H110" s="934">
        <v>19700</v>
      </c>
      <c r="I110" s="934">
        <v>22600</v>
      </c>
      <c r="J110" s="934"/>
      <c r="K110" s="934"/>
      <c r="L110" s="934"/>
      <c r="M110" s="934"/>
      <c r="N110" s="934">
        <v>200</v>
      </c>
      <c r="O110" s="934">
        <v>200</v>
      </c>
      <c r="P110" s="934">
        <v>3800</v>
      </c>
      <c r="Q110" s="934">
        <v>7900</v>
      </c>
      <c r="R110" s="934">
        <v>10000</v>
      </c>
      <c r="S110" s="934">
        <v>11400</v>
      </c>
      <c r="T110" s="934"/>
      <c r="U110" s="934"/>
      <c r="V110" s="934"/>
      <c r="W110" s="934"/>
      <c r="X110" s="934"/>
      <c r="Y110" s="934"/>
      <c r="Z110" s="934">
        <v>7200</v>
      </c>
      <c r="AA110" s="934">
        <v>5300</v>
      </c>
      <c r="AB110" s="934">
        <v>6900</v>
      </c>
      <c r="AC110" s="943"/>
    </row>
    <row r="111" spans="2:29" ht="13.5" thickBot="1">
      <c r="B111" s="667">
        <v>82</v>
      </c>
      <c r="C111" s="670" t="s">
        <v>310</v>
      </c>
      <c r="D111" s="954">
        <v>42024</v>
      </c>
      <c r="E111" s="934">
        <v>7300</v>
      </c>
      <c r="F111" s="934">
        <v>8000</v>
      </c>
      <c r="G111" s="934">
        <v>16700</v>
      </c>
      <c r="H111" s="934">
        <v>21500</v>
      </c>
      <c r="I111" s="934">
        <v>24400</v>
      </c>
      <c r="J111" s="934"/>
      <c r="K111" s="934"/>
      <c r="L111" s="934"/>
      <c r="M111" s="934"/>
      <c r="N111" s="934">
        <v>3650</v>
      </c>
      <c r="O111" s="934">
        <v>200</v>
      </c>
      <c r="P111" s="934">
        <v>8500</v>
      </c>
      <c r="Q111" s="934">
        <v>10900</v>
      </c>
      <c r="R111" s="934">
        <v>12300</v>
      </c>
      <c r="S111" s="934"/>
      <c r="T111" s="934"/>
      <c r="U111" s="934"/>
      <c r="V111" s="934"/>
      <c r="W111" s="934"/>
      <c r="X111" s="934"/>
      <c r="Y111" s="934"/>
      <c r="Z111" s="934">
        <v>7700</v>
      </c>
      <c r="AA111" s="934">
        <v>5500</v>
      </c>
      <c r="AB111" s="934">
        <v>7500</v>
      </c>
      <c r="AC111" s="943"/>
    </row>
    <row r="112" spans="2:29" ht="13.5" thickBot="1">
      <c r="B112" s="673">
        <v>24</v>
      </c>
      <c r="C112" s="1074" t="s">
        <v>344</v>
      </c>
      <c r="D112" s="1074"/>
      <c r="E112" s="1074"/>
      <c r="F112" s="1074"/>
      <c r="G112" s="1074"/>
      <c r="H112" s="1074"/>
      <c r="I112" s="1074"/>
      <c r="J112" s="1074"/>
      <c r="K112" s="1074"/>
      <c r="L112" s="1074"/>
      <c r="M112" s="1074"/>
      <c r="N112" s="1074"/>
      <c r="O112" s="1074"/>
      <c r="P112" s="1074"/>
      <c r="Q112" s="1074"/>
      <c r="R112" s="1074"/>
      <c r="S112" s="1074"/>
      <c r="T112" s="1074"/>
      <c r="U112" s="1074"/>
      <c r="V112" s="1074"/>
      <c r="W112" s="1074"/>
      <c r="X112" s="1074"/>
      <c r="Y112" s="1074"/>
      <c r="Z112" s="1074"/>
      <c r="AA112" s="1074"/>
      <c r="AB112" s="1074"/>
      <c r="AC112" s="1075"/>
    </row>
    <row r="113" spans="2:29" ht="12.75">
      <c r="B113" s="667">
        <v>83</v>
      </c>
      <c r="C113" s="955" t="s">
        <v>330</v>
      </c>
      <c r="D113" s="954">
        <v>42024</v>
      </c>
      <c r="E113" s="934">
        <v>6600</v>
      </c>
      <c r="F113" s="934">
        <v>7200</v>
      </c>
      <c r="G113" s="934">
        <v>16800</v>
      </c>
      <c r="H113" s="934">
        <v>22100</v>
      </c>
      <c r="I113" s="934">
        <v>25500</v>
      </c>
      <c r="J113" s="934"/>
      <c r="K113" s="934"/>
      <c r="L113" s="934"/>
      <c r="M113" s="934"/>
      <c r="N113" s="934"/>
      <c r="O113" s="934"/>
      <c r="P113" s="934">
        <v>8500</v>
      </c>
      <c r="Q113" s="934">
        <v>11200</v>
      </c>
      <c r="R113" s="934">
        <v>12900</v>
      </c>
      <c r="S113" s="934"/>
      <c r="T113" s="934"/>
      <c r="U113" s="934"/>
      <c r="V113" s="934"/>
      <c r="W113" s="934"/>
      <c r="X113" s="934"/>
      <c r="Y113" s="934">
        <v>3900</v>
      </c>
      <c r="Z113" s="934">
        <v>7800</v>
      </c>
      <c r="AA113" s="934">
        <v>5400</v>
      </c>
      <c r="AB113" s="934">
        <v>7500</v>
      </c>
      <c r="AC113" s="943"/>
    </row>
    <row r="114" spans="2:29" ht="12.75">
      <c r="B114" s="667">
        <v>84</v>
      </c>
      <c r="C114" s="956" t="s">
        <v>193</v>
      </c>
      <c r="D114" s="954">
        <v>42024</v>
      </c>
      <c r="E114" s="934">
        <v>6600</v>
      </c>
      <c r="F114" s="934">
        <v>7200</v>
      </c>
      <c r="G114" s="934">
        <v>16800</v>
      </c>
      <c r="H114" s="934">
        <v>22100</v>
      </c>
      <c r="I114" s="934">
        <v>25500</v>
      </c>
      <c r="J114" s="934"/>
      <c r="K114" s="934"/>
      <c r="L114" s="934"/>
      <c r="M114" s="934"/>
      <c r="N114" s="934"/>
      <c r="O114" s="934"/>
      <c r="P114" s="934">
        <v>8500</v>
      </c>
      <c r="Q114" s="934">
        <v>11200</v>
      </c>
      <c r="R114" s="934">
        <v>12900</v>
      </c>
      <c r="S114" s="934"/>
      <c r="T114" s="934"/>
      <c r="U114" s="934"/>
      <c r="V114" s="934"/>
      <c r="W114" s="934"/>
      <c r="X114" s="934"/>
      <c r="Y114" s="934">
        <v>3900</v>
      </c>
      <c r="Z114" s="934">
        <v>7800</v>
      </c>
      <c r="AA114" s="934">
        <v>5400</v>
      </c>
      <c r="AB114" s="934">
        <v>7500</v>
      </c>
      <c r="AC114" s="943"/>
    </row>
    <row r="115" spans="2:29" ht="12.75">
      <c r="B115" s="667">
        <v>85</v>
      </c>
      <c r="C115" s="956" t="s">
        <v>331</v>
      </c>
      <c r="D115" s="954">
        <v>42024</v>
      </c>
      <c r="E115" s="934">
        <v>6800</v>
      </c>
      <c r="F115" s="934">
        <v>7500</v>
      </c>
      <c r="G115" s="934">
        <v>16100</v>
      </c>
      <c r="H115" s="934">
        <v>20700</v>
      </c>
      <c r="I115" s="934">
        <v>23500</v>
      </c>
      <c r="J115" s="934"/>
      <c r="K115" s="934"/>
      <c r="L115" s="934"/>
      <c r="M115" s="934"/>
      <c r="N115" s="934"/>
      <c r="O115" s="934"/>
      <c r="P115" s="934">
        <v>8200</v>
      </c>
      <c r="Q115" s="934">
        <v>10500</v>
      </c>
      <c r="R115" s="934">
        <v>11900</v>
      </c>
      <c r="S115" s="934"/>
      <c r="T115" s="934"/>
      <c r="U115" s="934"/>
      <c r="V115" s="934"/>
      <c r="W115" s="934"/>
      <c r="X115" s="934"/>
      <c r="Y115" s="934">
        <v>3700</v>
      </c>
      <c r="Z115" s="934">
        <v>7400</v>
      </c>
      <c r="AA115" s="934">
        <v>5400</v>
      </c>
      <c r="AB115" s="934">
        <v>7200</v>
      </c>
      <c r="AC115" s="943"/>
    </row>
    <row r="116" spans="2:29" ht="12.75">
      <c r="B116" s="667">
        <v>86</v>
      </c>
      <c r="C116" s="956" t="s">
        <v>332</v>
      </c>
      <c r="D116" s="954">
        <v>42024</v>
      </c>
      <c r="E116" s="934">
        <v>6800</v>
      </c>
      <c r="F116" s="934">
        <v>7500</v>
      </c>
      <c r="G116" s="934">
        <v>16100</v>
      </c>
      <c r="H116" s="934">
        <v>20700</v>
      </c>
      <c r="I116" s="934">
        <v>23500</v>
      </c>
      <c r="J116" s="934"/>
      <c r="K116" s="934"/>
      <c r="L116" s="934"/>
      <c r="M116" s="934"/>
      <c r="N116" s="934"/>
      <c r="O116" s="934"/>
      <c r="P116" s="934"/>
      <c r="Q116" s="934"/>
      <c r="R116" s="934"/>
      <c r="S116" s="934"/>
      <c r="T116" s="934"/>
      <c r="U116" s="934"/>
      <c r="V116" s="934"/>
      <c r="W116" s="934"/>
      <c r="X116" s="934"/>
      <c r="Y116" s="934"/>
      <c r="Z116" s="934">
        <v>7400</v>
      </c>
      <c r="AA116" s="934">
        <v>5400</v>
      </c>
      <c r="AB116" s="934">
        <v>7200</v>
      </c>
      <c r="AC116" s="943"/>
    </row>
    <row r="117" spans="2:29" ht="12.75">
      <c r="B117" s="667">
        <v>87</v>
      </c>
      <c r="C117" s="956" t="s">
        <v>333</v>
      </c>
      <c r="D117" s="954">
        <v>42024</v>
      </c>
      <c r="E117" s="934">
        <v>7600</v>
      </c>
      <c r="F117" s="934">
        <v>9500</v>
      </c>
      <c r="G117" s="934">
        <v>20000</v>
      </c>
      <c r="H117" s="934">
        <v>28200</v>
      </c>
      <c r="I117" s="934">
        <v>30300</v>
      </c>
      <c r="J117" s="934"/>
      <c r="K117" s="934"/>
      <c r="L117" s="934"/>
      <c r="M117" s="934"/>
      <c r="N117" s="934">
        <v>2300</v>
      </c>
      <c r="O117" s="934"/>
      <c r="P117" s="934"/>
      <c r="Q117" s="934"/>
      <c r="R117" s="934"/>
      <c r="S117" s="934"/>
      <c r="T117" s="934"/>
      <c r="U117" s="934"/>
      <c r="V117" s="934"/>
      <c r="W117" s="934"/>
      <c r="X117" s="934"/>
      <c r="Y117" s="934"/>
      <c r="Z117" s="934">
        <v>7400</v>
      </c>
      <c r="AA117" s="934">
        <v>5400</v>
      </c>
      <c r="AB117" s="934">
        <v>7200</v>
      </c>
      <c r="AC117" s="943"/>
    </row>
    <row r="118" spans="2:29" ht="13.5" thickBot="1">
      <c r="B118" s="667">
        <v>88</v>
      </c>
      <c r="C118" s="956" t="s">
        <v>334</v>
      </c>
      <c r="D118" s="954">
        <v>42024</v>
      </c>
      <c r="E118" s="934">
        <v>7600</v>
      </c>
      <c r="F118" s="934">
        <v>9500</v>
      </c>
      <c r="G118" s="934">
        <v>20000</v>
      </c>
      <c r="H118" s="934">
        <v>28200</v>
      </c>
      <c r="I118" s="934">
        <v>30300</v>
      </c>
      <c r="J118" s="934"/>
      <c r="K118" s="934"/>
      <c r="L118" s="934"/>
      <c r="M118" s="934"/>
      <c r="N118" s="934">
        <v>2300</v>
      </c>
      <c r="O118" s="934"/>
      <c r="P118" s="934"/>
      <c r="Q118" s="934"/>
      <c r="R118" s="934"/>
      <c r="S118" s="934"/>
      <c r="T118" s="934"/>
      <c r="U118" s="934"/>
      <c r="V118" s="934"/>
      <c r="W118" s="934"/>
      <c r="X118" s="934"/>
      <c r="Y118" s="934"/>
      <c r="Z118" s="934">
        <v>7400</v>
      </c>
      <c r="AA118" s="934">
        <v>5400</v>
      </c>
      <c r="AB118" s="934">
        <v>7200</v>
      </c>
      <c r="AC118" s="943"/>
    </row>
    <row r="119" spans="2:29" ht="13.5" thickBot="1">
      <c r="B119" s="673">
        <v>25</v>
      </c>
      <c r="C119" s="1074" t="s">
        <v>345</v>
      </c>
      <c r="D119" s="1074"/>
      <c r="E119" s="1074"/>
      <c r="F119" s="1074"/>
      <c r="G119" s="1074"/>
      <c r="H119" s="1074"/>
      <c r="I119" s="1074"/>
      <c r="J119" s="1074"/>
      <c r="K119" s="1074"/>
      <c r="L119" s="1074"/>
      <c r="M119" s="1074"/>
      <c r="N119" s="1074"/>
      <c r="O119" s="1074"/>
      <c r="P119" s="1074"/>
      <c r="Q119" s="1074"/>
      <c r="R119" s="1074"/>
      <c r="S119" s="1074"/>
      <c r="T119" s="1074"/>
      <c r="U119" s="1074"/>
      <c r="V119" s="1074"/>
      <c r="W119" s="1074"/>
      <c r="X119" s="1074"/>
      <c r="Y119" s="1074"/>
      <c r="Z119" s="1074"/>
      <c r="AA119" s="1074"/>
      <c r="AB119" s="1074"/>
      <c r="AC119" s="1075"/>
    </row>
    <row r="120" spans="2:29" ht="12.75">
      <c r="B120" s="667">
        <v>89</v>
      </c>
      <c r="C120" s="957" t="s">
        <v>328</v>
      </c>
      <c r="D120" s="954">
        <v>42032</v>
      </c>
      <c r="E120" s="934">
        <v>7000</v>
      </c>
      <c r="F120" s="934">
        <v>7600</v>
      </c>
      <c r="G120" s="934">
        <v>16100</v>
      </c>
      <c r="H120" s="934">
        <v>20700</v>
      </c>
      <c r="I120" s="934">
        <v>23300</v>
      </c>
      <c r="J120" s="934"/>
      <c r="K120" s="934"/>
      <c r="L120" s="934"/>
      <c r="M120" s="934"/>
      <c r="N120" s="934"/>
      <c r="O120" s="934"/>
      <c r="P120" s="934"/>
      <c r="Q120" s="934"/>
      <c r="R120" s="934"/>
      <c r="S120" s="934"/>
      <c r="T120" s="934"/>
      <c r="U120" s="934"/>
      <c r="V120" s="934"/>
      <c r="W120" s="934"/>
      <c r="X120" s="934"/>
      <c r="Y120" s="934"/>
      <c r="Z120" s="934">
        <v>7400</v>
      </c>
      <c r="AA120" s="934">
        <v>5400</v>
      </c>
      <c r="AB120" s="934">
        <v>7200</v>
      </c>
      <c r="AC120" s="943"/>
    </row>
    <row r="121" spans="2:29" ht="13.5" thickBot="1">
      <c r="B121" s="667">
        <v>90</v>
      </c>
      <c r="C121" s="958" t="s">
        <v>329</v>
      </c>
      <c r="D121" s="950">
        <v>42032</v>
      </c>
      <c r="E121" s="959">
        <v>6900</v>
      </c>
      <c r="F121" s="959">
        <v>7600</v>
      </c>
      <c r="G121" s="959">
        <v>16000</v>
      </c>
      <c r="H121" s="959">
        <v>20800</v>
      </c>
      <c r="I121" s="959">
        <v>23500</v>
      </c>
      <c r="J121" s="959"/>
      <c r="K121" s="959"/>
      <c r="L121" s="959"/>
      <c r="M121" s="959"/>
      <c r="N121" s="959"/>
      <c r="O121" s="959"/>
      <c r="P121" s="959"/>
      <c r="Q121" s="959"/>
      <c r="R121" s="959"/>
      <c r="S121" s="959"/>
      <c r="T121" s="959"/>
      <c r="U121" s="959"/>
      <c r="V121" s="959"/>
      <c r="W121" s="959"/>
      <c r="X121" s="959"/>
      <c r="Y121" s="959"/>
      <c r="Z121" s="959">
        <v>7400</v>
      </c>
      <c r="AA121" s="959">
        <v>5400</v>
      </c>
      <c r="AB121" s="959">
        <v>6800</v>
      </c>
      <c r="AC121" s="960"/>
    </row>
    <row r="122" spans="2:29" ht="13.5" thickBot="1">
      <c r="B122" s="673">
        <v>26</v>
      </c>
      <c r="C122" s="1074" t="s">
        <v>357</v>
      </c>
      <c r="D122" s="1074"/>
      <c r="E122" s="1074"/>
      <c r="F122" s="1074"/>
      <c r="G122" s="1074"/>
      <c r="H122" s="1074"/>
      <c r="I122" s="1074"/>
      <c r="J122" s="1074"/>
      <c r="K122" s="1074"/>
      <c r="L122" s="1074"/>
      <c r="M122" s="1074"/>
      <c r="N122" s="1074"/>
      <c r="O122" s="1074"/>
      <c r="P122" s="1074"/>
      <c r="Q122" s="1074"/>
      <c r="R122" s="1074"/>
      <c r="S122" s="1074"/>
      <c r="T122" s="1074"/>
      <c r="U122" s="1074"/>
      <c r="V122" s="1074"/>
      <c r="W122" s="1074"/>
      <c r="X122" s="1074"/>
      <c r="Y122" s="1074"/>
      <c r="Z122" s="1074"/>
      <c r="AA122" s="1074"/>
      <c r="AB122" s="1074"/>
      <c r="AC122" s="1075"/>
    </row>
    <row r="123" spans="2:29" ht="13.5" thickBot="1">
      <c r="B123" s="677">
        <v>91</v>
      </c>
      <c r="C123" s="958" t="s">
        <v>358</v>
      </c>
      <c r="D123" s="946">
        <v>42024</v>
      </c>
      <c r="E123" s="934">
        <v>6700</v>
      </c>
      <c r="F123" s="934">
        <v>7500</v>
      </c>
      <c r="G123" s="934">
        <v>17700</v>
      </c>
      <c r="H123" s="934">
        <v>23200</v>
      </c>
      <c r="I123" s="934">
        <v>26500</v>
      </c>
      <c r="J123" s="934"/>
      <c r="K123" s="934"/>
      <c r="L123" s="934"/>
      <c r="M123" s="934"/>
      <c r="N123" s="934">
        <v>600</v>
      </c>
      <c r="O123" s="934">
        <v>600</v>
      </c>
      <c r="P123" s="934"/>
      <c r="Q123" s="934"/>
      <c r="R123" s="934"/>
      <c r="S123" s="934"/>
      <c r="T123" s="934"/>
      <c r="U123" s="934"/>
      <c r="V123" s="934"/>
      <c r="W123" s="934"/>
      <c r="X123" s="934"/>
      <c r="Y123" s="934"/>
      <c r="Z123" s="934">
        <v>8100</v>
      </c>
      <c r="AA123" s="934">
        <v>5200</v>
      </c>
      <c r="AB123" s="934">
        <v>17100</v>
      </c>
      <c r="AC123" s="943">
        <v>5200</v>
      </c>
    </row>
    <row r="124" spans="2:29" ht="13.5" thickBot="1">
      <c r="B124" s="673">
        <v>27</v>
      </c>
      <c r="C124" s="1074" t="s">
        <v>359</v>
      </c>
      <c r="D124" s="1074"/>
      <c r="E124" s="1074"/>
      <c r="F124" s="1074"/>
      <c r="G124" s="1074"/>
      <c r="H124" s="1074"/>
      <c r="I124" s="1074"/>
      <c r="J124" s="1074"/>
      <c r="K124" s="1074"/>
      <c r="L124" s="1074"/>
      <c r="M124" s="1074"/>
      <c r="N124" s="1074"/>
      <c r="O124" s="1074"/>
      <c r="P124" s="1074"/>
      <c r="Q124" s="1074"/>
      <c r="R124" s="1074"/>
      <c r="S124" s="1074"/>
      <c r="T124" s="1074"/>
      <c r="U124" s="1074"/>
      <c r="V124" s="1074"/>
      <c r="W124" s="1074"/>
      <c r="X124" s="1074"/>
      <c r="Y124" s="1074"/>
      <c r="Z124" s="1074"/>
      <c r="AA124" s="1074"/>
      <c r="AB124" s="1074"/>
      <c r="AC124" s="1075"/>
    </row>
    <row r="125" spans="2:29" ht="12.75">
      <c r="B125" s="667">
        <v>92</v>
      </c>
      <c r="C125" s="956" t="s">
        <v>63</v>
      </c>
      <c r="D125" s="954">
        <v>42020</v>
      </c>
      <c r="E125" s="934">
        <v>7900</v>
      </c>
      <c r="F125" s="934">
        <v>12400</v>
      </c>
      <c r="G125" s="934">
        <v>19300</v>
      </c>
      <c r="H125" s="934">
        <v>28300</v>
      </c>
      <c r="I125" s="934">
        <v>38700</v>
      </c>
      <c r="J125" s="934">
        <v>39000</v>
      </c>
      <c r="K125" s="934"/>
      <c r="L125" s="934"/>
      <c r="M125" s="934"/>
      <c r="N125" s="934">
        <v>4100</v>
      </c>
      <c r="O125" s="934">
        <v>8500</v>
      </c>
      <c r="P125" s="934"/>
      <c r="Q125" s="934"/>
      <c r="R125" s="934"/>
      <c r="S125" s="934"/>
      <c r="T125" s="934"/>
      <c r="U125" s="934"/>
      <c r="V125" s="934"/>
      <c r="W125" s="934"/>
      <c r="X125" s="934">
        <v>4400</v>
      </c>
      <c r="Y125" s="934"/>
      <c r="Z125" s="934">
        <v>7200</v>
      </c>
      <c r="AA125" s="934">
        <v>5300</v>
      </c>
      <c r="AB125" s="934">
        <v>6900</v>
      </c>
      <c r="AC125" s="943"/>
    </row>
    <row r="126" spans="2:29" ht="13.5" thickBot="1">
      <c r="B126" s="667">
        <v>93</v>
      </c>
      <c r="C126" s="956" t="s">
        <v>360</v>
      </c>
      <c r="D126" s="954">
        <v>42020</v>
      </c>
      <c r="E126" s="934">
        <v>7900</v>
      </c>
      <c r="F126" s="934">
        <v>12400</v>
      </c>
      <c r="G126" s="934">
        <v>19300</v>
      </c>
      <c r="H126" s="934">
        <v>28300</v>
      </c>
      <c r="I126" s="934">
        <v>38700</v>
      </c>
      <c r="J126" s="934">
        <v>39000</v>
      </c>
      <c r="K126" s="934"/>
      <c r="L126" s="934"/>
      <c r="M126" s="934"/>
      <c r="N126" s="934">
        <v>4100</v>
      </c>
      <c r="O126" s="934">
        <v>8500</v>
      </c>
      <c r="P126" s="934"/>
      <c r="Q126" s="934"/>
      <c r="R126" s="934"/>
      <c r="S126" s="934"/>
      <c r="T126" s="934"/>
      <c r="U126" s="934"/>
      <c r="V126" s="934"/>
      <c r="W126" s="934"/>
      <c r="X126" s="934">
        <v>4400</v>
      </c>
      <c r="Y126" s="934"/>
      <c r="Z126" s="934">
        <v>7200</v>
      </c>
      <c r="AA126" s="934">
        <v>5300</v>
      </c>
      <c r="AB126" s="934">
        <v>6900</v>
      </c>
      <c r="AC126" s="943"/>
    </row>
    <row r="127" spans="2:29" ht="13.5" thickBot="1">
      <c r="B127" s="673">
        <v>28</v>
      </c>
      <c r="C127" s="1074" t="s">
        <v>361</v>
      </c>
      <c r="D127" s="1074"/>
      <c r="E127" s="1074"/>
      <c r="F127" s="1074"/>
      <c r="G127" s="1074"/>
      <c r="H127" s="1074"/>
      <c r="I127" s="1074"/>
      <c r="J127" s="1074"/>
      <c r="K127" s="1074"/>
      <c r="L127" s="1074"/>
      <c r="M127" s="1074"/>
      <c r="N127" s="1074"/>
      <c r="O127" s="1074"/>
      <c r="P127" s="1074"/>
      <c r="Q127" s="1074"/>
      <c r="R127" s="1074"/>
      <c r="S127" s="1074"/>
      <c r="T127" s="1074"/>
      <c r="U127" s="1074"/>
      <c r="V127" s="1074"/>
      <c r="W127" s="1074"/>
      <c r="X127" s="1074"/>
      <c r="Y127" s="1074"/>
      <c r="Z127" s="1074"/>
      <c r="AA127" s="1074"/>
      <c r="AB127" s="1074"/>
      <c r="AC127" s="1075"/>
    </row>
    <row r="128" spans="2:29" ht="13.5" thickBot="1">
      <c r="B128" s="667">
        <v>94</v>
      </c>
      <c r="C128" s="956" t="s">
        <v>362</v>
      </c>
      <c r="D128" s="954">
        <v>42020</v>
      </c>
      <c r="E128" s="934">
        <v>6800</v>
      </c>
      <c r="F128" s="934">
        <v>7400</v>
      </c>
      <c r="G128" s="934">
        <v>15800</v>
      </c>
      <c r="H128" s="934">
        <v>20100</v>
      </c>
      <c r="I128" s="934">
        <v>22700</v>
      </c>
      <c r="J128" s="934"/>
      <c r="K128" s="934"/>
      <c r="L128" s="934"/>
      <c r="M128" s="934"/>
      <c r="N128" s="934"/>
      <c r="O128" s="934">
        <v>3500</v>
      </c>
      <c r="P128" s="934">
        <v>7800</v>
      </c>
      <c r="Q128" s="934"/>
      <c r="R128" s="934"/>
      <c r="S128" s="934"/>
      <c r="T128" s="934"/>
      <c r="U128" s="934"/>
      <c r="V128" s="934"/>
      <c r="W128" s="934"/>
      <c r="X128" s="934"/>
      <c r="Y128" s="934"/>
      <c r="Z128" s="934">
        <v>7200</v>
      </c>
      <c r="AA128" s="934">
        <v>5300</v>
      </c>
      <c r="AB128" s="934">
        <v>6900</v>
      </c>
      <c r="AC128" s="943"/>
    </row>
    <row r="129" spans="2:29" ht="13.5" thickBot="1">
      <c r="B129" s="673">
        <v>29</v>
      </c>
      <c r="C129" s="1074" t="s">
        <v>363</v>
      </c>
      <c r="D129" s="1074"/>
      <c r="E129" s="1074"/>
      <c r="F129" s="1074"/>
      <c r="G129" s="1074"/>
      <c r="H129" s="1074"/>
      <c r="I129" s="1074"/>
      <c r="J129" s="1074"/>
      <c r="K129" s="1074"/>
      <c r="L129" s="1074"/>
      <c r="M129" s="1074"/>
      <c r="N129" s="1074"/>
      <c r="O129" s="1074"/>
      <c r="P129" s="1074"/>
      <c r="Q129" s="1074"/>
      <c r="R129" s="1074"/>
      <c r="S129" s="1074"/>
      <c r="T129" s="1074"/>
      <c r="U129" s="1074"/>
      <c r="V129" s="1074"/>
      <c r="W129" s="1074"/>
      <c r="X129" s="1074"/>
      <c r="Y129" s="1074"/>
      <c r="Z129" s="1074"/>
      <c r="AA129" s="1074"/>
      <c r="AB129" s="1074"/>
      <c r="AC129" s="1075"/>
    </row>
    <row r="130" spans="2:29" ht="12.75">
      <c r="B130" s="667">
        <v>95</v>
      </c>
      <c r="C130" s="956" t="s">
        <v>364</v>
      </c>
      <c r="D130" s="954">
        <v>42020</v>
      </c>
      <c r="E130" s="934">
        <v>6800</v>
      </c>
      <c r="F130" s="934">
        <v>7400</v>
      </c>
      <c r="G130" s="934">
        <v>15800</v>
      </c>
      <c r="H130" s="934">
        <v>20100</v>
      </c>
      <c r="I130" s="934">
        <v>22700</v>
      </c>
      <c r="J130" s="934"/>
      <c r="K130" s="934"/>
      <c r="L130" s="934"/>
      <c r="M130" s="934"/>
      <c r="N130" s="934"/>
      <c r="O130" s="934"/>
      <c r="P130" s="934"/>
      <c r="Q130" s="934"/>
      <c r="R130" s="934"/>
      <c r="S130" s="934"/>
      <c r="T130" s="934"/>
      <c r="U130" s="934"/>
      <c r="V130" s="934"/>
      <c r="W130" s="934"/>
      <c r="X130" s="934"/>
      <c r="Y130" s="934"/>
      <c r="Z130" s="934">
        <v>7200</v>
      </c>
      <c r="AA130" s="934">
        <v>5300</v>
      </c>
      <c r="AB130" s="934">
        <v>6900</v>
      </c>
      <c r="AC130" s="943"/>
    </row>
    <row r="131" spans="2:29" ht="13.5" thickBot="1">
      <c r="B131" s="667">
        <v>96</v>
      </c>
      <c r="C131" s="956" t="s">
        <v>365</v>
      </c>
      <c r="D131" s="954">
        <v>42020</v>
      </c>
      <c r="E131" s="934">
        <v>6800</v>
      </c>
      <c r="F131" s="934">
        <v>7400</v>
      </c>
      <c r="G131" s="934">
        <v>15800</v>
      </c>
      <c r="H131" s="934">
        <v>20100</v>
      </c>
      <c r="I131" s="934">
        <v>22700</v>
      </c>
      <c r="J131" s="934"/>
      <c r="K131" s="934"/>
      <c r="L131" s="934"/>
      <c r="M131" s="934"/>
      <c r="N131" s="934"/>
      <c r="O131" s="934"/>
      <c r="P131" s="934"/>
      <c r="Q131" s="934"/>
      <c r="R131" s="934"/>
      <c r="S131" s="934"/>
      <c r="T131" s="934"/>
      <c r="U131" s="934"/>
      <c r="V131" s="934"/>
      <c r="W131" s="934"/>
      <c r="X131" s="934"/>
      <c r="Y131" s="934"/>
      <c r="Z131" s="934">
        <v>7200</v>
      </c>
      <c r="AA131" s="934">
        <v>5300</v>
      </c>
      <c r="AB131" s="934">
        <v>6900</v>
      </c>
      <c r="AC131" s="943"/>
    </row>
    <row r="132" spans="2:29" ht="13.5" thickBot="1">
      <c r="B132" s="673">
        <v>30</v>
      </c>
      <c r="C132" s="1074" t="s">
        <v>366</v>
      </c>
      <c r="D132" s="1074"/>
      <c r="E132" s="1074"/>
      <c r="F132" s="1074"/>
      <c r="G132" s="1074"/>
      <c r="H132" s="1074"/>
      <c r="I132" s="1074"/>
      <c r="J132" s="1074"/>
      <c r="K132" s="1074"/>
      <c r="L132" s="1074"/>
      <c r="M132" s="1074"/>
      <c r="N132" s="1074"/>
      <c r="O132" s="1074"/>
      <c r="P132" s="1074"/>
      <c r="Q132" s="1074"/>
      <c r="R132" s="1074"/>
      <c r="S132" s="1074"/>
      <c r="T132" s="1074"/>
      <c r="U132" s="1074"/>
      <c r="V132" s="1074"/>
      <c r="W132" s="1074"/>
      <c r="X132" s="1074"/>
      <c r="Y132" s="1074"/>
      <c r="Z132" s="1074"/>
      <c r="AA132" s="1074"/>
      <c r="AB132" s="1074"/>
      <c r="AC132" s="1075"/>
    </row>
    <row r="133" spans="2:29" ht="12.75">
      <c r="B133" s="667">
        <v>97</v>
      </c>
      <c r="C133" s="957" t="s">
        <v>367</v>
      </c>
      <c r="D133" s="947">
        <v>42020</v>
      </c>
      <c r="E133" s="933">
        <v>6800</v>
      </c>
      <c r="F133" s="933">
        <v>7400</v>
      </c>
      <c r="G133" s="933">
        <v>15800</v>
      </c>
      <c r="H133" s="933">
        <v>20100</v>
      </c>
      <c r="I133" s="933">
        <v>22700</v>
      </c>
      <c r="J133" s="933"/>
      <c r="K133" s="933"/>
      <c r="L133" s="933"/>
      <c r="M133" s="933"/>
      <c r="N133" s="933"/>
      <c r="O133" s="933"/>
      <c r="P133" s="933"/>
      <c r="Q133" s="933"/>
      <c r="R133" s="933"/>
      <c r="S133" s="933"/>
      <c r="T133" s="933"/>
      <c r="U133" s="933"/>
      <c r="V133" s="933"/>
      <c r="W133" s="933"/>
      <c r="X133" s="933"/>
      <c r="Y133" s="933"/>
      <c r="Z133" s="933">
        <v>7200</v>
      </c>
      <c r="AA133" s="933">
        <v>5300</v>
      </c>
      <c r="AB133" s="933">
        <v>6900</v>
      </c>
      <c r="AC133" s="942"/>
    </row>
    <row r="134" spans="2:29" ht="13.5" thickBot="1">
      <c r="B134" s="667">
        <v>98</v>
      </c>
      <c r="C134" s="958" t="s">
        <v>368</v>
      </c>
      <c r="D134" s="949">
        <v>42020</v>
      </c>
      <c r="E134" s="959">
        <v>6800</v>
      </c>
      <c r="F134" s="959">
        <v>7400</v>
      </c>
      <c r="G134" s="959">
        <v>15800</v>
      </c>
      <c r="H134" s="959">
        <v>20100</v>
      </c>
      <c r="I134" s="959">
        <v>22700</v>
      </c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>
        <v>7200</v>
      </c>
      <c r="AA134" s="959">
        <v>5300</v>
      </c>
      <c r="AB134" s="959">
        <v>6900</v>
      </c>
      <c r="AC134" s="960"/>
    </row>
    <row r="135" spans="2:29" ht="13.5" thickBot="1">
      <c r="B135" s="673">
        <v>31</v>
      </c>
      <c r="C135" s="1074" t="s">
        <v>379</v>
      </c>
      <c r="D135" s="1074"/>
      <c r="E135" s="1074"/>
      <c r="F135" s="1074"/>
      <c r="G135" s="1074"/>
      <c r="H135" s="1074"/>
      <c r="I135" s="1074"/>
      <c r="J135" s="1074"/>
      <c r="K135" s="1074"/>
      <c r="L135" s="1074"/>
      <c r="M135" s="1074"/>
      <c r="N135" s="1074"/>
      <c r="O135" s="1074"/>
      <c r="P135" s="1074"/>
      <c r="Q135" s="1074"/>
      <c r="R135" s="1074"/>
      <c r="S135" s="1074"/>
      <c r="T135" s="1074"/>
      <c r="U135" s="1074"/>
      <c r="V135" s="1074"/>
      <c r="W135" s="1074"/>
      <c r="X135" s="1074"/>
      <c r="Y135" s="1074"/>
      <c r="Z135" s="1074"/>
      <c r="AA135" s="1074"/>
      <c r="AB135" s="1074"/>
      <c r="AC135" s="1075"/>
    </row>
    <row r="136" spans="2:29" ht="13.5" thickBot="1">
      <c r="B136" s="667">
        <v>99</v>
      </c>
      <c r="C136" s="956" t="s">
        <v>380</v>
      </c>
      <c r="D136" s="954" t="s">
        <v>356</v>
      </c>
      <c r="E136" s="934">
        <v>7000</v>
      </c>
      <c r="F136" s="934">
        <v>7600</v>
      </c>
      <c r="G136" s="934">
        <v>16100</v>
      </c>
      <c r="H136" s="934">
        <v>20400</v>
      </c>
      <c r="I136" s="934">
        <v>22900</v>
      </c>
      <c r="J136" s="934"/>
      <c r="K136" s="934"/>
      <c r="L136" s="934"/>
      <c r="M136" s="934"/>
      <c r="N136" s="934">
        <v>3300</v>
      </c>
      <c r="O136" s="934">
        <v>3500</v>
      </c>
      <c r="P136" s="934"/>
      <c r="Q136" s="934"/>
      <c r="R136" s="934"/>
      <c r="S136" s="934"/>
      <c r="T136" s="934"/>
      <c r="U136" s="934"/>
      <c r="V136" s="934"/>
      <c r="W136" s="934"/>
      <c r="X136" s="934"/>
      <c r="Y136" s="934"/>
      <c r="Z136" s="934">
        <v>7200</v>
      </c>
      <c r="AA136" s="934">
        <v>5300</v>
      </c>
      <c r="AB136" s="934">
        <v>6900</v>
      </c>
      <c r="AC136" s="943"/>
    </row>
    <row r="137" spans="2:29" ht="13.5" thickBot="1">
      <c r="B137" s="673">
        <v>32</v>
      </c>
      <c r="C137" s="1074" t="s">
        <v>381</v>
      </c>
      <c r="D137" s="1074"/>
      <c r="E137" s="1074"/>
      <c r="F137" s="1074"/>
      <c r="G137" s="1074"/>
      <c r="H137" s="1074"/>
      <c r="I137" s="1074"/>
      <c r="J137" s="1074"/>
      <c r="K137" s="1074"/>
      <c r="L137" s="1074"/>
      <c r="M137" s="1074"/>
      <c r="N137" s="1074"/>
      <c r="O137" s="1074"/>
      <c r="P137" s="1074"/>
      <c r="Q137" s="1074"/>
      <c r="R137" s="1074"/>
      <c r="S137" s="1074"/>
      <c r="T137" s="1074"/>
      <c r="U137" s="1074"/>
      <c r="V137" s="1074"/>
      <c r="W137" s="1074"/>
      <c r="X137" s="1074"/>
      <c r="Y137" s="1074"/>
      <c r="Z137" s="1074"/>
      <c r="AA137" s="1074"/>
      <c r="AB137" s="1074"/>
      <c r="AC137" s="1075"/>
    </row>
    <row r="138" spans="2:29" ht="12.75">
      <c r="B138" s="667">
        <v>100</v>
      </c>
      <c r="C138" s="956" t="s">
        <v>75</v>
      </c>
      <c r="D138" s="954" t="s">
        <v>356</v>
      </c>
      <c r="E138" s="934">
        <v>5600</v>
      </c>
      <c r="F138" s="934">
        <v>11200</v>
      </c>
      <c r="G138" s="934">
        <v>7200</v>
      </c>
      <c r="H138" s="934">
        <v>11200</v>
      </c>
      <c r="I138" s="934">
        <v>16000</v>
      </c>
      <c r="J138" s="934">
        <v>21500</v>
      </c>
      <c r="K138" s="934">
        <v>24000</v>
      </c>
      <c r="L138" s="934"/>
      <c r="M138" s="934"/>
      <c r="N138" s="934"/>
      <c r="O138" s="934"/>
      <c r="P138" s="934"/>
      <c r="Q138" s="934"/>
      <c r="R138" s="934"/>
      <c r="S138" s="934"/>
      <c r="T138" s="934"/>
      <c r="U138" s="934"/>
      <c r="V138" s="934"/>
      <c r="W138" s="934"/>
      <c r="X138" s="934"/>
      <c r="Y138" s="934"/>
      <c r="Z138" s="934"/>
      <c r="AA138" s="934"/>
      <c r="AB138" s="934"/>
      <c r="AC138" s="943"/>
    </row>
    <row r="139" spans="2:29" ht="12.75">
      <c r="B139" s="667">
        <v>101</v>
      </c>
      <c r="C139" s="956" t="s">
        <v>85</v>
      </c>
      <c r="D139" s="954" t="s">
        <v>356</v>
      </c>
      <c r="E139" s="934">
        <v>3000</v>
      </c>
      <c r="F139" s="934">
        <v>10300</v>
      </c>
      <c r="G139" s="934">
        <v>6600</v>
      </c>
      <c r="H139" s="934">
        <v>10300</v>
      </c>
      <c r="I139" s="934">
        <v>14600</v>
      </c>
      <c r="J139" s="934">
        <v>19600</v>
      </c>
      <c r="K139" s="934">
        <v>22200</v>
      </c>
      <c r="L139" s="934"/>
      <c r="M139" s="934"/>
      <c r="N139" s="934"/>
      <c r="O139" s="934"/>
      <c r="P139" s="934"/>
      <c r="Q139" s="934"/>
      <c r="R139" s="934"/>
      <c r="S139" s="934"/>
      <c r="T139" s="934"/>
      <c r="U139" s="934"/>
      <c r="V139" s="934"/>
      <c r="W139" s="934"/>
      <c r="X139" s="934"/>
      <c r="Y139" s="934"/>
      <c r="Z139" s="934"/>
      <c r="AA139" s="934"/>
      <c r="AB139" s="934"/>
      <c r="AC139" s="943"/>
    </row>
    <row r="140" spans="2:29" ht="13.5" thickBot="1">
      <c r="B140" s="667">
        <v>102</v>
      </c>
      <c r="C140" s="956" t="s">
        <v>382</v>
      </c>
      <c r="D140" s="954" t="s">
        <v>356</v>
      </c>
      <c r="E140" s="934">
        <v>7000</v>
      </c>
      <c r="F140" s="934">
        <v>7600</v>
      </c>
      <c r="G140" s="934">
        <v>16100</v>
      </c>
      <c r="H140" s="934">
        <v>20400</v>
      </c>
      <c r="I140" s="934">
        <v>22900</v>
      </c>
      <c r="J140" s="934"/>
      <c r="K140" s="934"/>
      <c r="L140" s="934"/>
      <c r="M140" s="934"/>
      <c r="N140" s="934">
        <v>2100</v>
      </c>
      <c r="O140" s="934"/>
      <c r="P140" s="934"/>
      <c r="Q140" s="934"/>
      <c r="R140" s="934"/>
      <c r="S140" s="934"/>
      <c r="T140" s="934"/>
      <c r="U140" s="934"/>
      <c r="V140" s="934"/>
      <c r="W140" s="934"/>
      <c r="X140" s="934"/>
      <c r="Y140" s="934"/>
      <c r="Z140" s="934">
        <v>7200</v>
      </c>
      <c r="AA140" s="934">
        <v>5300</v>
      </c>
      <c r="AB140" s="934">
        <v>6900</v>
      </c>
      <c r="AC140" s="943"/>
    </row>
    <row r="141" spans="2:29" ht="13.5" thickBot="1">
      <c r="B141" s="673">
        <v>33</v>
      </c>
      <c r="C141" s="1074" t="s">
        <v>383</v>
      </c>
      <c r="D141" s="1074"/>
      <c r="E141" s="1074"/>
      <c r="F141" s="1074"/>
      <c r="G141" s="1074"/>
      <c r="H141" s="1074"/>
      <c r="I141" s="1074"/>
      <c r="J141" s="1074"/>
      <c r="K141" s="1074"/>
      <c r="L141" s="1074"/>
      <c r="M141" s="1074"/>
      <c r="N141" s="1074"/>
      <c r="O141" s="1074"/>
      <c r="P141" s="1074"/>
      <c r="Q141" s="1074"/>
      <c r="R141" s="1074"/>
      <c r="S141" s="1074"/>
      <c r="T141" s="1074"/>
      <c r="U141" s="1074"/>
      <c r="V141" s="1074"/>
      <c r="W141" s="1074"/>
      <c r="X141" s="1074"/>
      <c r="Y141" s="1074"/>
      <c r="Z141" s="1074"/>
      <c r="AA141" s="1074"/>
      <c r="AB141" s="1074"/>
      <c r="AC141" s="1075"/>
    </row>
    <row r="142" spans="2:29" ht="13.5" thickBot="1">
      <c r="B142" s="667">
        <v>103</v>
      </c>
      <c r="C142" s="956" t="s">
        <v>315</v>
      </c>
      <c r="D142" s="954" t="s">
        <v>356</v>
      </c>
      <c r="E142" s="934">
        <v>8300</v>
      </c>
      <c r="F142" s="934">
        <v>8800</v>
      </c>
      <c r="G142" s="934">
        <v>18500</v>
      </c>
      <c r="H142" s="934">
        <v>24000</v>
      </c>
      <c r="I142" s="934">
        <v>27700</v>
      </c>
      <c r="J142" s="934"/>
      <c r="K142" s="934"/>
      <c r="L142" s="934"/>
      <c r="M142" s="934"/>
      <c r="N142" s="934"/>
      <c r="O142" s="934"/>
      <c r="P142" s="934"/>
      <c r="Q142" s="934"/>
      <c r="R142" s="934"/>
      <c r="S142" s="934"/>
      <c r="T142" s="934"/>
      <c r="U142" s="934"/>
      <c r="V142" s="934"/>
      <c r="W142" s="934"/>
      <c r="X142" s="934"/>
      <c r="Y142" s="934"/>
      <c r="Z142" s="934">
        <v>8000</v>
      </c>
      <c r="AA142" s="934">
        <v>5400</v>
      </c>
      <c r="AB142" s="934">
        <v>7700</v>
      </c>
      <c r="AC142" s="943"/>
    </row>
    <row r="143" spans="2:29" ht="13.5" thickBot="1">
      <c r="B143" s="673">
        <v>34</v>
      </c>
      <c r="C143" s="1074" t="s">
        <v>384</v>
      </c>
      <c r="D143" s="1074"/>
      <c r="E143" s="1074"/>
      <c r="F143" s="1074"/>
      <c r="G143" s="1074"/>
      <c r="H143" s="1074"/>
      <c r="I143" s="1074"/>
      <c r="J143" s="1074"/>
      <c r="K143" s="1074"/>
      <c r="L143" s="1074"/>
      <c r="M143" s="1074"/>
      <c r="N143" s="1074"/>
      <c r="O143" s="1074"/>
      <c r="P143" s="1074"/>
      <c r="Q143" s="1074"/>
      <c r="R143" s="1074"/>
      <c r="S143" s="1074"/>
      <c r="T143" s="1074"/>
      <c r="U143" s="1074"/>
      <c r="V143" s="1074"/>
      <c r="W143" s="1074"/>
      <c r="X143" s="1074"/>
      <c r="Y143" s="1074"/>
      <c r="Z143" s="1074"/>
      <c r="AA143" s="1074"/>
      <c r="AB143" s="1074"/>
      <c r="AC143" s="1075"/>
    </row>
    <row r="144" spans="2:29" ht="12.75">
      <c r="B144" s="667">
        <v>104</v>
      </c>
      <c r="C144" s="956" t="s">
        <v>385</v>
      </c>
      <c r="D144" s="954">
        <v>42165</v>
      </c>
      <c r="E144" s="934">
        <v>8300</v>
      </c>
      <c r="F144" s="934">
        <v>16500</v>
      </c>
      <c r="G144" s="934">
        <v>10300</v>
      </c>
      <c r="H144" s="934">
        <v>18100</v>
      </c>
      <c r="I144" s="934">
        <v>26800</v>
      </c>
      <c r="J144" s="934">
        <v>35700</v>
      </c>
      <c r="K144" s="934">
        <v>38800</v>
      </c>
      <c r="L144" s="934"/>
      <c r="M144" s="934"/>
      <c r="N144" s="934">
        <v>3100</v>
      </c>
      <c r="O144" s="934"/>
      <c r="P144" s="934"/>
      <c r="Q144" s="934"/>
      <c r="R144" s="934"/>
      <c r="S144" s="934"/>
      <c r="T144" s="934"/>
      <c r="U144" s="934"/>
      <c r="V144" s="934"/>
      <c r="W144" s="934"/>
      <c r="X144" s="934"/>
      <c r="Y144" s="934"/>
      <c r="Z144" s="934"/>
      <c r="AA144" s="934"/>
      <c r="AB144" s="934"/>
      <c r="AC144" s="943"/>
    </row>
    <row r="145" spans="2:29" ht="12.75">
      <c r="B145" s="667">
        <v>105</v>
      </c>
      <c r="C145" s="956" t="s">
        <v>386</v>
      </c>
      <c r="D145" s="954">
        <v>42165</v>
      </c>
      <c r="E145" s="934">
        <v>8300</v>
      </c>
      <c r="F145" s="934">
        <v>16500</v>
      </c>
      <c r="G145" s="934">
        <v>10300</v>
      </c>
      <c r="H145" s="934">
        <v>18100</v>
      </c>
      <c r="I145" s="934">
        <v>26800</v>
      </c>
      <c r="J145" s="934">
        <v>35700</v>
      </c>
      <c r="K145" s="934">
        <v>38800</v>
      </c>
      <c r="L145" s="934"/>
      <c r="M145" s="934"/>
      <c r="N145" s="934"/>
      <c r="O145" s="934"/>
      <c r="P145" s="934"/>
      <c r="Q145" s="934"/>
      <c r="R145" s="934"/>
      <c r="S145" s="934"/>
      <c r="T145" s="934"/>
      <c r="U145" s="934"/>
      <c r="V145" s="934"/>
      <c r="W145" s="934"/>
      <c r="X145" s="934"/>
      <c r="Y145" s="934"/>
      <c r="Z145" s="934"/>
      <c r="AA145" s="934"/>
      <c r="AB145" s="934"/>
      <c r="AC145" s="943"/>
    </row>
    <row r="146" spans="2:29" ht="13.5" thickBot="1">
      <c r="B146" s="667">
        <v>106</v>
      </c>
      <c r="C146" s="956" t="s">
        <v>77</v>
      </c>
      <c r="D146" s="954">
        <v>42165</v>
      </c>
      <c r="E146" s="934">
        <v>10800</v>
      </c>
      <c r="F146" s="934">
        <v>21500</v>
      </c>
      <c r="G146" s="934">
        <v>14100</v>
      </c>
      <c r="H146" s="934">
        <v>23600</v>
      </c>
      <c r="I146" s="934">
        <v>35200</v>
      </c>
      <c r="J146" s="934">
        <v>46300</v>
      </c>
      <c r="K146" s="934">
        <v>53000</v>
      </c>
      <c r="L146" s="934"/>
      <c r="M146" s="934"/>
      <c r="N146" s="934">
        <v>5500</v>
      </c>
      <c r="O146" s="934"/>
      <c r="P146" s="934"/>
      <c r="Q146" s="934"/>
      <c r="R146" s="934"/>
      <c r="S146" s="934"/>
      <c r="T146" s="934"/>
      <c r="U146" s="934"/>
      <c r="V146" s="934"/>
      <c r="W146" s="934"/>
      <c r="X146" s="934"/>
      <c r="Y146" s="934"/>
      <c r="Z146" s="934"/>
      <c r="AA146" s="934"/>
      <c r="AB146" s="934"/>
      <c r="AC146" s="943"/>
    </row>
    <row r="147" spans="2:29" ht="13.5" thickBot="1">
      <c r="B147" s="673">
        <v>35</v>
      </c>
      <c r="C147" s="1074" t="s">
        <v>387</v>
      </c>
      <c r="D147" s="1074"/>
      <c r="E147" s="1074"/>
      <c r="F147" s="1074"/>
      <c r="G147" s="1074"/>
      <c r="H147" s="1074"/>
      <c r="I147" s="1074"/>
      <c r="J147" s="1074"/>
      <c r="K147" s="1074"/>
      <c r="L147" s="1074"/>
      <c r="M147" s="1074"/>
      <c r="N147" s="1074"/>
      <c r="O147" s="1074"/>
      <c r="P147" s="1074"/>
      <c r="Q147" s="1074"/>
      <c r="R147" s="1074"/>
      <c r="S147" s="1074"/>
      <c r="T147" s="1074"/>
      <c r="U147" s="1074"/>
      <c r="V147" s="1074"/>
      <c r="W147" s="1074"/>
      <c r="X147" s="1074"/>
      <c r="Y147" s="1074"/>
      <c r="Z147" s="1074"/>
      <c r="AA147" s="1074"/>
      <c r="AB147" s="1074"/>
      <c r="AC147" s="1075"/>
    </row>
    <row r="148" spans="2:29" ht="12.75">
      <c r="B148" s="667">
        <v>107</v>
      </c>
      <c r="C148" s="956" t="s">
        <v>388</v>
      </c>
      <c r="D148" s="954" t="s">
        <v>356</v>
      </c>
      <c r="E148" s="934">
        <v>7000</v>
      </c>
      <c r="F148" s="934">
        <v>7600</v>
      </c>
      <c r="G148" s="934">
        <v>16100</v>
      </c>
      <c r="H148" s="934">
        <v>20400</v>
      </c>
      <c r="I148" s="934">
        <v>22900</v>
      </c>
      <c r="J148" s="934"/>
      <c r="K148" s="934"/>
      <c r="L148" s="934"/>
      <c r="M148" s="934"/>
      <c r="N148" s="934">
        <v>4800</v>
      </c>
      <c r="O148" s="934"/>
      <c r="P148" s="934"/>
      <c r="Q148" s="934"/>
      <c r="R148" s="934"/>
      <c r="S148" s="934"/>
      <c r="T148" s="934"/>
      <c r="U148" s="934"/>
      <c r="V148" s="934"/>
      <c r="W148" s="934"/>
      <c r="X148" s="934"/>
      <c r="Y148" s="934"/>
      <c r="Z148" s="934">
        <v>7200</v>
      </c>
      <c r="AA148" s="934">
        <v>5300</v>
      </c>
      <c r="AB148" s="934">
        <v>6900</v>
      </c>
      <c r="AC148" s="943"/>
    </row>
    <row r="149" spans="2:29" ht="13.5" thickBot="1">
      <c r="B149" s="667">
        <v>108</v>
      </c>
      <c r="C149" s="956" t="s">
        <v>389</v>
      </c>
      <c r="D149" s="954" t="s">
        <v>356</v>
      </c>
      <c r="E149" s="934">
        <v>6800</v>
      </c>
      <c r="F149" s="934">
        <v>7400</v>
      </c>
      <c r="G149" s="934">
        <v>15800</v>
      </c>
      <c r="H149" s="934">
        <v>20100</v>
      </c>
      <c r="I149" s="934">
        <v>22700</v>
      </c>
      <c r="J149" s="934"/>
      <c r="K149" s="934"/>
      <c r="L149" s="934"/>
      <c r="M149" s="934"/>
      <c r="N149" s="934">
        <v>3200</v>
      </c>
      <c r="O149" s="934"/>
      <c r="P149" s="934"/>
      <c r="Q149" s="934"/>
      <c r="R149" s="934"/>
      <c r="S149" s="934"/>
      <c r="T149" s="934"/>
      <c r="U149" s="934"/>
      <c r="V149" s="934"/>
      <c r="W149" s="934"/>
      <c r="X149" s="934"/>
      <c r="Y149" s="934"/>
      <c r="Z149" s="934">
        <v>7200</v>
      </c>
      <c r="AA149" s="934">
        <v>5300</v>
      </c>
      <c r="AB149" s="934">
        <v>6900</v>
      </c>
      <c r="AC149" s="943"/>
    </row>
    <row r="150" spans="2:29" ht="13.5" thickBot="1">
      <c r="B150" s="673">
        <v>36</v>
      </c>
      <c r="C150" s="1074" t="s">
        <v>390</v>
      </c>
      <c r="D150" s="1074"/>
      <c r="E150" s="1074"/>
      <c r="F150" s="1074"/>
      <c r="G150" s="1074"/>
      <c r="H150" s="1074"/>
      <c r="I150" s="1074"/>
      <c r="J150" s="1074"/>
      <c r="K150" s="1074"/>
      <c r="L150" s="1074"/>
      <c r="M150" s="1074"/>
      <c r="N150" s="1074"/>
      <c r="O150" s="1074"/>
      <c r="P150" s="1074"/>
      <c r="Q150" s="1074"/>
      <c r="R150" s="1074"/>
      <c r="S150" s="1074"/>
      <c r="T150" s="1074"/>
      <c r="U150" s="1074"/>
      <c r="V150" s="1074"/>
      <c r="W150" s="1074"/>
      <c r="X150" s="1074"/>
      <c r="Y150" s="1074"/>
      <c r="Z150" s="1074"/>
      <c r="AA150" s="1074"/>
      <c r="AB150" s="1074"/>
      <c r="AC150" s="1075"/>
    </row>
    <row r="151" spans="2:29" ht="13.5" thickBot="1">
      <c r="B151" s="667">
        <v>109</v>
      </c>
      <c r="C151" s="956" t="s">
        <v>391</v>
      </c>
      <c r="D151" s="954" t="s">
        <v>356</v>
      </c>
      <c r="E151" s="934">
        <v>7000</v>
      </c>
      <c r="F151" s="934">
        <v>7600</v>
      </c>
      <c r="G151" s="934">
        <v>16100</v>
      </c>
      <c r="H151" s="934">
        <v>20400</v>
      </c>
      <c r="I151" s="934">
        <v>22900</v>
      </c>
      <c r="J151" s="934"/>
      <c r="K151" s="934"/>
      <c r="L151" s="934"/>
      <c r="M151" s="934"/>
      <c r="N151" s="934">
        <v>1700</v>
      </c>
      <c r="O151" s="934">
        <v>1900</v>
      </c>
      <c r="P151" s="934"/>
      <c r="Q151" s="934"/>
      <c r="R151" s="934"/>
      <c r="S151" s="934"/>
      <c r="T151" s="934"/>
      <c r="U151" s="934"/>
      <c r="V151" s="934"/>
      <c r="W151" s="934"/>
      <c r="X151" s="934"/>
      <c r="Y151" s="934"/>
      <c r="Z151" s="934"/>
      <c r="AA151" s="934"/>
      <c r="AB151" s="934"/>
      <c r="AC151" s="943"/>
    </row>
    <row r="152" spans="2:29" ht="13.5" thickBot="1">
      <c r="B152" s="673">
        <v>37</v>
      </c>
      <c r="C152" s="1074" t="s">
        <v>392</v>
      </c>
      <c r="D152" s="1074"/>
      <c r="E152" s="1074"/>
      <c r="F152" s="1074"/>
      <c r="G152" s="1074"/>
      <c r="H152" s="1074"/>
      <c r="I152" s="1074"/>
      <c r="J152" s="1074"/>
      <c r="K152" s="1074"/>
      <c r="L152" s="1074"/>
      <c r="M152" s="1074"/>
      <c r="N152" s="1074"/>
      <c r="O152" s="1074"/>
      <c r="P152" s="1074"/>
      <c r="Q152" s="1074"/>
      <c r="R152" s="1074"/>
      <c r="S152" s="1074"/>
      <c r="T152" s="1074"/>
      <c r="U152" s="1074"/>
      <c r="V152" s="1074"/>
      <c r="W152" s="1074"/>
      <c r="X152" s="1074"/>
      <c r="Y152" s="1074"/>
      <c r="Z152" s="1074"/>
      <c r="AA152" s="1074"/>
      <c r="AB152" s="1074"/>
      <c r="AC152" s="1075"/>
    </row>
    <row r="153" spans="2:29" ht="13.5" thickBot="1">
      <c r="B153" s="667">
        <v>110</v>
      </c>
      <c r="C153" s="956" t="s">
        <v>393</v>
      </c>
      <c r="D153" s="954" t="s">
        <v>356</v>
      </c>
      <c r="E153" s="934">
        <v>7000</v>
      </c>
      <c r="F153" s="934">
        <v>7600</v>
      </c>
      <c r="G153" s="934">
        <v>16100</v>
      </c>
      <c r="H153" s="934">
        <v>20400</v>
      </c>
      <c r="I153" s="934">
        <v>22900</v>
      </c>
      <c r="J153" s="934"/>
      <c r="K153" s="934"/>
      <c r="L153" s="934"/>
      <c r="M153" s="934"/>
      <c r="N153" s="934">
        <v>1700</v>
      </c>
      <c r="O153" s="934"/>
      <c r="P153" s="934"/>
      <c r="Q153" s="934"/>
      <c r="R153" s="934"/>
      <c r="S153" s="934"/>
      <c r="T153" s="934"/>
      <c r="U153" s="934"/>
      <c r="V153" s="934"/>
      <c r="W153" s="934"/>
      <c r="X153" s="934"/>
      <c r="Y153" s="934"/>
      <c r="Z153" s="934">
        <v>7200</v>
      </c>
      <c r="AA153" s="934">
        <v>5300</v>
      </c>
      <c r="AB153" s="934">
        <v>6900</v>
      </c>
      <c r="AC153" s="943"/>
    </row>
    <row r="154" spans="2:29" ht="13.5" thickBot="1">
      <c r="B154" s="673">
        <v>38</v>
      </c>
      <c r="C154" s="1074" t="s">
        <v>394</v>
      </c>
      <c r="D154" s="1074"/>
      <c r="E154" s="1074"/>
      <c r="F154" s="1074"/>
      <c r="G154" s="1074"/>
      <c r="H154" s="1074"/>
      <c r="I154" s="1074"/>
      <c r="J154" s="1074"/>
      <c r="K154" s="1074"/>
      <c r="L154" s="1074"/>
      <c r="M154" s="1074"/>
      <c r="N154" s="1074"/>
      <c r="O154" s="1074"/>
      <c r="P154" s="1074"/>
      <c r="Q154" s="1074"/>
      <c r="R154" s="1074"/>
      <c r="S154" s="1074"/>
      <c r="T154" s="1074"/>
      <c r="U154" s="1074"/>
      <c r="V154" s="1074"/>
      <c r="W154" s="1074"/>
      <c r="X154" s="1074"/>
      <c r="Y154" s="1074"/>
      <c r="Z154" s="1074"/>
      <c r="AA154" s="1074"/>
      <c r="AB154" s="1074"/>
      <c r="AC154" s="1075"/>
    </row>
    <row r="155" spans="2:29" ht="12.75">
      <c r="B155" s="667">
        <v>111</v>
      </c>
      <c r="C155" s="956" t="s">
        <v>326</v>
      </c>
      <c r="D155" s="954" t="s">
        <v>356</v>
      </c>
      <c r="E155" s="934">
        <v>7300</v>
      </c>
      <c r="F155" s="934">
        <v>7900</v>
      </c>
      <c r="G155" s="934">
        <v>16600</v>
      </c>
      <c r="H155" s="934">
        <v>21100</v>
      </c>
      <c r="I155" s="934">
        <v>23700</v>
      </c>
      <c r="J155" s="934"/>
      <c r="K155" s="934"/>
      <c r="L155" s="934"/>
      <c r="M155" s="934"/>
      <c r="N155" s="934">
        <v>1100</v>
      </c>
      <c r="O155" s="934">
        <v>1100</v>
      </c>
      <c r="P155" s="934"/>
      <c r="Q155" s="934"/>
      <c r="R155" s="934"/>
      <c r="S155" s="934"/>
      <c r="T155" s="934"/>
      <c r="U155" s="934"/>
      <c r="V155" s="934"/>
      <c r="W155" s="934"/>
      <c r="X155" s="934"/>
      <c r="Y155" s="934"/>
      <c r="Z155" s="934">
        <v>7200</v>
      </c>
      <c r="AA155" s="934">
        <v>5300</v>
      </c>
      <c r="AB155" s="934">
        <v>6900</v>
      </c>
      <c r="AC155" s="943"/>
    </row>
    <row r="156" spans="2:29" ht="13.5" thickBot="1">
      <c r="B156" s="667">
        <v>112</v>
      </c>
      <c r="C156" s="956" t="s">
        <v>395</v>
      </c>
      <c r="D156" s="954" t="s">
        <v>356</v>
      </c>
      <c r="E156" s="934">
        <v>6800</v>
      </c>
      <c r="F156" s="934">
        <v>7400</v>
      </c>
      <c r="G156" s="934">
        <v>15800</v>
      </c>
      <c r="H156" s="934">
        <v>20100</v>
      </c>
      <c r="I156" s="934">
        <v>22700</v>
      </c>
      <c r="J156" s="934"/>
      <c r="K156" s="934"/>
      <c r="L156" s="934"/>
      <c r="M156" s="934"/>
      <c r="N156" s="934">
        <v>2300</v>
      </c>
      <c r="O156" s="934"/>
      <c r="P156" s="934"/>
      <c r="Q156" s="934"/>
      <c r="R156" s="934"/>
      <c r="S156" s="934"/>
      <c r="T156" s="934"/>
      <c r="U156" s="934"/>
      <c r="V156" s="934"/>
      <c r="W156" s="934"/>
      <c r="X156" s="934"/>
      <c r="Y156" s="934"/>
      <c r="Z156" s="934">
        <v>7200</v>
      </c>
      <c r="AA156" s="934">
        <v>5300</v>
      </c>
      <c r="AB156" s="934">
        <v>6900</v>
      </c>
      <c r="AC156" s="943"/>
    </row>
    <row r="157" spans="2:29" ht="13.5" thickBot="1">
      <c r="B157" s="673">
        <v>39</v>
      </c>
      <c r="C157" s="1074" t="s">
        <v>396</v>
      </c>
      <c r="D157" s="1074"/>
      <c r="E157" s="1074"/>
      <c r="F157" s="1074"/>
      <c r="G157" s="1074"/>
      <c r="H157" s="1074"/>
      <c r="I157" s="1074"/>
      <c r="J157" s="1074"/>
      <c r="K157" s="1074"/>
      <c r="L157" s="1074"/>
      <c r="M157" s="1074"/>
      <c r="N157" s="1074"/>
      <c r="O157" s="1074"/>
      <c r="P157" s="1074"/>
      <c r="Q157" s="1074"/>
      <c r="R157" s="1074"/>
      <c r="S157" s="1074"/>
      <c r="T157" s="1074"/>
      <c r="U157" s="1074"/>
      <c r="V157" s="1074"/>
      <c r="W157" s="1074"/>
      <c r="X157" s="1074"/>
      <c r="Y157" s="1074"/>
      <c r="Z157" s="1074"/>
      <c r="AA157" s="1074"/>
      <c r="AB157" s="1074"/>
      <c r="AC157" s="1075"/>
    </row>
    <row r="158" spans="2:29" ht="13.5" thickBot="1">
      <c r="B158" s="667">
        <v>113</v>
      </c>
      <c r="C158" s="956" t="s">
        <v>397</v>
      </c>
      <c r="D158" s="954" t="s">
        <v>356</v>
      </c>
      <c r="E158" s="934">
        <v>7000</v>
      </c>
      <c r="F158" s="934">
        <v>7600</v>
      </c>
      <c r="G158" s="934">
        <v>16100</v>
      </c>
      <c r="H158" s="934">
        <v>20400</v>
      </c>
      <c r="I158" s="934">
        <v>22900</v>
      </c>
      <c r="J158" s="934"/>
      <c r="K158" s="934"/>
      <c r="L158" s="934"/>
      <c r="M158" s="934"/>
      <c r="N158" s="934">
        <v>1700</v>
      </c>
      <c r="O158" s="934">
        <v>1900</v>
      </c>
      <c r="P158" s="934"/>
      <c r="Q158" s="934"/>
      <c r="R158" s="934"/>
      <c r="S158" s="934"/>
      <c r="T158" s="934"/>
      <c r="U158" s="934"/>
      <c r="V158" s="934"/>
      <c r="W158" s="934"/>
      <c r="X158" s="934"/>
      <c r="Y158" s="934"/>
      <c r="Z158" s="934">
        <v>7200</v>
      </c>
      <c r="AA158" s="934">
        <v>5300</v>
      </c>
      <c r="AB158" s="934">
        <v>6900</v>
      </c>
      <c r="AC158" s="943"/>
    </row>
    <row r="159" spans="2:29" ht="13.5" thickBot="1">
      <c r="B159" s="673">
        <v>40</v>
      </c>
      <c r="C159" s="1074" t="s">
        <v>398</v>
      </c>
      <c r="D159" s="1074"/>
      <c r="E159" s="1074"/>
      <c r="F159" s="1074"/>
      <c r="G159" s="1074"/>
      <c r="H159" s="1074"/>
      <c r="I159" s="1074"/>
      <c r="J159" s="1074"/>
      <c r="K159" s="1074"/>
      <c r="L159" s="1074"/>
      <c r="M159" s="1074"/>
      <c r="N159" s="1074"/>
      <c r="O159" s="1074"/>
      <c r="P159" s="1074"/>
      <c r="Q159" s="1074"/>
      <c r="R159" s="1074"/>
      <c r="S159" s="1074"/>
      <c r="T159" s="1074"/>
      <c r="U159" s="1074"/>
      <c r="V159" s="1074"/>
      <c r="W159" s="1074"/>
      <c r="X159" s="1074"/>
      <c r="Y159" s="1074"/>
      <c r="Z159" s="1074"/>
      <c r="AA159" s="1074"/>
      <c r="AB159" s="1074"/>
      <c r="AC159" s="1075"/>
    </row>
    <row r="160" spans="2:29" ht="12.75">
      <c r="B160" s="667">
        <v>114</v>
      </c>
      <c r="C160" s="956" t="s">
        <v>399</v>
      </c>
      <c r="D160" s="954" t="s">
        <v>356</v>
      </c>
      <c r="E160" s="934">
        <v>7000</v>
      </c>
      <c r="F160" s="934">
        <v>7600</v>
      </c>
      <c r="G160" s="934">
        <v>16100</v>
      </c>
      <c r="H160" s="934">
        <v>20400</v>
      </c>
      <c r="I160" s="934">
        <v>22900</v>
      </c>
      <c r="J160" s="934"/>
      <c r="K160" s="934"/>
      <c r="L160" s="934"/>
      <c r="M160" s="934"/>
      <c r="N160" s="934">
        <v>2100</v>
      </c>
      <c r="O160" s="934"/>
      <c r="P160" s="934"/>
      <c r="Q160" s="934"/>
      <c r="R160" s="934"/>
      <c r="S160" s="934"/>
      <c r="T160" s="934"/>
      <c r="U160" s="934"/>
      <c r="V160" s="934"/>
      <c r="W160" s="934"/>
      <c r="X160" s="934"/>
      <c r="Y160" s="934"/>
      <c r="Z160" s="934">
        <v>7200</v>
      </c>
      <c r="AA160" s="934">
        <v>5300</v>
      </c>
      <c r="AB160" s="934">
        <v>6900</v>
      </c>
      <c r="AC160" s="943"/>
    </row>
    <row r="161" spans="2:29" ht="13.5" thickBot="1">
      <c r="B161" s="667">
        <v>115</v>
      </c>
      <c r="C161" s="956" t="s">
        <v>400</v>
      </c>
      <c r="D161" s="954" t="s">
        <v>356</v>
      </c>
      <c r="E161" s="934">
        <v>6800</v>
      </c>
      <c r="F161" s="934">
        <v>7400</v>
      </c>
      <c r="G161" s="934">
        <v>15800</v>
      </c>
      <c r="H161" s="934">
        <v>20100</v>
      </c>
      <c r="I161" s="934">
        <v>22700</v>
      </c>
      <c r="J161" s="934"/>
      <c r="K161" s="934"/>
      <c r="L161" s="934"/>
      <c r="M161" s="934"/>
      <c r="N161" s="934">
        <v>4300</v>
      </c>
      <c r="O161" s="934">
        <v>1800</v>
      </c>
      <c r="P161" s="934"/>
      <c r="Q161" s="934"/>
      <c r="R161" s="934"/>
      <c r="S161" s="934"/>
      <c r="T161" s="934"/>
      <c r="U161" s="934"/>
      <c r="V161" s="934"/>
      <c r="W161" s="934"/>
      <c r="X161" s="934"/>
      <c r="Y161" s="934"/>
      <c r="Z161" s="934">
        <v>7200</v>
      </c>
      <c r="AA161" s="934">
        <v>5300</v>
      </c>
      <c r="AB161" s="934">
        <v>6900</v>
      </c>
      <c r="AC161" s="943"/>
    </row>
    <row r="162" spans="2:29" ht="13.5" thickBot="1">
      <c r="B162" s="673">
        <v>41</v>
      </c>
      <c r="C162" s="1074" t="s">
        <v>401</v>
      </c>
      <c r="D162" s="1074"/>
      <c r="E162" s="1074"/>
      <c r="F162" s="1074"/>
      <c r="G162" s="1074"/>
      <c r="H162" s="1074"/>
      <c r="I162" s="1074"/>
      <c r="J162" s="1074"/>
      <c r="K162" s="1074"/>
      <c r="L162" s="1074"/>
      <c r="M162" s="1074"/>
      <c r="N162" s="1074"/>
      <c r="O162" s="1074"/>
      <c r="P162" s="1074"/>
      <c r="Q162" s="1074"/>
      <c r="R162" s="1074"/>
      <c r="S162" s="1074"/>
      <c r="T162" s="1074"/>
      <c r="U162" s="1074"/>
      <c r="V162" s="1074"/>
      <c r="W162" s="1074"/>
      <c r="X162" s="1074"/>
      <c r="Y162" s="1074"/>
      <c r="Z162" s="1074"/>
      <c r="AA162" s="1074"/>
      <c r="AB162" s="1074"/>
      <c r="AC162" s="1075"/>
    </row>
    <row r="163" spans="2:29" ht="12.75">
      <c r="B163" s="667">
        <v>116</v>
      </c>
      <c r="C163" s="972" t="s">
        <v>402</v>
      </c>
      <c r="D163" s="947" t="s">
        <v>356</v>
      </c>
      <c r="E163" s="933">
        <v>6800</v>
      </c>
      <c r="F163" s="933">
        <v>7400</v>
      </c>
      <c r="G163" s="933">
        <v>15800</v>
      </c>
      <c r="H163" s="933">
        <v>20100</v>
      </c>
      <c r="I163" s="933">
        <v>22700</v>
      </c>
      <c r="J163" s="933"/>
      <c r="K163" s="933"/>
      <c r="L163" s="933"/>
      <c r="M163" s="933"/>
      <c r="N163" s="933"/>
      <c r="O163" s="933"/>
      <c r="P163" s="933"/>
      <c r="Q163" s="933"/>
      <c r="R163" s="933"/>
      <c r="S163" s="933"/>
      <c r="T163" s="933"/>
      <c r="U163" s="933"/>
      <c r="V163" s="933"/>
      <c r="W163" s="933"/>
      <c r="X163" s="933"/>
      <c r="Y163" s="933"/>
      <c r="Z163" s="933">
        <v>7200</v>
      </c>
      <c r="AA163" s="933">
        <v>5300</v>
      </c>
      <c r="AB163" s="933">
        <v>6900</v>
      </c>
      <c r="AC163" s="942"/>
    </row>
    <row r="164" spans="2:29" ht="12.75">
      <c r="B164" s="667">
        <v>117</v>
      </c>
      <c r="C164" s="974" t="s">
        <v>403</v>
      </c>
      <c r="D164" s="954" t="s">
        <v>356</v>
      </c>
      <c r="E164" s="934">
        <v>6800</v>
      </c>
      <c r="F164" s="934">
        <v>7400</v>
      </c>
      <c r="G164" s="934">
        <v>15800</v>
      </c>
      <c r="H164" s="934">
        <v>20100</v>
      </c>
      <c r="I164" s="934">
        <v>22700</v>
      </c>
      <c r="J164" s="934"/>
      <c r="K164" s="934"/>
      <c r="L164" s="934"/>
      <c r="M164" s="934"/>
      <c r="N164" s="934"/>
      <c r="O164" s="934"/>
      <c r="P164" s="934"/>
      <c r="Q164" s="934"/>
      <c r="R164" s="934"/>
      <c r="S164" s="934"/>
      <c r="T164" s="934"/>
      <c r="U164" s="934"/>
      <c r="V164" s="934"/>
      <c r="W164" s="934"/>
      <c r="X164" s="934"/>
      <c r="Y164" s="934"/>
      <c r="Z164" s="934">
        <v>7200</v>
      </c>
      <c r="AA164" s="934">
        <v>5300</v>
      </c>
      <c r="AB164" s="934">
        <v>6900</v>
      </c>
      <c r="AC164" s="943"/>
    </row>
    <row r="165" spans="2:29" ht="13.5" thickBot="1">
      <c r="B165" s="924">
        <v>118</v>
      </c>
      <c r="C165" s="973" t="s">
        <v>404</v>
      </c>
      <c r="D165" s="949" t="s">
        <v>356</v>
      </c>
      <c r="E165" s="959">
        <v>6400</v>
      </c>
      <c r="F165" s="959">
        <v>7200</v>
      </c>
      <c r="G165" s="959">
        <v>15400</v>
      </c>
      <c r="H165" s="959">
        <v>19500</v>
      </c>
      <c r="I165" s="959">
        <v>22400</v>
      </c>
      <c r="J165" s="959"/>
      <c r="K165" s="959"/>
      <c r="L165" s="959"/>
      <c r="M165" s="959"/>
      <c r="N165" s="959"/>
      <c r="O165" s="959"/>
      <c r="P165" s="959"/>
      <c r="Q165" s="959"/>
      <c r="R165" s="959"/>
      <c r="S165" s="959"/>
      <c r="T165" s="959"/>
      <c r="U165" s="959"/>
      <c r="V165" s="959"/>
      <c r="W165" s="959"/>
      <c r="X165" s="959"/>
      <c r="Y165" s="959"/>
      <c r="Z165" s="959">
        <v>7200</v>
      </c>
      <c r="AA165" s="959">
        <v>5300</v>
      </c>
      <c r="AB165" s="959">
        <v>6900</v>
      </c>
      <c r="AC165" s="960"/>
    </row>
    <row r="166" spans="2:29" ht="13.5" thickBot="1">
      <c r="B166" s="854"/>
      <c r="C166" s="898"/>
      <c r="D166" s="899"/>
      <c r="E166" s="912"/>
      <c r="F166" s="912"/>
      <c r="G166" s="912"/>
      <c r="H166" s="912"/>
      <c r="I166" s="912"/>
      <c r="J166" s="912"/>
      <c r="K166" s="912"/>
      <c r="L166" s="912"/>
      <c r="M166" s="912"/>
      <c r="N166" s="912"/>
      <c r="O166" s="912"/>
      <c r="P166" s="912"/>
      <c r="Q166" s="912"/>
      <c r="R166" s="912"/>
      <c r="S166" s="912"/>
      <c r="T166" s="912"/>
      <c r="U166" s="912"/>
      <c r="V166" s="912"/>
      <c r="W166" s="912"/>
      <c r="X166" s="912"/>
      <c r="Y166" s="912"/>
      <c r="Z166" s="912"/>
      <c r="AA166" s="912"/>
      <c r="AB166" s="912"/>
      <c r="AC166" s="912"/>
    </row>
    <row r="167" spans="2:29" ht="13.5" thickBot="1">
      <c r="B167" s="854"/>
      <c r="C167" s="898"/>
      <c r="D167" s="899"/>
      <c r="E167" s="1094" t="s">
        <v>335</v>
      </c>
      <c r="F167" s="1095"/>
      <c r="G167" s="1095"/>
      <c r="H167" s="1095"/>
      <c r="I167" s="1096"/>
      <c r="J167" s="912"/>
      <c r="K167" s="926"/>
      <c r="L167" s="925"/>
      <c r="M167" s="925"/>
      <c r="N167" s="925"/>
      <c r="O167" s="925"/>
      <c r="P167" s="925"/>
      <c r="Q167" s="925"/>
      <c r="R167" s="925"/>
      <c r="S167" s="925"/>
      <c r="T167" s="925"/>
      <c r="U167" s="925"/>
      <c r="V167" s="925"/>
      <c r="W167" s="925"/>
      <c r="X167" s="925"/>
      <c r="Y167" s="925"/>
      <c r="Z167" s="925"/>
      <c r="AA167" s="912"/>
      <c r="AB167" s="912"/>
      <c r="AC167" s="912"/>
    </row>
    <row r="168" spans="2:29" ht="13.5" thickBot="1">
      <c r="B168" s="854"/>
      <c r="C168" s="898"/>
      <c r="D168" s="899"/>
      <c r="E168" s="1068" t="s">
        <v>337</v>
      </c>
      <c r="F168" s="1069"/>
      <c r="G168" s="1069"/>
      <c r="H168" s="1069"/>
      <c r="I168" s="1070"/>
      <c r="J168" s="912"/>
      <c r="K168" s="926"/>
      <c r="L168" s="926"/>
      <c r="M168" s="926"/>
      <c r="N168" s="926"/>
      <c r="O168" s="926"/>
      <c r="P168" s="926"/>
      <c r="Q168" s="926"/>
      <c r="R168" s="926"/>
      <c r="S168" s="926"/>
      <c r="T168" s="926"/>
      <c r="U168" s="926"/>
      <c r="V168" s="926"/>
      <c r="W168" s="926"/>
      <c r="X168" s="926"/>
      <c r="Y168" s="926"/>
      <c r="Z168" s="926"/>
      <c r="AA168" s="912"/>
      <c r="AB168" s="912"/>
      <c r="AC168" s="912"/>
    </row>
    <row r="169" spans="2:29" ht="13.5" thickBot="1">
      <c r="B169" s="854"/>
      <c r="C169" s="898"/>
      <c r="D169" s="899"/>
      <c r="E169" s="1068" t="s">
        <v>339</v>
      </c>
      <c r="F169" s="1069"/>
      <c r="G169" s="1069"/>
      <c r="H169" s="1069"/>
      <c r="I169" s="1070"/>
      <c r="J169" s="912"/>
      <c r="K169" s="926" t="s">
        <v>350</v>
      </c>
      <c r="L169" s="925"/>
      <c r="M169" s="925"/>
      <c r="N169" s="925"/>
      <c r="O169" s="925"/>
      <c r="P169" s="925"/>
      <c r="Q169" s="925"/>
      <c r="R169" s="925"/>
      <c r="S169" s="925"/>
      <c r="T169" s="925"/>
      <c r="U169" s="925"/>
      <c r="V169" s="925"/>
      <c r="W169" s="925"/>
      <c r="X169" s="925"/>
      <c r="Y169" s="925"/>
      <c r="Z169" s="925"/>
      <c r="AA169" s="912"/>
      <c r="AB169" s="912"/>
      <c r="AC169" s="912"/>
    </row>
    <row r="170" spans="2:29" ht="13.5" thickBot="1">
      <c r="B170" s="854"/>
      <c r="C170" s="898"/>
      <c r="D170" s="899"/>
      <c r="E170" s="927" t="s">
        <v>340</v>
      </c>
      <c r="F170" s="928"/>
      <c r="G170" s="929"/>
      <c r="H170" s="929"/>
      <c r="I170" s="930"/>
      <c r="J170" s="912"/>
      <c r="K170" s="898"/>
      <c r="L170" s="925"/>
      <c r="M170" s="925"/>
      <c r="N170" s="925"/>
      <c r="O170" s="925"/>
      <c r="P170" s="925"/>
      <c r="Q170" s="925"/>
      <c r="R170" s="925"/>
      <c r="S170" s="925"/>
      <c r="T170" s="925"/>
      <c r="U170" s="925"/>
      <c r="V170" s="925"/>
      <c r="W170" s="925"/>
      <c r="X170" s="925"/>
      <c r="Y170" s="925"/>
      <c r="Z170" s="925"/>
      <c r="AA170" s="912"/>
      <c r="AB170" s="912"/>
      <c r="AC170" s="912"/>
    </row>
    <row r="171" spans="2:29" ht="13.5" thickBot="1">
      <c r="B171" s="854"/>
      <c r="C171" s="898"/>
      <c r="D171" s="899"/>
      <c r="E171" s="927" t="s">
        <v>341</v>
      </c>
      <c r="F171" s="928"/>
      <c r="G171" s="929"/>
      <c r="H171" s="929"/>
      <c r="I171" s="930"/>
      <c r="J171" s="912"/>
      <c r="K171" s="898"/>
      <c r="L171" s="925"/>
      <c r="M171" s="925"/>
      <c r="N171" s="925"/>
      <c r="O171" s="925"/>
      <c r="P171" s="925"/>
      <c r="Q171" s="925"/>
      <c r="R171" s="925"/>
      <c r="S171" s="925"/>
      <c r="T171" s="925"/>
      <c r="U171" s="925"/>
      <c r="V171" s="925"/>
      <c r="W171" s="925"/>
      <c r="X171" s="925"/>
      <c r="Y171" s="925"/>
      <c r="Z171" s="925"/>
      <c r="AA171" s="912"/>
      <c r="AB171" s="912"/>
      <c r="AC171" s="912"/>
    </row>
    <row r="172" spans="2:29" ht="12.75">
      <c r="B172" s="854"/>
      <c r="C172" s="898"/>
      <c r="D172" s="899"/>
      <c r="E172" s="912"/>
      <c r="F172" s="912"/>
      <c r="G172" s="912"/>
      <c r="H172" s="912"/>
      <c r="I172" s="912"/>
      <c r="J172" s="912"/>
      <c r="K172" s="912"/>
      <c r="L172" s="912"/>
      <c r="M172" s="912"/>
      <c r="N172" s="912"/>
      <c r="O172" s="912"/>
      <c r="P172" s="912"/>
      <c r="Q172" s="912"/>
      <c r="R172" s="912"/>
      <c r="S172" s="912"/>
      <c r="T172" s="912"/>
      <c r="U172" s="912"/>
      <c r="V172" s="912"/>
      <c r="W172" s="912"/>
      <c r="X172" s="912"/>
      <c r="Y172" s="912"/>
      <c r="Z172" s="912"/>
      <c r="AA172" s="912"/>
      <c r="AB172" s="912"/>
      <c r="AC172" s="912"/>
    </row>
    <row r="173" ht="12.75">
      <c r="B173" s="498"/>
    </row>
    <row r="174" spans="2:3" ht="15.75">
      <c r="B174" s="498"/>
      <c r="C174" s="177"/>
    </row>
    <row r="175" spans="2:3" ht="15.75">
      <c r="B175" s="498"/>
      <c r="C175" s="177"/>
    </row>
    <row r="176" spans="2:17" ht="15.75">
      <c r="B176" s="1036"/>
      <c r="C176" s="1036"/>
      <c r="D176" s="1036"/>
      <c r="E176" s="1036"/>
      <c r="F176" s="1036"/>
      <c r="G176" s="1036"/>
      <c r="H176" s="1036"/>
      <c r="I176" s="1036"/>
      <c r="J176" s="1036"/>
      <c r="K176" s="1036"/>
      <c r="L176" s="1036"/>
      <c r="M176" s="1036"/>
      <c r="N176" s="1036"/>
      <c r="O176" s="1036"/>
      <c r="P176" s="1036"/>
      <c r="Q176" s="1036"/>
    </row>
    <row r="177" spans="2:17" ht="12.75">
      <c r="B177" s="1037"/>
      <c r="C177" s="1037"/>
      <c r="D177" s="1037"/>
      <c r="E177" s="1037"/>
      <c r="F177" s="1037"/>
      <c r="G177" s="1037"/>
      <c r="H177" s="1037"/>
      <c r="I177" s="1037"/>
      <c r="J177" s="1037"/>
      <c r="K177" s="1037"/>
      <c r="L177" s="1037"/>
      <c r="M177" s="1037"/>
      <c r="N177" s="1037"/>
      <c r="O177" s="1037"/>
      <c r="P177" s="1037"/>
      <c r="Q177" s="1037"/>
    </row>
    <row r="178" spans="2:17" ht="12.75">
      <c r="B178" s="499"/>
      <c r="C178" s="201"/>
      <c r="D178" s="315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</row>
  </sheetData>
  <sheetProtection/>
  <mergeCells count="53">
    <mergeCell ref="B176:Q176"/>
    <mergeCell ref="B177:Q177"/>
    <mergeCell ref="C135:AC135"/>
    <mergeCell ref="C137:AC137"/>
    <mergeCell ref="C143:AC143"/>
    <mergeCell ref="C141:AC141"/>
    <mergeCell ref="C150:AC150"/>
    <mergeCell ref="C152:AC152"/>
    <mergeCell ref="C154:AC154"/>
    <mergeCell ref="C157:AC157"/>
    <mergeCell ref="C127:AC127"/>
    <mergeCell ref="C129:AC129"/>
    <mergeCell ref="C132:AC132"/>
    <mergeCell ref="E167:I167"/>
    <mergeCell ref="E168:I168"/>
    <mergeCell ref="E169:I169"/>
    <mergeCell ref="C159:AC159"/>
    <mergeCell ref="C162:AC162"/>
    <mergeCell ref="C89:AC89"/>
    <mergeCell ref="C93:AC93"/>
    <mergeCell ref="C96:AC96"/>
    <mergeCell ref="C103:AC103"/>
    <mergeCell ref="C105:AC105"/>
    <mergeCell ref="C147:AC147"/>
    <mergeCell ref="C112:AC112"/>
    <mergeCell ref="C119:AC119"/>
    <mergeCell ref="C122:AC122"/>
    <mergeCell ref="C124:AC124"/>
    <mergeCell ref="C70:AC70"/>
    <mergeCell ref="C74:AC74"/>
    <mergeCell ref="C77:AC77"/>
    <mergeCell ref="C79:AC79"/>
    <mergeCell ref="C83:AC83"/>
    <mergeCell ref="C86:AC86"/>
    <mergeCell ref="C33:AC33"/>
    <mergeCell ref="C41:AC41"/>
    <mergeCell ref="C46:AC46"/>
    <mergeCell ref="C51:AC51"/>
    <mergeCell ref="C54:AC54"/>
    <mergeCell ref="C64:AC64"/>
    <mergeCell ref="C7:AC7"/>
    <mergeCell ref="C11:AC11"/>
    <mergeCell ref="C14:AC14"/>
    <mergeCell ref="C19:AC19"/>
    <mergeCell ref="C23:AC23"/>
    <mergeCell ref="C27:AC27"/>
    <mergeCell ref="B1:AC1"/>
    <mergeCell ref="B2:AC2"/>
    <mergeCell ref="B4:B6"/>
    <mergeCell ref="C4:C6"/>
    <mergeCell ref="D4:D6"/>
    <mergeCell ref="E4:AC4"/>
    <mergeCell ref="E6:A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192"/>
  <sheetViews>
    <sheetView tabSelected="1" zoomScalePageLayoutView="0" workbookViewId="0" topLeftCell="A1">
      <pane xSplit="4" ySplit="7" topLeftCell="E14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70" sqref="C170:AC170"/>
    </sheetView>
  </sheetViews>
  <sheetFormatPr defaultColWidth="11.421875" defaultRowHeight="12.75"/>
  <cols>
    <col min="1" max="1" width="1.57421875" style="0" customWidth="1"/>
    <col min="2" max="2" width="3.421875" style="0" customWidth="1"/>
    <col min="3" max="3" width="25.421875" style="0" customWidth="1"/>
    <col min="4" max="4" width="8.28125" style="0" customWidth="1"/>
    <col min="5" max="5" width="5.7109375" style="0" bestFit="1" customWidth="1"/>
    <col min="6" max="6" width="5.421875" style="0" customWidth="1"/>
    <col min="7" max="10" width="5.7109375" style="0" bestFit="1" customWidth="1"/>
    <col min="11" max="11" width="7.140625" style="0" customWidth="1"/>
    <col min="12" max="14" width="4.8515625" style="0" bestFit="1" customWidth="1"/>
    <col min="15" max="15" width="5.421875" style="0" customWidth="1"/>
    <col min="16" max="18" width="5.7109375" style="0" bestFit="1" customWidth="1"/>
    <col min="19" max="19" width="5.7109375" style="0" customWidth="1"/>
    <col min="20" max="20" width="5.8515625" style="0" customWidth="1"/>
    <col min="21" max="24" width="5.7109375" style="0" bestFit="1" customWidth="1"/>
    <col min="25" max="25" width="5.7109375" style="0" customWidth="1"/>
    <col min="26" max="26" width="6.28125" style="0" customWidth="1"/>
    <col min="27" max="28" width="5.7109375" style="0" bestFit="1" customWidth="1"/>
    <col min="29" max="29" width="4.8515625" style="0" bestFit="1" customWidth="1"/>
  </cols>
  <sheetData>
    <row r="1" spans="2:29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</row>
    <row r="2" spans="2:29" ht="12.75">
      <c r="B2" s="1037" t="s">
        <v>371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</row>
    <row r="3" spans="2:29" ht="13.5" thickBot="1">
      <c r="B3" s="499"/>
      <c r="C3" s="201"/>
      <c r="D3" s="315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2:29" ht="12.75">
      <c r="B4" s="1060" t="s">
        <v>1</v>
      </c>
      <c r="C4" s="1062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7"/>
    </row>
    <row r="5" spans="2:29" ht="12.75">
      <c r="B5" s="1061"/>
      <c r="C5" s="1063"/>
      <c r="D5" s="105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353</v>
      </c>
      <c r="V5" s="3" t="s">
        <v>18</v>
      </c>
      <c r="W5" s="3" t="s">
        <v>311</v>
      </c>
      <c r="X5" s="3" t="s">
        <v>369</v>
      </c>
      <c r="Y5" s="3" t="s">
        <v>378</v>
      </c>
      <c r="Z5" s="3" t="s">
        <v>27</v>
      </c>
      <c r="AA5" s="3" t="s">
        <v>25</v>
      </c>
      <c r="AB5" s="3" t="s">
        <v>26</v>
      </c>
      <c r="AC5" s="82" t="s">
        <v>28</v>
      </c>
    </row>
    <row r="6" spans="2:29" ht="13.5" thickBot="1">
      <c r="B6" s="1093"/>
      <c r="C6" s="1064"/>
      <c r="D6" s="1059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2"/>
    </row>
    <row r="7" spans="2:29" ht="13.5" thickBot="1">
      <c r="B7" s="968">
        <v>1</v>
      </c>
      <c r="C7" s="998" t="s">
        <v>312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8"/>
      <c r="AA7" s="998"/>
      <c r="AB7" s="998"/>
      <c r="AC7" s="999"/>
    </row>
    <row r="8" spans="2:29" ht="12.75">
      <c r="B8" s="969">
        <v>1</v>
      </c>
      <c r="C8" s="668" t="s">
        <v>32</v>
      </c>
      <c r="D8" s="211">
        <v>42376</v>
      </c>
      <c r="E8" s="933">
        <v>7700</v>
      </c>
      <c r="F8" s="933">
        <v>13200</v>
      </c>
      <c r="G8" s="933">
        <v>8400</v>
      </c>
      <c r="H8" s="933">
        <v>19200</v>
      </c>
      <c r="I8" s="933">
        <v>29100</v>
      </c>
      <c r="J8" s="933">
        <v>37700</v>
      </c>
      <c r="K8" s="933">
        <v>41600</v>
      </c>
      <c r="L8" s="934"/>
      <c r="M8" s="934"/>
      <c r="N8" s="934"/>
      <c r="O8" s="934"/>
      <c r="P8" s="934"/>
      <c r="Q8" s="934"/>
      <c r="R8" s="933">
        <v>12600</v>
      </c>
      <c r="S8" s="935"/>
      <c r="T8" s="934"/>
      <c r="U8" s="934"/>
      <c r="V8" s="934"/>
      <c r="W8" s="934"/>
      <c r="X8" s="934"/>
      <c r="Y8" s="934"/>
      <c r="Z8" s="934"/>
      <c r="AA8" s="934"/>
      <c r="AB8" s="934"/>
      <c r="AC8" s="942"/>
    </row>
    <row r="9" spans="2:29" ht="12.75">
      <c r="B9" s="677">
        <v>2</v>
      </c>
      <c r="C9" s="670" t="s">
        <v>36</v>
      </c>
      <c r="D9" s="206">
        <v>42376</v>
      </c>
      <c r="E9" s="934">
        <v>7700</v>
      </c>
      <c r="F9" s="934">
        <v>13200</v>
      </c>
      <c r="G9" s="934">
        <v>8400</v>
      </c>
      <c r="H9" s="934">
        <v>19200</v>
      </c>
      <c r="I9" s="934">
        <v>29100</v>
      </c>
      <c r="J9" s="934">
        <v>37700</v>
      </c>
      <c r="K9" s="934">
        <v>41600</v>
      </c>
      <c r="L9" s="934"/>
      <c r="M9" s="934"/>
      <c r="N9" s="934"/>
      <c r="O9" s="934"/>
      <c r="P9" s="934"/>
      <c r="Q9" s="934"/>
      <c r="R9" s="934">
        <v>12600</v>
      </c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43"/>
    </row>
    <row r="10" spans="2:29" ht="13.5" thickBot="1">
      <c r="B10" s="677">
        <v>3</v>
      </c>
      <c r="C10" s="670" t="s">
        <v>372</v>
      </c>
      <c r="D10" s="178">
        <v>42376</v>
      </c>
      <c r="E10" s="934">
        <v>7700</v>
      </c>
      <c r="F10" s="934">
        <v>13200</v>
      </c>
      <c r="G10" s="934">
        <v>8400</v>
      </c>
      <c r="H10" s="934">
        <v>19200</v>
      </c>
      <c r="I10" s="935">
        <v>29100</v>
      </c>
      <c r="J10" s="935">
        <v>37700</v>
      </c>
      <c r="K10" s="935">
        <v>41600</v>
      </c>
      <c r="L10" s="934"/>
      <c r="M10" s="934"/>
      <c r="N10" s="934"/>
      <c r="O10" s="934"/>
      <c r="P10" s="934"/>
      <c r="Q10" s="934"/>
      <c r="R10" s="934">
        <v>12600</v>
      </c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60"/>
    </row>
    <row r="11" spans="2:29" ht="13.5" thickBot="1">
      <c r="B11" s="673">
        <v>2</v>
      </c>
      <c r="C11" s="1074" t="s">
        <v>173</v>
      </c>
      <c r="D11" s="1074"/>
      <c r="E11" s="1074"/>
      <c r="F11" s="1074"/>
      <c r="G11" s="1074"/>
      <c r="H11" s="1074"/>
      <c r="I11" s="1074"/>
      <c r="J11" s="1074"/>
      <c r="K11" s="1074"/>
      <c r="L11" s="1074"/>
      <c r="M11" s="1074"/>
      <c r="N11" s="1074"/>
      <c r="O11" s="1074"/>
      <c r="P11" s="1074"/>
      <c r="Q11" s="1074"/>
      <c r="R11" s="1074"/>
      <c r="S11" s="1074"/>
      <c r="T11" s="1074"/>
      <c r="U11" s="1074"/>
      <c r="V11" s="1074"/>
      <c r="W11" s="1074"/>
      <c r="X11" s="1074"/>
      <c r="Y11" s="1074"/>
      <c r="Z11" s="1074"/>
      <c r="AA11" s="1074"/>
      <c r="AB11" s="1074"/>
      <c r="AC11" s="1075"/>
    </row>
    <row r="12" spans="2:30" ht="12.75">
      <c r="B12" s="677">
        <v>4</v>
      </c>
      <c r="C12" s="965" t="s">
        <v>41</v>
      </c>
      <c r="D12" s="936">
        <v>42385</v>
      </c>
      <c r="E12" s="933">
        <v>8800</v>
      </c>
      <c r="F12" s="933">
        <v>12600</v>
      </c>
      <c r="G12" s="933">
        <v>10600</v>
      </c>
      <c r="H12" s="933">
        <v>14100</v>
      </c>
      <c r="I12" s="933">
        <v>24800</v>
      </c>
      <c r="J12" s="933">
        <v>33200</v>
      </c>
      <c r="K12" s="933">
        <v>36500</v>
      </c>
      <c r="L12" s="933">
        <v>4600</v>
      </c>
      <c r="M12" s="933">
        <v>6400</v>
      </c>
      <c r="N12" s="933">
        <v>5100</v>
      </c>
      <c r="O12" s="933">
        <v>7300</v>
      </c>
      <c r="P12" s="933">
        <v>6000</v>
      </c>
      <c r="Q12" s="933">
        <v>8200</v>
      </c>
      <c r="R12" s="933"/>
      <c r="S12" s="933"/>
      <c r="T12" s="933"/>
      <c r="U12" s="933"/>
      <c r="V12" s="934"/>
      <c r="W12" s="934"/>
      <c r="X12" s="934"/>
      <c r="Y12" s="934"/>
      <c r="Z12" s="934"/>
      <c r="AA12" s="934"/>
      <c r="AB12" s="934"/>
      <c r="AC12" s="943"/>
      <c r="AD12" s="84"/>
    </row>
    <row r="13" spans="2:29" ht="13.5" thickBot="1">
      <c r="B13" s="677">
        <v>5</v>
      </c>
      <c r="C13" s="669" t="s">
        <v>215</v>
      </c>
      <c r="D13" s="110">
        <v>42385</v>
      </c>
      <c r="E13" s="935">
        <v>8200</v>
      </c>
      <c r="F13" s="935">
        <v>10700</v>
      </c>
      <c r="G13" s="935">
        <v>26400</v>
      </c>
      <c r="H13" s="935">
        <v>31800</v>
      </c>
      <c r="I13" s="935">
        <v>36600</v>
      </c>
      <c r="J13" s="934"/>
      <c r="K13" s="934"/>
      <c r="L13" s="934"/>
      <c r="M13" s="934"/>
      <c r="N13" s="935">
        <v>2000</v>
      </c>
      <c r="O13" s="935"/>
      <c r="P13" s="934"/>
      <c r="Q13" s="934"/>
      <c r="R13" s="934"/>
      <c r="S13" s="934"/>
      <c r="T13" s="934"/>
      <c r="U13" s="934"/>
      <c r="V13" s="934"/>
      <c r="W13" s="934"/>
      <c r="X13" s="934"/>
      <c r="Y13" s="935"/>
      <c r="Z13" s="935">
        <v>8200</v>
      </c>
      <c r="AA13" s="935">
        <v>7900</v>
      </c>
      <c r="AB13" s="935">
        <v>5700</v>
      </c>
      <c r="AC13" s="943"/>
    </row>
    <row r="14" spans="2:29" ht="13.5" thickBot="1">
      <c r="B14" s="673">
        <v>3</v>
      </c>
      <c r="C14" s="1074" t="s">
        <v>174</v>
      </c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4"/>
      <c r="Y14" s="1074"/>
      <c r="Z14" s="1074"/>
      <c r="AA14" s="1074"/>
      <c r="AB14" s="1074"/>
      <c r="AC14" s="1075"/>
    </row>
    <row r="15" spans="2:29" ht="12.75">
      <c r="B15" s="677">
        <v>6</v>
      </c>
      <c r="C15" s="668" t="s">
        <v>45</v>
      </c>
      <c r="D15" s="110">
        <v>42385</v>
      </c>
      <c r="E15" s="937">
        <v>8500</v>
      </c>
      <c r="F15" s="937">
        <v>13100</v>
      </c>
      <c r="G15" s="937">
        <v>10500</v>
      </c>
      <c r="H15" s="937">
        <v>16700</v>
      </c>
      <c r="I15" s="937">
        <v>24400</v>
      </c>
      <c r="J15" s="937">
        <v>39400</v>
      </c>
      <c r="K15" s="937">
        <v>49700</v>
      </c>
      <c r="L15" s="934"/>
      <c r="M15" s="934"/>
      <c r="N15" s="937">
        <v>4400</v>
      </c>
      <c r="O15" s="937">
        <v>2600</v>
      </c>
      <c r="P15" s="937">
        <v>2600</v>
      </c>
      <c r="Q15" s="934">
        <v>2600</v>
      </c>
      <c r="R15" s="934"/>
      <c r="S15" s="934"/>
      <c r="T15" s="934"/>
      <c r="U15" s="934">
        <v>2600</v>
      </c>
      <c r="V15" s="934"/>
      <c r="W15" s="934"/>
      <c r="X15" s="934"/>
      <c r="Y15" s="934"/>
      <c r="Z15" s="934"/>
      <c r="AA15" s="934"/>
      <c r="AB15" s="934"/>
      <c r="AC15" s="943"/>
    </row>
    <row r="16" spans="2:29" ht="12.75">
      <c r="B16" s="677">
        <v>7</v>
      </c>
      <c r="C16" s="670" t="s">
        <v>47</v>
      </c>
      <c r="D16" s="110">
        <v>42385</v>
      </c>
      <c r="E16" s="934">
        <v>8500</v>
      </c>
      <c r="F16" s="934">
        <v>13100</v>
      </c>
      <c r="G16" s="934">
        <v>10500</v>
      </c>
      <c r="H16" s="934">
        <v>16700</v>
      </c>
      <c r="I16" s="934">
        <v>24400</v>
      </c>
      <c r="J16" s="934">
        <v>39400</v>
      </c>
      <c r="K16" s="934">
        <v>49700</v>
      </c>
      <c r="L16" s="934"/>
      <c r="M16" s="934"/>
      <c r="N16" s="934">
        <v>4400</v>
      </c>
      <c r="O16" s="934">
        <v>6600</v>
      </c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43"/>
    </row>
    <row r="17" spans="2:29" ht="12.75">
      <c r="B17" s="677">
        <v>8</v>
      </c>
      <c r="C17" s="670" t="s">
        <v>50</v>
      </c>
      <c r="D17" s="110">
        <v>42385</v>
      </c>
      <c r="E17" s="934">
        <v>8500</v>
      </c>
      <c r="F17" s="934">
        <v>13100</v>
      </c>
      <c r="G17" s="934">
        <v>10500</v>
      </c>
      <c r="H17" s="934">
        <v>16700</v>
      </c>
      <c r="I17" s="934">
        <v>24400</v>
      </c>
      <c r="J17" s="934">
        <v>39400</v>
      </c>
      <c r="K17" s="934">
        <v>49700</v>
      </c>
      <c r="L17" s="934"/>
      <c r="M17" s="934"/>
      <c r="N17" s="934">
        <v>4400</v>
      </c>
      <c r="O17" s="934">
        <v>6600</v>
      </c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43"/>
    </row>
    <row r="18" spans="2:29" ht="13.5" thickBot="1">
      <c r="B18" s="677">
        <v>9</v>
      </c>
      <c r="C18" s="670" t="s">
        <v>52</v>
      </c>
      <c r="D18" s="110">
        <v>42385</v>
      </c>
      <c r="E18" s="935">
        <v>8500</v>
      </c>
      <c r="F18" s="935">
        <v>13100</v>
      </c>
      <c r="G18" s="935">
        <v>10500</v>
      </c>
      <c r="H18" s="935">
        <v>16700</v>
      </c>
      <c r="I18" s="935">
        <v>24400</v>
      </c>
      <c r="J18" s="935">
        <v>39400</v>
      </c>
      <c r="K18" s="935">
        <v>49700</v>
      </c>
      <c r="L18" s="934"/>
      <c r="M18" s="934"/>
      <c r="N18" s="935">
        <v>4400</v>
      </c>
      <c r="O18" s="935">
        <v>6600</v>
      </c>
      <c r="P18" s="934"/>
      <c r="Q18" s="934"/>
      <c r="R18" s="935"/>
      <c r="S18" s="935"/>
      <c r="T18" s="934"/>
      <c r="U18" s="934"/>
      <c r="V18" s="934"/>
      <c r="W18" s="934"/>
      <c r="X18" s="934"/>
      <c r="Y18" s="934"/>
      <c r="Z18" s="934"/>
      <c r="AA18" s="934"/>
      <c r="AB18" s="934"/>
      <c r="AC18" s="943"/>
    </row>
    <row r="19" spans="2:29" ht="13.5" thickBot="1">
      <c r="B19" s="673">
        <v>4</v>
      </c>
      <c r="C19" s="1074" t="s">
        <v>53</v>
      </c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4"/>
      <c r="AC19" s="1075"/>
    </row>
    <row r="20" spans="2:29" ht="12.75">
      <c r="B20" s="677">
        <v>10</v>
      </c>
      <c r="C20" s="668" t="s">
        <v>55</v>
      </c>
      <c r="D20" s="936">
        <v>42385</v>
      </c>
      <c r="E20" s="937">
        <v>4500</v>
      </c>
      <c r="F20" s="937">
        <v>5200</v>
      </c>
      <c r="G20" s="937">
        <v>10300</v>
      </c>
      <c r="H20" s="937">
        <v>18000</v>
      </c>
      <c r="I20" s="937">
        <v>56200</v>
      </c>
      <c r="J20" s="937">
        <v>75100</v>
      </c>
      <c r="K20" s="937">
        <v>83300</v>
      </c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4"/>
      <c r="W20" s="934"/>
      <c r="X20" s="934"/>
      <c r="Y20" s="934"/>
      <c r="Z20" s="934"/>
      <c r="AA20" s="934"/>
      <c r="AB20" s="934"/>
      <c r="AC20" s="943"/>
    </row>
    <row r="21" spans="2:29" ht="12.75">
      <c r="B21" s="677">
        <v>11</v>
      </c>
      <c r="C21" s="670" t="s">
        <v>58</v>
      </c>
      <c r="D21" s="938">
        <v>42385</v>
      </c>
      <c r="E21" s="934">
        <v>10200</v>
      </c>
      <c r="F21" s="934">
        <v>15300</v>
      </c>
      <c r="G21" s="934">
        <v>11100</v>
      </c>
      <c r="H21" s="934">
        <v>19400</v>
      </c>
      <c r="I21" s="934">
        <v>60700</v>
      </c>
      <c r="J21" s="934">
        <v>81100</v>
      </c>
      <c r="K21" s="934">
        <v>89900</v>
      </c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34"/>
      <c r="AC21" s="943"/>
    </row>
    <row r="22" spans="2:29" ht="13.5" thickBot="1">
      <c r="B22" s="677">
        <v>12</v>
      </c>
      <c r="C22" s="671" t="s">
        <v>60</v>
      </c>
      <c r="D22" s="110">
        <v>42385</v>
      </c>
      <c r="E22" s="939">
        <v>10200</v>
      </c>
      <c r="F22" s="939">
        <v>15300</v>
      </c>
      <c r="G22" s="939">
        <v>11100</v>
      </c>
      <c r="H22" s="939">
        <v>19400</v>
      </c>
      <c r="I22" s="939">
        <v>60700</v>
      </c>
      <c r="J22" s="939">
        <v>81100</v>
      </c>
      <c r="K22" s="939">
        <v>89900</v>
      </c>
      <c r="L22" s="934"/>
      <c r="M22" s="934"/>
      <c r="N22" s="939"/>
      <c r="O22" s="939"/>
      <c r="P22" s="939"/>
      <c r="Q22" s="939"/>
      <c r="R22" s="939"/>
      <c r="S22" s="939"/>
      <c r="T22" s="934"/>
      <c r="U22" s="934"/>
      <c r="V22" s="934"/>
      <c r="W22" s="934"/>
      <c r="X22" s="934"/>
      <c r="Y22" s="934"/>
      <c r="Z22" s="934"/>
      <c r="AA22" s="934"/>
      <c r="AB22" s="934"/>
      <c r="AC22" s="943"/>
    </row>
    <row r="23" spans="2:29" ht="13.5" thickBot="1">
      <c r="B23" s="673">
        <v>5</v>
      </c>
      <c r="C23" s="1074" t="s">
        <v>176</v>
      </c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4"/>
      <c r="T23" s="1074"/>
      <c r="U23" s="1074"/>
      <c r="V23" s="1074"/>
      <c r="W23" s="1074"/>
      <c r="X23" s="1074"/>
      <c r="Y23" s="1074"/>
      <c r="Z23" s="1074"/>
      <c r="AA23" s="1074"/>
      <c r="AB23" s="1074"/>
      <c r="AC23" s="1075"/>
    </row>
    <row r="24" spans="2:29" ht="12.75">
      <c r="B24" s="677">
        <v>13</v>
      </c>
      <c r="C24" s="668" t="s">
        <v>72</v>
      </c>
      <c r="D24" s="936">
        <v>42370</v>
      </c>
      <c r="E24" s="937">
        <v>9600</v>
      </c>
      <c r="F24" s="937">
        <v>10500</v>
      </c>
      <c r="G24" s="937">
        <v>9600</v>
      </c>
      <c r="H24" s="937">
        <v>12400</v>
      </c>
      <c r="I24" s="937">
        <v>25000</v>
      </c>
      <c r="J24" s="937">
        <v>33400</v>
      </c>
      <c r="K24" s="937">
        <v>36700</v>
      </c>
      <c r="L24" s="934"/>
      <c r="M24" s="934"/>
      <c r="N24" s="934">
        <v>4200</v>
      </c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43"/>
    </row>
    <row r="25" spans="2:29" ht="12.75">
      <c r="B25" s="677">
        <v>14</v>
      </c>
      <c r="C25" s="670" t="s">
        <v>68</v>
      </c>
      <c r="D25" s="938">
        <v>42370</v>
      </c>
      <c r="E25" s="934">
        <v>9600</v>
      </c>
      <c r="F25" s="934">
        <v>11000</v>
      </c>
      <c r="G25" s="934">
        <v>10000</v>
      </c>
      <c r="H25" s="934">
        <v>12800</v>
      </c>
      <c r="I25" s="934">
        <v>27300</v>
      </c>
      <c r="J25" s="934">
        <v>36700</v>
      </c>
      <c r="K25" s="934">
        <v>40000</v>
      </c>
      <c r="L25" s="934"/>
      <c r="M25" s="934"/>
      <c r="N25" s="934"/>
      <c r="O25" s="934"/>
      <c r="P25" s="934"/>
      <c r="Q25" s="934"/>
      <c r="R25" s="934"/>
      <c r="S25" s="934"/>
      <c r="T25" s="934"/>
      <c r="U25" s="934"/>
      <c r="V25" s="934"/>
      <c r="W25" s="934"/>
      <c r="X25" s="934"/>
      <c r="Y25" s="934"/>
      <c r="Z25" s="934"/>
      <c r="AA25" s="934"/>
      <c r="AB25" s="934"/>
      <c r="AC25" s="943"/>
    </row>
    <row r="26" spans="2:29" ht="13.5" thickBot="1">
      <c r="B26" s="677">
        <v>15</v>
      </c>
      <c r="C26" s="670" t="s">
        <v>70</v>
      </c>
      <c r="D26" s="940">
        <v>42370</v>
      </c>
      <c r="E26" s="934">
        <v>9600</v>
      </c>
      <c r="F26" s="934">
        <v>10500</v>
      </c>
      <c r="G26" s="934">
        <v>9600</v>
      </c>
      <c r="H26" s="934">
        <v>12400</v>
      </c>
      <c r="I26" s="934">
        <v>25000</v>
      </c>
      <c r="J26" s="934">
        <v>33400</v>
      </c>
      <c r="K26" s="934">
        <v>36700</v>
      </c>
      <c r="L26" s="934"/>
      <c r="M26" s="934"/>
      <c r="N26" s="934">
        <v>6100</v>
      </c>
      <c r="O26" s="934"/>
      <c r="P26" s="934"/>
      <c r="Q26" s="934"/>
      <c r="R26" s="934"/>
      <c r="S26" s="934"/>
      <c r="T26" s="934"/>
      <c r="U26" s="934"/>
      <c r="V26" s="934"/>
      <c r="W26" s="934"/>
      <c r="X26" s="934"/>
      <c r="Y26" s="934"/>
      <c r="Z26" s="934"/>
      <c r="AA26" s="934"/>
      <c r="AB26" s="934"/>
      <c r="AC26" s="943"/>
    </row>
    <row r="27" spans="2:29" ht="13.5" thickBot="1">
      <c r="B27" s="673">
        <v>6</v>
      </c>
      <c r="C27" s="1074" t="s">
        <v>178</v>
      </c>
      <c r="D27" s="1074"/>
      <c r="E27" s="1074"/>
      <c r="F27" s="1074"/>
      <c r="G27" s="1074"/>
      <c r="H27" s="1074"/>
      <c r="I27" s="1074"/>
      <c r="J27" s="1074"/>
      <c r="K27" s="1074"/>
      <c r="L27" s="1074"/>
      <c r="M27" s="1074"/>
      <c r="N27" s="1074"/>
      <c r="O27" s="1074"/>
      <c r="P27" s="1074"/>
      <c r="Q27" s="1074"/>
      <c r="R27" s="1074"/>
      <c r="S27" s="1074"/>
      <c r="T27" s="1074"/>
      <c r="U27" s="1074"/>
      <c r="V27" s="1074"/>
      <c r="W27" s="1074"/>
      <c r="X27" s="1074"/>
      <c r="Y27" s="1074"/>
      <c r="Z27" s="1074"/>
      <c r="AA27" s="1074"/>
      <c r="AB27" s="1074"/>
      <c r="AC27" s="1075"/>
    </row>
    <row r="28" spans="2:29" ht="12.75">
      <c r="B28" s="970">
        <v>16</v>
      </c>
      <c r="C28" s="965" t="s">
        <v>213</v>
      </c>
      <c r="D28" s="206">
        <v>42375</v>
      </c>
      <c r="E28" s="934">
        <v>10200</v>
      </c>
      <c r="F28" s="934">
        <v>13300</v>
      </c>
      <c r="G28" s="934">
        <v>13300</v>
      </c>
      <c r="H28" s="934">
        <v>13300</v>
      </c>
      <c r="I28" s="934">
        <v>33600</v>
      </c>
      <c r="J28" s="934">
        <v>44500</v>
      </c>
      <c r="K28" s="934">
        <v>49700</v>
      </c>
      <c r="L28" s="934"/>
      <c r="M28" s="934"/>
      <c r="N28" s="934"/>
      <c r="O28" s="934"/>
      <c r="P28" s="934"/>
      <c r="Q28" s="934"/>
      <c r="R28" s="934"/>
      <c r="S28" s="934"/>
      <c r="T28" s="934"/>
      <c r="U28" s="934"/>
      <c r="V28" s="934"/>
      <c r="W28" s="934"/>
      <c r="X28" s="934"/>
      <c r="Y28" s="934"/>
      <c r="Z28" s="934"/>
      <c r="AA28" s="934"/>
      <c r="AB28" s="934"/>
      <c r="AC28" s="943"/>
    </row>
    <row r="29" spans="2:29" ht="12.75">
      <c r="B29" s="970">
        <v>17</v>
      </c>
      <c r="C29" s="669" t="s">
        <v>214</v>
      </c>
      <c r="D29" s="206">
        <v>42375</v>
      </c>
      <c r="E29" s="934">
        <v>10200</v>
      </c>
      <c r="F29" s="934">
        <v>13300</v>
      </c>
      <c r="G29" s="934">
        <v>13300</v>
      </c>
      <c r="H29" s="934">
        <v>13300</v>
      </c>
      <c r="I29" s="934">
        <v>33600</v>
      </c>
      <c r="J29" s="934">
        <v>44500</v>
      </c>
      <c r="K29" s="934">
        <v>49700</v>
      </c>
      <c r="L29" s="934"/>
      <c r="M29" s="934"/>
      <c r="N29" s="934"/>
      <c r="O29" s="934"/>
      <c r="P29" s="934"/>
      <c r="Q29" s="934"/>
      <c r="R29" s="934"/>
      <c r="S29" s="934"/>
      <c r="T29" s="934"/>
      <c r="U29" s="934"/>
      <c r="V29" s="934"/>
      <c r="W29" s="934"/>
      <c r="X29" s="934"/>
      <c r="Y29" s="934"/>
      <c r="Z29" s="934"/>
      <c r="AA29" s="934"/>
      <c r="AB29" s="934"/>
      <c r="AC29" s="943"/>
    </row>
    <row r="30" spans="2:29" ht="12.75">
      <c r="B30" s="970">
        <v>18</v>
      </c>
      <c r="C30" s="669" t="s">
        <v>92</v>
      </c>
      <c r="D30" s="206">
        <v>42375</v>
      </c>
      <c r="E30" s="934">
        <v>12200</v>
      </c>
      <c r="F30" s="934">
        <v>15500</v>
      </c>
      <c r="G30" s="934">
        <v>15500</v>
      </c>
      <c r="H30" s="934">
        <v>15500</v>
      </c>
      <c r="I30" s="934">
        <v>37800</v>
      </c>
      <c r="J30" s="934">
        <v>46300</v>
      </c>
      <c r="K30" s="934">
        <v>51600</v>
      </c>
      <c r="L30" s="934"/>
      <c r="M30" s="934"/>
      <c r="N30" s="934"/>
      <c r="O30" s="934"/>
      <c r="P30" s="934"/>
      <c r="Q30" s="934"/>
      <c r="R30" s="934"/>
      <c r="S30" s="934"/>
      <c r="T30" s="934"/>
      <c r="U30" s="934"/>
      <c r="V30" s="934"/>
      <c r="W30" s="934"/>
      <c r="X30" s="934"/>
      <c r="Y30" s="934"/>
      <c r="Z30" s="934"/>
      <c r="AA30" s="934"/>
      <c r="AB30" s="934"/>
      <c r="AC30" s="943"/>
    </row>
    <row r="31" spans="2:29" ht="12.75">
      <c r="B31" s="970">
        <v>19</v>
      </c>
      <c r="C31" s="669" t="s">
        <v>314</v>
      </c>
      <c r="D31" s="206">
        <v>42375</v>
      </c>
      <c r="E31" s="934">
        <v>9200</v>
      </c>
      <c r="F31" s="934">
        <v>11100</v>
      </c>
      <c r="G31" s="934">
        <v>11100</v>
      </c>
      <c r="H31" s="934">
        <v>11100</v>
      </c>
      <c r="I31" s="934">
        <v>27100</v>
      </c>
      <c r="J31" s="934">
        <v>33800</v>
      </c>
      <c r="K31" s="934">
        <v>39300</v>
      </c>
      <c r="L31" s="934"/>
      <c r="M31" s="934"/>
      <c r="N31" s="934"/>
      <c r="O31" s="934">
        <v>2900</v>
      </c>
      <c r="P31" s="934">
        <v>3300</v>
      </c>
      <c r="Q31" s="934">
        <v>3500</v>
      </c>
      <c r="R31" s="934"/>
      <c r="S31" s="934"/>
      <c r="T31" s="934"/>
      <c r="U31" s="934"/>
      <c r="V31" s="934"/>
      <c r="W31" s="934"/>
      <c r="X31" s="934"/>
      <c r="Y31" s="934"/>
      <c r="Z31" s="934"/>
      <c r="AA31" s="934"/>
      <c r="AB31" s="934"/>
      <c r="AC31" s="943"/>
    </row>
    <row r="32" spans="2:29" ht="12.75">
      <c r="B32" s="970">
        <v>20</v>
      </c>
      <c r="C32" s="669" t="s">
        <v>189</v>
      </c>
      <c r="D32" s="206">
        <v>42375</v>
      </c>
      <c r="E32" s="934">
        <v>9200</v>
      </c>
      <c r="F32" s="934">
        <v>11100</v>
      </c>
      <c r="G32" s="934">
        <v>11100</v>
      </c>
      <c r="H32" s="934">
        <v>11100</v>
      </c>
      <c r="I32" s="934">
        <v>27100</v>
      </c>
      <c r="J32" s="934">
        <v>33800</v>
      </c>
      <c r="K32" s="934">
        <v>39300</v>
      </c>
      <c r="L32" s="934"/>
      <c r="M32" s="934"/>
      <c r="N32" s="934"/>
      <c r="O32" s="934">
        <v>2900</v>
      </c>
      <c r="P32" s="934">
        <v>3300</v>
      </c>
      <c r="Q32" s="934">
        <v>3500</v>
      </c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43"/>
    </row>
    <row r="33" spans="2:29" ht="12.75">
      <c r="B33" s="970">
        <v>21</v>
      </c>
      <c r="C33" s="669" t="s">
        <v>98</v>
      </c>
      <c r="D33" s="206">
        <v>42375</v>
      </c>
      <c r="E33" s="934">
        <v>9200</v>
      </c>
      <c r="F33" s="934">
        <v>11100</v>
      </c>
      <c r="G33" s="934">
        <v>11100</v>
      </c>
      <c r="H33" s="934">
        <v>11100</v>
      </c>
      <c r="I33" s="934">
        <v>27100</v>
      </c>
      <c r="J33" s="934">
        <v>33800</v>
      </c>
      <c r="K33" s="934">
        <v>39300</v>
      </c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934"/>
      <c r="AC33" s="943"/>
    </row>
    <row r="34" spans="2:29" ht="13.5" thickBot="1">
      <c r="B34" s="970">
        <v>22</v>
      </c>
      <c r="C34" s="671" t="s">
        <v>99</v>
      </c>
      <c r="D34" s="936">
        <v>42375</v>
      </c>
      <c r="E34" s="934">
        <v>9200</v>
      </c>
      <c r="F34" s="934">
        <v>11100</v>
      </c>
      <c r="G34" s="934">
        <v>11100</v>
      </c>
      <c r="H34" s="934">
        <v>11100</v>
      </c>
      <c r="I34" s="934">
        <v>27100</v>
      </c>
      <c r="J34" s="934">
        <v>33800</v>
      </c>
      <c r="K34" s="934">
        <v>39300</v>
      </c>
      <c r="L34" s="934"/>
      <c r="M34" s="934"/>
      <c r="N34" s="934"/>
      <c r="O34" s="934"/>
      <c r="P34" s="934"/>
      <c r="Q34" s="934"/>
      <c r="R34" s="934"/>
      <c r="S34" s="934"/>
      <c r="T34" s="934"/>
      <c r="U34" s="934"/>
      <c r="V34" s="934"/>
      <c r="W34" s="934"/>
      <c r="X34" s="934"/>
      <c r="Y34" s="934"/>
      <c r="Z34" s="934"/>
      <c r="AA34" s="934"/>
      <c r="AB34" s="934"/>
      <c r="AC34" s="943"/>
    </row>
    <row r="35" spans="2:29" ht="13.5" thickBot="1">
      <c r="B35" s="971">
        <v>7</v>
      </c>
      <c r="C35" s="1074" t="s">
        <v>179</v>
      </c>
      <c r="D35" s="1074"/>
      <c r="E35" s="1074"/>
      <c r="F35" s="1074"/>
      <c r="G35" s="1074"/>
      <c r="H35" s="1074"/>
      <c r="I35" s="1074"/>
      <c r="J35" s="1074"/>
      <c r="K35" s="1074"/>
      <c r="L35" s="1074"/>
      <c r="M35" s="1074"/>
      <c r="N35" s="1074"/>
      <c r="O35" s="1074"/>
      <c r="P35" s="1074"/>
      <c r="Q35" s="1074"/>
      <c r="R35" s="1074"/>
      <c r="S35" s="1074"/>
      <c r="T35" s="1074"/>
      <c r="U35" s="1074"/>
      <c r="V35" s="1074"/>
      <c r="W35" s="1074"/>
      <c r="X35" s="1074"/>
      <c r="Y35" s="1074"/>
      <c r="Z35" s="1074"/>
      <c r="AA35" s="1074"/>
      <c r="AB35" s="1074"/>
      <c r="AC35" s="1075"/>
    </row>
    <row r="36" spans="2:29" ht="12.75">
      <c r="B36" s="970">
        <v>23</v>
      </c>
      <c r="C36" s="965" t="s">
        <v>102</v>
      </c>
      <c r="D36" s="206">
        <v>42324</v>
      </c>
      <c r="E36" s="934">
        <v>14500</v>
      </c>
      <c r="F36" s="934">
        <v>28900</v>
      </c>
      <c r="G36" s="934">
        <v>19600</v>
      </c>
      <c r="H36" s="934">
        <v>34500</v>
      </c>
      <c r="I36" s="934">
        <v>37500</v>
      </c>
      <c r="J36" s="934">
        <v>57500</v>
      </c>
      <c r="K36" s="934">
        <v>74400</v>
      </c>
      <c r="L36" s="934"/>
      <c r="M36" s="934"/>
      <c r="N36" s="934">
        <v>3000</v>
      </c>
      <c r="O36" s="934"/>
      <c r="P36" s="934"/>
      <c r="Q36" s="934"/>
      <c r="R36" s="934"/>
      <c r="S36" s="934"/>
      <c r="T36" s="934"/>
      <c r="U36" s="934"/>
      <c r="V36" s="934">
        <v>3000</v>
      </c>
      <c r="W36" s="934">
        <v>3000</v>
      </c>
      <c r="X36" s="934"/>
      <c r="Y36" s="934"/>
      <c r="Z36" s="934"/>
      <c r="AA36" s="934"/>
      <c r="AB36" s="934"/>
      <c r="AC36" s="943"/>
    </row>
    <row r="37" spans="2:29" ht="12.75">
      <c r="B37" s="677">
        <v>24</v>
      </c>
      <c r="C37" s="669" t="s">
        <v>373</v>
      </c>
      <c r="D37" s="206">
        <v>42324</v>
      </c>
      <c r="E37" s="934">
        <v>8900</v>
      </c>
      <c r="F37" s="934">
        <v>23200</v>
      </c>
      <c r="G37" s="934">
        <v>17600</v>
      </c>
      <c r="H37" s="934">
        <v>34500</v>
      </c>
      <c r="I37" s="934">
        <v>40100</v>
      </c>
      <c r="J37" s="934">
        <v>46200</v>
      </c>
      <c r="K37" s="934">
        <v>51400</v>
      </c>
      <c r="L37" s="934"/>
      <c r="M37" s="934"/>
      <c r="N37" s="934">
        <v>400</v>
      </c>
      <c r="O37" s="934">
        <v>400</v>
      </c>
      <c r="P37" s="934">
        <v>400</v>
      </c>
      <c r="Q37" s="934">
        <v>400</v>
      </c>
      <c r="R37" s="934">
        <v>400</v>
      </c>
      <c r="S37" s="934">
        <v>400</v>
      </c>
      <c r="T37" s="934">
        <v>400</v>
      </c>
      <c r="U37" s="934"/>
      <c r="V37" s="934"/>
      <c r="W37" s="934"/>
      <c r="X37" s="934"/>
      <c r="Y37" s="934"/>
      <c r="Z37" s="934"/>
      <c r="AA37" s="934"/>
      <c r="AB37" s="934"/>
      <c r="AC37" s="943"/>
    </row>
    <row r="38" spans="2:29" ht="12.75">
      <c r="B38" s="970">
        <v>25</v>
      </c>
      <c r="C38" s="669" t="s">
        <v>106</v>
      </c>
      <c r="D38" s="936">
        <v>42324</v>
      </c>
      <c r="E38" s="934">
        <v>10400</v>
      </c>
      <c r="F38" s="934">
        <v>30900</v>
      </c>
      <c r="G38" s="934">
        <v>15500</v>
      </c>
      <c r="H38" s="934">
        <v>41100</v>
      </c>
      <c r="I38" s="934">
        <v>46200</v>
      </c>
      <c r="J38" s="934">
        <v>51400</v>
      </c>
      <c r="K38" s="934">
        <v>61600</v>
      </c>
      <c r="L38" s="934"/>
      <c r="M38" s="934"/>
      <c r="N38" s="934">
        <v>400</v>
      </c>
      <c r="O38" s="934">
        <v>10100</v>
      </c>
      <c r="P38" s="934">
        <v>400</v>
      </c>
      <c r="Q38" s="934"/>
      <c r="R38" s="934"/>
      <c r="S38" s="934"/>
      <c r="T38" s="934"/>
      <c r="U38" s="934"/>
      <c r="V38" s="934">
        <v>1500</v>
      </c>
      <c r="W38" s="934">
        <v>5400</v>
      </c>
      <c r="X38" s="934"/>
      <c r="Y38" s="934"/>
      <c r="Z38" s="934"/>
      <c r="AA38" s="934"/>
      <c r="AB38" s="934"/>
      <c r="AC38" s="943"/>
    </row>
    <row r="39" spans="2:29" ht="13.5" thickBot="1">
      <c r="B39" s="677">
        <v>26</v>
      </c>
      <c r="C39" s="671" t="s">
        <v>343</v>
      </c>
      <c r="D39" s="941">
        <v>42324</v>
      </c>
      <c r="E39" s="934">
        <v>10400</v>
      </c>
      <c r="F39" s="934">
        <v>30900</v>
      </c>
      <c r="G39" s="934">
        <v>15500</v>
      </c>
      <c r="H39" s="934">
        <v>41100</v>
      </c>
      <c r="I39" s="934">
        <v>46200</v>
      </c>
      <c r="J39" s="934">
        <v>51400</v>
      </c>
      <c r="K39" s="934">
        <v>61600</v>
      </c>
      <c r="L39" s="934"/>
      <c r="M39" s="934"/>
      <c r="N39" s="934">
        <v>400</v>
      </c>
      <c r="O39" s="934">
        <v>10100</v>
      </c>
      <c r="P39" s="934">
        <v>400</v>
      </c>
      <c r="Q39" s="934"/>
      <c r="R39" s="934"/>
      <c r="S39" s="934"/>
      <c r="T39" s="934"/>
      <c r="U39" s="934"/>
      <c r="V39" s="934">
        <v>1500</v>
      </c>
      <c r="W39" s="934">
        <v>5400</v>
      </c>
      <c r="X39" s="934"/>
      <c r="Y39" s="934"/>
      <c r="Z39" s="934"/>
      <c r="AA39" s="934"/>
      <c r="AB39" s="934"/>
      <c r="AC39" s="943"/>
    </row>
    <row r="40" spans="2:29" ht="13.5" thickBot="1">
      <c r="B40" s="673">
        <v>8</v>
      </c>
      <c r="C40" s="1074" t="s">
        <v>313</v>
      </c>
      <c r="D40" s="1074"/>
      <c r="E40" s="1074"/>
      <c r="F40" s="1074"/>
      <c r="G40" s="1074"/>
      <c r="H40" s="1074"/>
      <c r="I40" s="1074"/>
      <c r="J40" s="1074"/>
      <c r="K40" s="1074"/>
      <c r="L40" s="1074"/>
      <c r="M40" s="1074"/>
      <c r="N40" s="1074"/>
      <c r="O40" s="1074"/>
      <c r="P40" s="1074"/>
      <c r="Q40" s="1074"/>
      <c r="R40" s="1074"/>
      <c r="S40" s="1074"/>
      <c r="T40" s="1074"/>
      <c r="U40" s="1074"/>
      <c r="V40" s="1074"/>
      <c r="W40" s="1074"/>
      <c r="X40" s="1074"/>
      <c r="Y40" s="1074"/>
      <c r="Z40" s="1074"/>
      <c r="AA40" s="1074"/>
      <c r="AB40" s="1074"/>
      <c r="AC40" s="1075"/>
    </row>
    <row r="41" spans="2:29" ht="12.75">
      <c r="B41" s="677">
        <v>27</v>
      </c>
      <c r="C41" s="965" t="s">
        <v>109</v>
      </c>
      <c r="D41" s="206">
        <v>42376</v>
      </c>
      <c r="E41" s="934">
        <v>10600</v>
      </c>
      <c r="F41" s="934">
        <v>14500</v>
      </c>
      <c r="G41" s="934">
        <v>14800</v>
      </c>
      <c r="H41" s="934">
        <v>16700</v>
      </c>
      <c r="I41" s="934">
        <v>34800</v>
      </c>
      <c r="J41" s="934">
        <v>47300</v>
      </c>
      <c r="K41" s="934">
        <v>52200</v>
      </c>
      <c r="L41" s="934"/>
      <c r="M41" s="934"/>
      <c r="N41" s="934">
        <v>8000</v>
      </c>
      <c r="O41" s="934"/>
      <c r="P41" s="934"/>
      <c r="Q41" s="934"/>
      <c r="R41" s="934"/>
      <c r="S41" s="934"/>
      <c r="T41" s="934"/>
      <c r="U41" s="934"/>
      <c r="V41" s="934"/>
      <c r="W41" s="934"/>
      <c r="X41" s="934"/>
      <c r="Y41" s="934"/>
      <c r="Z41" s="934"/>
      <c r="AA41" s="934"/>
      <c r="AB41" s="934"/>
      <c r="AC41" s="943"/>
    </row>
    <row r="42" spans="2:29" ht="12.75">
      <c r="B42" s="677">
        <v>28</v>
      </c>
      <c r="C42" s="669" t="s">
        <v>111</v>
      </c>
      <c r="D42" s="206">
        <v>42376</v>
      </c>
      <c r="E42" s="934">
        <v>7700</v>
      </c>
      <c r="F42" s="934">
        <v>9300</v>
      </c>
      <c r="G42" s="934">
        <v>9300</v>
      </c>
      <c r="H42" s="934">
        <v>9300</v>
      </c>
      <c r="I42" s="934">
        <v>20600</v>
      </c>
      <c r="J42" s="934">
        <v>27600</v>
      </c>
      <c r="K42" s="934">
        <v>31000</v>
      </c>
      <c r="L42" s="934"/>
      <c r="M42" s="934"/>
      <c r="N42" s="934">
        <v>5800</v>
      </c>
      <c r="O42" s="934">
        <v>200</v>
      </c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43"/>
    </row>
    <row r="43" spans="2:29" ht="12.75">
      <c r="B43" s="677">
        <v>29</v>
      </c>
      <c r="C43" s="669" t="s">
        <v>113</v>
      </c>
      <c r="D43" s="206">
        <v>42376</v>
      </c>
      <c r="E43" s="934">
        <v>10600</v>
      </c>
      <c r="F43" s="934">
        <v>14500</v>
      </c>
      <c r="G43" s="934">
        <v>14800</v>
      </c>
      <c r="H43" s="934">
        <v>16700</v>
      </c>
      <c r="I43" s="934">
        <v>34800</v>
      </c>
      <c r="J43" s="934">
        <v>47300</v>
      </c>
      <c r="K43" s="934">
        <v>52200</v>
      </c>
      <c r="L43" s="934"/>
      <c r="M43" s="934"/>
      <c r="N43" s="934"/>
      <c r="O43" s="934"/>
      <c r="P43" s="934"/>
      <c r="Q43" s="934"/>
      <c r="R43" s="934"/>
      <c r="S43" s="934"/>
      <c r="T43" s="934"/>
      <c r="U43" s="934"/>
      <c r="V43" s="934"/>
      <c r="W43" s="934"/>
      <c r="X43" s="934"/>
      <c r="Y43" s="934"/>
      <c r="Z43" s="934"/>
      <c r="AA43" s="934"/>
      <c r="AB43" s="934"/>
      <c r="AC43" s="943"/>
    </row>
    <row r="44" spans="2:29" ht="13.5" thickBot="1">
      <c r="B44" s="677">
        <v>30</v>
      </c>
      <c r="C44" s="671" t="s">
        <v>115</v>
      </c>
      <c r="D44" s="936">
        <v>42376</v>
      </c>
      <c r="E44" s="934">
        <v>10600</v>
      </c>
      <c r="F44" s="934">
        <v>14500</v>
      </c>
      <c r="G44" s="934">
        <v>14800</v>
      </c>
      <c r="H44" s="934">
        <v>16700</v>
      </c>
      <c r="I44" s="934">
        <v>34800</v>
      </c>
      <c r="J44" s="934">
        <v>47300</v>
      </c>
      <c r="K44" s="934">
        <v>52200</v>
      </c>
      <c r="L44" s="934"/>
      <c r="M44" s="934"/>
      <c r="N44" s="934">
        <v>1000</v>
      </c>
      <c r="O44" s="934">
        <v>1000</v>
      </c>
      <c r="P44" s="934">
        <v>1000</v>
      </c>
      <c r="Q44" s="934">
        <v>1000</v>
      </c>
      <c r="R44" s="934">
        <v>1000</v>
      </c>
      <c r="S44" s="934"/>
      <c r="T44" s="934"/>
      <c r="U44" s="934"/>
      <c r="V44" s="934"/>
      <c r="W44" s="934"/>
      <c r="X44" s="934"/>
      <c r="Y44" s="934"/>
      <c r="Z44" s="934"/>
      <c r="AA44" s="934"/>
      <c r="AB44" s="934"/>
      <c r="AC44" s="943"/>
    </row>
    <row r="45" spans="2:29" ht="13.5" thickBot="1">
      <c r="B45" s="673">
        <v>9</v>
      </c>
      <c r="C45" s="1074" t="s">
        <v>181</v>
      </c>
      <c r="D45" s="1074"/>
      <c r="E45" s="1074"/>
      <c r="F45" s="1074"/>
      <c r="G45" s="1074"/>
      <c r="H45" s="1074"/>
      <c r="I45" s="1074"/>
      <c r="J45" s="1074"/>
      <c r="K45" s="1074"/>
      <c r="L45" s="1074"/>
      <c r="M45" s="1074"/>
      <c r="N45" s="1074"/>
      <c r="O45" s="1074"/>
      <c r="P45" s="1074"/>
      <c r="Q45" s="1074"/>
      <c r="R45" s="1074"/>
      <c r="S45" s="1074"/>
      <c r="T45" s="1074"/>
      <c r="U45" s="1074"/>
      <c r="V45" s="1074"/>
      <c r="W45" s="1074"/>
      <c r="X45" s="1074"/>
      <c r="Y45" s="1074"/>
      <c r="Z45" s="1074"/>
      <c r="AA45" s="1074"/>
      <c r="AB45" s="1074"/>
      <c r="AC45" s="1075"/>
    </row>
    <row r="46" spans="2:29" ht="12.75">
      <c r="B46" s="677">
        <v>31</v>
      </c>
      <c r="C46" s="668" t="s">
        <v>118</v>
      </c>
      <c r="D46" s="206">
        <v>42375</v>
      </c>
      <c r="E46" s="934">
        <v>7100</v>
      </c>
      <c r="F46" s="934">
        <v>10600</v>
      </c>
      <c r="G46" s="934">
        <v>9200</v>
      </c>
      <c r="H46" s="934">
        <v>12300</v>
      </c>
      <c r="I46" s="934">
        <v>20800</v>
      </c>
      <c r="J46" s="934">
        <v>28100</v>
      </c>
      <c r="K46" s="934">
        <v>30400</v>
      </c>
      <c r="L46" s="934"/>
      <c r="M46" s="934"/>
      <c r="N46" s="934">
        <v>200</v>
      </c>
      <c r="O46" s="934">
        <v>200</v>
      </c>
      <c r="P46" s="934">
        <v>200</v>
      </c>
      <c r="Q46" s="934">
        <v>200</v>
      </c>
      <c r="R46" s="934">
        <v>200</v>
      </c>
      <c r="S46" s="934">
        <v>200</v>
      </c>
      <c r="T46" s="934">
        <v>200</v>
      </c>
      <c r="U46" s="934"/>
      <c r="V46" s="934"/>
      <c r="W46" s="934"/>
      <c r="X46" s="934"/>
      <c r="Y46" s="934"/>
      <c r="Z46" s="934"/>
      <c r="AA46" s="934"/>
      <c r="AB46" s="934"/>
      <c r="AC46" s="943"/>
    </row>
    <row r="47" spans="2:29" ht="13.5" thickBot="1">
      <c r="B47" s="677">
        <v>32</v>
      </c>
      <c r="C47" s="671" t="s">
        <v>121</v>
      </c>
      <c r="D47" s="212">
        <v>42375</v>
      </c>
      <c r="E47" s="934">
        <v>7100</v>
      </c>
      <c r="F47" s="934">
        <v>10600</v>
      </c>
      <c r="G47" s="934">
        <v>9200</v>
      </c>
      <c r="H47" s="934">
        <v>12300</v>
      </c>
      <c r="I47" s="934">
        <v>20800</v>
      </c>
      <c r="J47" s="934">
        <v>28100</v>
      </c>
      <c r="K47" s="934">
        <v>30400</v>
      </c>
      <c r="L47" s="934"/>
      <c r="M47" s="934"/>
      <c r="N47" s="934">
        <v>200</v>
      </c>
      <c r="O47" s="934">
        <v>200</v>
      </c>
      <c r="P47" s="934">
        <v>200</v>
      </c>
      <c r="Q47" s="934">
        <v>200</v>
      </c>
      <c r="R47" s="934">
        <v>200</v>
      </c>
      <c r="S47" s="934">
        <v>200</v>
      </c>
      <c r="T47" s="934">
        <v>200</v>
      </c>
      <c r="U47" s="934"/>
      <c r="V47" s="934"/>
      <c r="W47" s="934"/>
      <c r="X47" s="934"/>
      <c r="Y47" s="934"/>
      <c r="Z47" s="934"/>
      <c r="AA47" s="934"/>
      <c r="AB47" s="934"/>
      <c r="AC47" s="943"/>
    </row>
    <row r="48" spans="2:29" ht="13.5" thickBot="1">
      <c r="B48" s="673">
        <v>10</v>
      </c>
      <c r="C48" s="1075" t="s">
        <v>129</v>
      </c>
      <c r="D48" s="1076"/>
      <c r="E48" s="1076"/>
      <c r="F48" s="1076"/>
      <c r="G48" s="1076"/>
      <c r="H48" s="1076"/>
      <c r="I48" s="1076"/>
      <c r="J48" s="1076"/>
      <c r="K48" s="1076"/>
      <c r="L48" s="1076"/>
      <c r="M48" s="1076"/>
      <c r="N48" s="1076"/>
      <c r="O48" s="1076"/>
      <c r="P48" s="1076"/>
      <c r="Q48" s="1076"/>
      <c r="R48" s="1076"/>
      <c r="S48" s="1076"/>
      <c r="T48" s="1076"/>
      <c r="U48" s="1076"/>
      <c r="V48" s="1076"/>
      <c r="W48" s="1076"/>
      <c r="X48" s="1076"/>
      <c r="Y48" s="1076"/>
      <c r="Z48" s="1076"/>
      <c r="AA48" s="1076"/>
      <c r="AB48" s="1076"/>
      <c r="AC48" s="1076"/>
    </row>
    <row r="49" spans="2:29" ht="12.75">
      <c r="B49" s="677">
        <v>33</v>
      </c>
      <c r="C49" s="675" t="s">
        <v>131</v>
      </c>
      <c r="D49" s="107">
        <v>42385</v>
      </c>
      <c r="E49" s="934">
        <v>7000</v>
      </c>
      <c r="F49" s="934">
        <v>8300</v>
      </c>
      <c r="G49" s="934">
        <v>22300</v>
      </c>
      <c r="H49" s="934">
        <v>29000</v>
      </c>
      <c r="I49" s="934">
        <v>33400</v>
      </c>
      <c r="J49" s="934"/>
      <c r="K49" s="934"/>
      <c r="L49" s="934"/>
      <c r="M49" s="934"/>
      <c r="N49" s="934">
        <v>4000</v>
      </c>
      <c r="O49" s="934">
        <v>6800</v>
      </c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>
        <v>9100</v>
      </c>
      <c r="AA49" s="934">
        <v>5700</v>
      </c>
      <c r="AB49" s="934">
        <v>18000</v>
      </c>
      <c r="AC49" s="942">
        <v>5700</v>
      </c>
    </row>
    <row r="50" spans="2:29" ht="12.75">
      <c r="B50" s="677">
        <v>34</v>
      </c>
      <c r="C50" s="670" t="s">
        <v>132</v>
      </c>
      <c r="D50" s="107">
        <v>42385</v>
      </c>
      <c r="E50" s="934">
        <v>7000</v>
      </c>
      <c r="F50" s="934">
        <v>8300</v>
      </c>
      <c r="G50" s="934">
        <v>22300</v>
      </c>
      <c r="H50" s="934">
        <v>29000</v>
      </c>
      <c r="I50" s="934">
        <v>33400</v>
      </c>
      <c r="J50" s="934"/>
      <c r="K50" s="934"/>
      <c r="L50" s="934"/>
      <c r="M50" s="934"/>
      <c r="N50" s="934">
        <v>4000</v>
      </c>
      <c r="O50" s="934">
        <v>6800</v>
      </c>
      <c r="P50" s="934"/>
      <c r="Q50" s="934"/>
      <c r="R50" s="934"/>
      <c r="S50" s="934"/>
      <c r="T50" s="934"/>
      <c r="U50" s="934"/>
      <c r="V50" s="934"/>
      <c r="W50" s="934"/>
      <c r="X50" s="934"/>
      <c r="Y50" s="934"/>
      <c r="Z50" s="934">
        <v>9100</v>
      </c>
      <c r="AA50" s="934">
        <v>5700</v>
      </c>
      <c r="AB50" s="934">
        <v>18000</v>
      </c>
      <c r="AC50" s="943">
        <v>5700</v>
      </c>
    </row>
    <row r="51" spans="2:29" ht="12.75">
      <c r="B51" s="677">
        <v>35</v>
      </c>
      <c r="C51" s="670" t="s">
        <v>134</v>
      </c>
      <c r="D51" s="107">
        <v>42385</v>
      </c>
      <c r="E51" s="934">
        <v>7600</v>
      </c>
      <c r="F51" s="934">
        <v>9100</v>
      </c>
      <c r="G51" s="934">
        <v>24500</v>
      </c>
      <c r="H51" s="934">
        <v>32000</v>
      </c>
      <c r="I51" s="934">
        <v>36800</v>
      </c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>
        <v>9100</v>
      </c>
      <c r="AA51" s="934">
        <v>5700</v>
      </c>
      <c r="AB51" s="934">
        <v>18000</v>
      </c>
      <c r="AC51" s="943">
        <v>5700</v>
      </c>
    </row>
    <row r="52" spans="2:29" ht="12.75">
      <c r="B52" s="677">
        <v>36</v>
      </c>
      <c r="C52" s="670" t="s">
        <v>136</v>
      </c>
      <c r="D52" s="107">
        <v>42385</v>
      </c>
      <c r="E52" s="934">
        <v>7600</v>
      </c>
      <c r="F52" s="934">
        <v>9100</v>
      </c>
      <c r="G52" s="934">
        <v>24500</v>
      </c>
      <c r="H52" s="934">
        <v>32000</v>
      </c>
      <c r="I52" s="934">
        <v>36800</v>
      </c>
      <c r="J52" s="934"/>
      <c r="K52" s="934"/>
      <c r="L52" s="934"/>
      <c r="M52" s="934"/>
      <c r="O52" s="934"/>
      <c r="P52" s="934"/>
      <c r="Q52" s="934"/>
      <c r="R52" s="934"/>
      <c r="S52" s="934"/>
      <c r="T52" s="934"/>
      <c r="U52" s="934"/>
      <c r="V52" s="934"/>
      <c r="W52" s="934"/>
      <c r="X52" s="934"/>
      <c r="Y52" s="934"/>
      <c r="Z52" s="934">
        <v>9100</v>
      </c>
      <c r="AA52" s="934">
        <v>5700</v>
      </c>
      <c r="AB52" s="934">
        <v>18000</v>
      </c>
      <c r="AC52" s="943">
        <v>5700</v>
      </c>
    </row>
    <row r="53" spans="2:29" ht="12.75">
      <c r="B53" s="677">
        <v>37</v>
      </c>
      <c r="C53" s="670" t="s">
        <v>138</v>
      </c>
      <c r="D53" s="107">
        <v>42385</v>
      </c>
      <c r="E53" s="934">
        <v>7600</v>
      </c>
      <c r="F53" s="934">
        <v>9100</v>
      </c>
      <c r="G53" s="934">
        <v>24500</v>
      </c>
      <c r="H53" s="934">
        <v>32000</v>
      </c>
      <c r="I53" s="934">
        <v>36800</v>
      </c>
      <c r="J53" s="934"/>
      <c r="K53" s="934"/>
      <c r="L53" s="934"/>
      <c r="M53" s="934"/>
      <c r="N53" s="934">
        <v>3900</v>
      </c>
      <c r="O53" s="934">
        <v>4600</v>
      </c>
      <c r="P53" s="934"/>
      <c r="Q53" s="934"/>
      <c r="R53" s="934"/>
      <c r="S53" s="934"/>
      <c r="T53" s="934"/>
      <c r="U53" s="934"/>
      <c r="V53" s="934"/>
      <c r="W53" s="934"/>
      <c r="X53" s="934"/>
      <c r="Y53" s="934"/>
      <c r="Z53" s="934">
        <v>9100</v>
      </c>
      <c r="AA53" s="934">
        <v>5700</v>
      </c>
      <c r="AB53" s="934">
        <v>18000</v>
      </c>
      <c r="AC53" s="943">
        <v>5700</v>
      </c>
    </row>
    <row r="54" spans="2:29" ht="12.75">
      <c r="B54" s="677">
        <v>38</v>
      </c>
      <c r="C54" s="670" t="s">
        <v>140</v>
      </c>
      <c r="D54" s="107">
        <v>42385</v>
      </c>
      <c r="E54" s="934">
        <v>7600</v>
      </c>
      <c r="F54" s="934">
        <v>9100</v>
      </c>
      <c r="G54" s="934">
        <v>24500</v>
      </c>
      <c r="H54" s="934">
        <v>32000</v>
      </c>
      <c r="I54" s="934">
        <v>36800</v>
      </c>
      <c r="J54" s="934"/>
      <c r="K54" s="934"/>
      <c r="L54" s="934"/>
      <c r="M54" s="934"/>
      <c r="N54" s="934">
        <v>3900</v>
      </c>
      <c r="O54" s="934">
        <v>4600</v>
      </c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>
        <v>9100</v>
      </c>
      <c r="AA54" s="934">
        <v>5700</v>
      </c>
      <c r="AB54" s="934">
        <v>18000</v>
      </c>
      <c r="AC54" s="943">
        <v>5700</v>
      </c>
    </row>
    <row r="55" spans="2:29" ht="12.75">
      <c r="B55" s="677">
        <v>39</v>
      </c>
      <c r="C55" s="670" t="s">
        <v>142</v>
      </c>
      <c r="D55" s="107">
        <v>42385</v>
      </c>
      <c r="E55" s="934">
        <v>7600</v>
      </c>
      <c r="F55" s="934">
        <v>9100</v>
      </c>
      <c r="G55" s="934">
        <v>24500</v>
      </c>
      <c r="H55" s="934">
        <v>32000</v>
      </c>
      <c r="I55" s="934">
        <v>36800</v>
      </c>
      <c r="J55" s="934"/>
      <c r="K55" s="934"/>
      <c r="L55" s="934"/>
      <c r="M55" s="934"/>
      <c r="N55" s="934">
        <v>3900</v>
      </c>
      <c r="O55" s="934"/>
      <c r="P55" s="934"/>
      <c r="Q55" s="934"/>
      <c r="R55" s="934"/>
      <c r="S55" s="934"/>
      <c r="T55" s="934"/>
      <c r="U55" s="934"/>
      <c r="V55" s="934"/>
      <c r="W55" s="934"/>
      <c r="X55" s="934"/>
      <c r="Y55" s="934"/>
      <c r="Z55" s="934">
        <v>9100</v>
      </c>
      <c r="AA55" s="934">
        <v>5700</v>
      </c>
      <c r="AB55" s="934">
        <v>18000</v>
      </c>
      <c r="AC55" s="943">
        <v>5700</v>
      </c>
    </row>
    <row r="56" spans="2:29" ht="12.75">
      <c r="B56" s="677">
        <v>40</v>
      </c>
      <c r="C56" s="670" t="s">
        <v>144</v>
      </c>
      <c r="D56" s="107">
        <v>42385</v>
      </c>
      <c r="E56" s="934">
        <v>7600</v>
      </c>
      <c r="F56" s="934">
        <v>9100</v>
      </c>
      <c r="G56" s="934">
        <v>24500</v>
      </c>
      <c r="H56" s="934">
        <v>32000</v>
      </c>
      <c r="I56" s="934">
        <v>36800</v>
      </c>
      <c r="J56" s="934"/>
      <c r="K56" s="934"/>
      <c r="L56" s="934"/>
      <c r="M56" s="934"/>
      <c r="N56" s="934">
        <v>3900</v>
      </c>
      <c r="O56" s="934"/>
      <c r="P56" s="934"/>
      <c r="Q56" s="934"/>
      <c r="R56" s="934"/>
      <c r="S56" s="934"/>
      <c r="T56" s="934"/>
      <c r="U56" s="934"/>
      <c r="V56" s="934"/>
      <c r="W56" s="934"/>
      <c r="X56" s="934"/>
      <c r="Y56" s="934"/>
      <c r="Z56" s="934">
        <v>9100</v>
      </c>
      <c r="AA56" s="934">
        <v>5700</v>
      </c>
      <c r="AB56" s="934">
        <v>18000</v>
      </c>
      <c r="AC56" s="943">
        <v>5700</v>
      </c>
    </row>
    <row r="57" spans="2:29" ht="13.5" thickBot="1">
      <c r="B57" s="677">
        <v>41</v>
      </c>
      <c r="C57" s="670" t="s">
        <v>235</v>
      </c>
      <c r="D57" s="107">
        <v>42385</v>
      </c>
      <c r="E57" s="934">
        <v>7600</v>
      </c>
      <c r="F57" s="934">
        <v>9100</v>
      </c>
      <c r="G57" s="934">
        <v>24500</v>
      </c>
      <c r="H57" s="934">
        <v>32000</v>
      </c>
      <c r="I57" s="934">
        <v>36800</v>
      </c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>
        <v>9100</v>
      </c>
      <c r="AA57" s="934">
        <v>5700</v>
      </c>
      <c r="AB57" s="934">
        <v>18000</v>
      </c>
      <c r="AC57" s="943">
        <v>5700</v>
      </c>
    </row>
    <row r="58" spans="2:29" ht="13.5" thickBot="1">
      <c r="B58" s="673">
        <v>11</v>
      </c>
      <c r="C58" s="1078" t="s">
        <v>183</v>
      </c>
      <c r="D58" s="1078"/>
      <c r="E58" s="1078"/>
      <c r="F58" s="1078"/>
      <c r="G58" s="1078"/>
      <c r="H58" s="1078"/>
      <c r="I58" s="1078"/>
      <c r="J58" s="1078"/>
      <c r="K58" s="1078"/>
      <c r="L58" s="1078"/>
      <c r="M58" s="1078"/>
      <c r="N58" s="1078"/>
      <c r="O58" s="1078"/>
      <c r="P58" s="1078"/>
      <c r="Q58" s="1078"/>
      <c r="R58" s="1078"/>
      <c r="S58" s="1078"/>
      <c r="T58" s="1078"/>
      <c r="U58" s="1078"/>
      <c r="V58" s="1078"/>
      <c r="W58" s="1078"/>
      <c r="X58" s="1078"/>
      <c r="Y58" s="1078"/>
      <c r="Z58" s="1078"/>
      <c r="AA58" s="1078"/>
      <c r="AB58" s="1078"/>
      <c r="AC58" s="1079"/>
    </row>
    <row r="59" spans="2:29" ht="12.75">
      <c r="B59" s="677">
        <v>42</v>
      </c>
      <c r="C59" s="675" t="s">
        <v>159</v>
      </c>
      <c r="D59" s="107">
        <v>42385</v>
      </c>
      <c r="E59" s="934">
        <v>7200</v>
      </c>
      <c r="F59" s="934">
        <v>7900</v>
      </c>
      <c r="G59" s="934">
        <v>20200</v>
      </c>
      <c r="H59" s="934">
        <v>25100</v>
      </c>
      <c r="I59" s="934">
        <v>29300</v>
      </c>
      <c r="J59" s="934"/>
      <c r="K59" s="934"/>
      <c r="L59" s="934"/>
      <c r="M59" s="934"/>
      <c r="N59" s="934"/>
      <c r="O59" s="934"/>
      <c r="P59" s="934"/>
      <c r="Q59" s="934"/>
      <c r="R59" s="934"/>
      <c r="S59" s="934"/>
      <c r="T59" s="934"/>
      <c r="U59" s="934"/>
      <c r="V59" s="934"/>
      <c r="W59" s="934"/>
      <c r="X59" s="934"/>
      <c r="Y59" s="934"/>
      <c r="Z59" s="934">
        <v>8600</v>
      </c>
      <c r="AA59" s="934">
        <v>5900</v>
      </c>
      <c r="AB59" s="934">
        <v>8400</v>
      </c>
      <c r="AC59" s="942"/>
    </row>
    <row r="60" spans="2:29" ht="12.75">
      <c r="B60" s="677">
        <v>43</v>
      </c>
      <c r="C60" s="670" t="s">
        <v>157</v>
      </c>
      <c r="D60" s="107">
        <v>42385</v>
      </c>
      <c r="E60" s="934">
        <v>7200</v>
      </c>
      <c r="F60" s="934">
        <v>7900</v>
      </c>
      <c r="G60" s="934">
        <v>20200</v>
      </c>
      <c r="H60" s="934">
        <v>25100</v>
      </c>
      <c r="I60" s="934">
        <v>29300</v>
      </c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>
        <v>8600</v>
      </c>
      <c r="AA60" s="934">
        <v>5900</v>
      </c>
      <c r="AB60" s="934">
        <v>8400</v>
      </c>
      <c r="AC60" s="943"/>
    </row>
    <row r="61" spans="2:29" ht="12.75">
      <c r="B61" s="677">
        <v>44</v>
      </c>
      <c r="C61" s="670" t="s">
        <v>155</v>
      </c>
      <c r="D61" s="107">
        <v>42385</v>
      </c>
      <c r="E61" s="934">
        <v>7200</v>
      </c>
      <c r="F61" s="934">
        <v>7900</v>
      </c>
      <c r="G61" s="934">
        <v>20200</v>
      </c>
      <c r="H61" s="934">
        <v>25100</v>
      </c>
      <c r="I61" s="934">
        <v>29300</v>
      </c>
      <c r="J61" s="934"/>
      <c r="K61" s="934"/>
      <c r="L61" s="934"/>
      <c r="M61" s="934"/>
      <c r="N61" s="934">
        <v>800</v>
      </c>
      <c r="O61" s="934">
        <v>800</v>
      </c>
      <c r="P61" s="934"/>
      <c r="Q61" s="934"/>
      <c r="R61" s="934"/>
      <c r="S61" s="934"/>
      <c r="T61" s="934"/>
      <c r="U61" s="934"/>
      <c r="V61" s="934"/>
      <c r="W61" s="934"/>
      <c r="X61" s="934"/>
      <c r="Y61" s="934"/>
      <c r="Z61" s="934">
        <v>8600</v>
      </c>
      <c r="AA61" s="934">
        <v>5900</v>
      </c>
      <c r="AB61" s="934">
        <v>8400</v>
      </c>
      <c r="AC61" s="943"/>
    </row>
    <row r="62" spans="2:29" ht="12.75">
      <c r="B62" s="677">
        <v>45</v>
      </c>
      <c r="C62" s="670" t="s">
        <v>153</v>
      </c>
      <c r="D62" s="107">
        <v>42385</v>
      </c>
      <c r="E62" s="934">
        <v>7200</v>
      </c>
      <c r="F62" s="934">
        <v>7900</v>
      </c>
      <c r="G62" s="934">
        <v>20200</v>
      </c>
      <c r="H62" s="934">
        <v>25100</v>
      </c>
      <c r="I62" s="934">
        <v>29300</v>
      </c>
      <c r="J62" s="934"/>
      <c r="K62" s="934"/>
      <c r="L62" s="934"/>
      <c r="M62" s="934"/>
      <c r="N62" s="934">
        <v>1900</v>
      </c>
      <c r="O62" s="934">
        <v>1900</v>
      </c>
      <c r="P62" s="934"/>
      <c r="Q62" s="934"/>
      <c r="R62" s="934"/>
      <c r="S62" s="934"/>
      <c r="T62" s="934"/>
      <c r="U62" s="934"/>
      <c r="V62" s="934"/>
      <c r="W62" s="934"/>
      <c r="X62" s="934"/>
      <c r="Y62" s="934"/>
      <c r="Z62" s="934">
        <v>8600</v>
      </c>
      <c r="AA62" s="934">
        <v>5900</v>
      </c>
      <c r="AB62" s="934">
        <v>8400</v>
      </c>
      <c r="AC62" s="943"/>
    </row>
    <row r="63" spans="2:30" ht="13.5" thickBot="1">
      <c r="B63" s="677">
        <v>46</v>
      </c>
      <c r="C63" s="669" t="s">
        <v>151</v>
      </c>
      <c r="D63" s="107">
        <v>42385</v>
      </c>
      <c r="E63" s="934">
        <v>7200</v>
      </c>
      <c r="F63" s="934">
        <v>7900</v>
      </c>
      <c r="G63" s="934">
        <v>20200</v>
      </c>
      <c r="H63" s="934">
        <v>25100</v>
      </c>
      <c r="I63" s="934">
        <v>29300</v>
      </c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>
        <v>8600</v>
      </c>
      <c r="AA63" s="934">
        <v>5900</v>
      </c>
      <c r="AB63" s="934">
        <v>8400</v>
      </c>
      <c r="AC63" s="960"/>
      <c r="AD63" s="27"/>
    </row>
    <row r="64" spans="2:30" ht="13.5" thickBot="1">
      <c r="B64" s="673">
        <v>12</v>
      </c>
      <c r="C64" s="1078" t="s">
        <v>184</v>
      </c>
      <c r="D64" s="1078"/>
      <c r="E64" s="1078"/>
      <c r="F64" s="1078"/>
      <c r="G64" s="1078"/>
      <c r="H64" s="1078"/>
      <c r="I64" s="1078"/>
      <c r="J64" s="1078"/>
      <c r="K64" s="1078"/>
      <c r="L64" s="1078"/>
      <c r="M64" s="1078"/>
      <c r="N64" s="1078"/>
      <c r="O64" s="1078"/>
      <c r="P64" s="1078"/>
      <c r="Q64" s="1078"/>
      <c r="R64" s="1078"/>
      <c r="S64" s="1078"/>
      <c r="T64" s="1078"/>
      <c r="U64" s="1078"/>
      <c r="V64" s="1078"/>
      <c r="W64" s="1078"/>
      <c r="X64" s="1078"/>
      <c r="Y64" s="1078"/>
      <c r="Z64" s="1078"/>
      <c r="AA64" s="1078"/>
      <c r="AB64" s="1078"/>
      <c r="AC64" s="1092"/>
      <c r="AD64" s="84"/>
    </row>
    <row r="65" spans="2:30" ht="12.75">
      <c r="B65" s="677">
        <v>47</v>
      </c>
      <c r="C65" s="675" t="s">
        <v>162</v>
      </c>
      <c r="D65" s="211">
        <v>42384</v>
      </c>
      <c r="E65" s="934">
        <v>7100</v>
      </c>
      <c r="F65" s="934">
        <v>7900</v>
      </c>
      <c r="G65" s="934">
        <v>20200</v>
      </c>
      <c r="H65" s="934">
        <v>25100</v>
      </c>
      <c r="I65" s="934">
        <v>29500</v>
      </c>
      <c r="J65" s="934"/>
      <c r="K65" s="934"/>
      <c r="L65" s="934"/>
      <c r="M65" s="934"/>
      <c r="N65" s="934">
        <v>3800</v>
      </c>
      <c r="O65" s="934"/>
      <c r="P65" s="934"/>
      <c r="Q65" s="934"/>
      <c r="R65" s="934"/>
      <c r="S65" s="934"/>
      <c r="T65" s="934"/>
      <c r="U65" s="934"/>
      <c r="V65" s="934"/>
      <c r="W65" s="934"/>
      <c r="X65" s="934"/>
      <c r="Y65" s="934"/>
      <c r="Z65" s="934">
        <v>7200</v>
      </c>
      <c r="AA65" s="934">
        <v>5000</v>
      </c>
      <c r="AB65" s="934">
        <v>6000</v>
      </c>
      <c r="AC65" s="943"/>
      <c r="AD65" s="84"/>
    </row>
    <row r="66" spans="2:30" ht="12.75">
      <c r="B66" s="677">
        <v>48</v>
      </c>
      <c r="C66" s="670" t="s">
        <v>164</v>
      </c>
      <c r="D66" s="107">
        <v>42384</v>
      </c>
      <c r="E66" s="934">
        <v>7100</v>
      </c>
      <c r="F66" s="934">
        <v>7900</v>
      </c>
      <c r="G66" s="934">
        <v>20200</v>
      </c>
      <c r="H66" s="934">
        <v>25100</v>
      </c>
      <c r="I66" s="934">
        <v>29500</v>
      </c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>
        <v>7200</v>
      </c>
      <c r="AA66" s="934">
        <v>5000</v>
      </c>
      <c r="AB66" s="934">
        <v>6000</v>
      </c>
      <c r="AC66" s="943"/>
      <c r="AD66" s="84"/>
    </row>
    <row r="67" spans="2:30" ht="13.5" thickBot="1">
      <c r="B67" s="677">
        <v>49</v>
      </c>
      <c r="C67" s="669" t="s">
        <v>166</v>
      </c>
      <c r="D67" s="212">
        <v>42384</v>
      </c>
      <c r="E67" s="934">
        <v>7100</v>
      </c>
      <c r="F67" s="934">
        <v>7900</v>
      </c>
      <c r="G67" s="934">
        <v>20200</v>
      </c>
      <c r="H67" s="934">
        <v>25100</v>
      </c>
      <c r="I67" s="934">
        <v>29500</v>
      </c>
      <c r="J67" s="934"/>
      <c r="K67" s="934"/>
      <c r="L67" s="934"/>
      <c r="M67" s="934"/>
      <c r="N67" s="934">
        <v>2800</v>
      </c>
      <c r="O67" s="934">
        <v>3800</v>
      </c>
      <c r="P67" s="934">
        <v>4000</v>
      </c>
      <c r="Q67" s="934"/>
      <c r="R67" s="934"/>
      <c r="S67" s="934"/>
      <c r="T67" s="934"/>
      <c r="U67" s="934"/>
      <c r="V67" s="934"/>
      <c r="W67" s="934"/>
      <c r="X67" s="934"/>
      <c r="Y67" s="934"/>
      <c r="Z67" s="934">
        <v>7200</v>
      </c>
      <c r="AA67" s="934">
        <v>5000</v>
      </c>
      <c r="AB67" s="934">
        <v>6000</v>
      </c>
      <c r="AC67" s="943"/>
      <c r="AD67" s="84"/>
    </row>
    <row r="68" spans="2:30" ht="13.5" thickBot="1">
      <c r="B68" s="673">
        <v>13</v>
      </c>
      <c r="C68" s="1074" t="s">
        <v>185</v>
      </c>
      <c r="D68" s="1074"/>
      <c r="E68" s="1074"/>
      <c r="F68" s="1074"/>
      <c r="G68" s="1074"/>
      <c r="H68" s="1074"/>
      <c r="I68" s="1074"/>
      <c r="J68" s="1074"/>
      <c r="K68" s="1074"/>
      <c r="L68" s="1074"/>
      <c r="M68" s="1074"/>
      <c r="N68" s="1074"/>
      <c r="O68" s="1074"/>
      <c r="P68" s="1074"/>
      <c r="Q68" s="1074"/>
      <c r="R68" s="1074"/>
      <c r="S68" s="1074"/>
      <c r="T68" s="1074"/>
      <c r="U68" s="1074"/>
      <c r="V68" s="1074"/>
      <c r="W68" s="1074"/>
      <c r="X68" s="1074"/>
      <c r="Y68" s="1074"/>
      <c r="Z68" s="1074"/>
      <c r="AA68" s="1074"/>
      <c r="AB68" s="1074"/>
      <c r="AC68" s="1075"/>
      <c r="AD68" s="84"/>
    </row>
    <row r="69" spans="2:30" ht="12.75">
      <c r="B69" s="677">
        <v>50</v>
      </c>
      <c r="C69" s="672" t="s">
        <v>167</v>
      </c>
      <c r="D69" s="944">
        <v>42379</v>
      </c>
      <c r="E69" s="934">
        <v>9200</v>
      </c>
      <c r="F69" s="934">
        <v>10300</v>
      </c>
      <c r="G69" s="934">
        <v>21900</v>
      </c>
      <c r="H69" s="934">
        <v>35600</v>
      </c>
      <c r="I69" s="934">
        <v>40800</v>
      </c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>
        <v>8500</v>
      </c>
      <c r="AA69" s="934">
        <v>5700</v>
      </c>
      <c r="AB69" s="934">
        <v>8200</v>
      </c>
      <c r="AC69" s="943"/>
      <c r="AD69" s="84"/>
    </row>
    <row r="70" spans="2:29" ht="13.5" thickBot="1">
      <c r="B70" s="677">
        <v>51</v>
      </c>
      <c r="C70" s="669" t="s">
        <v>168</v>
      </c>
      <c r="D70" s="945">
        <v>42379</v>
      </c>
      <c r="E70" s="934">
        <v>9200</v>
      </c>
      <c r="F70" s="934">
        <v>10300</v>
      </c>
      <c r="G70" s="934">
        <v>21900</v>
      </c>
      <c r="H70" s="934">
        <v>35600</v>
      </c>
      <c r="I70" s="934">
        <v>40800</v>
      </c>
      <c r="J70" s="934"/>
      <c r="K70" s="934"/>
      <c r="L70" s="934"/>
      <c r="M70" s="934"/>
      <c r="N70" s="934"/>
      <c r="O70" s="934"/>
      <c r="P70" s="934"/>
      <c r="Q70" s="934"/>
      <c r="R70" s="934"/>
      <c r="S70" s="934"/>
      <c r="T70" s="934"/>
      <c r="U70" s="934"/>
      <c r="V70" s="934"/>
      <c r="W70" s="934"/>
      <c r="X70" s="934"/>
      <c r="Y70" s="934"/>
      <c r="Z70" s="934">
        <v>8500</v>
      </c>
      <c r="AA70" s="934">
        <v>5700</v>
      </c>
      <c r="AB70" s="934">
        <v>8200</v>
      </c>
      <c r="AC70" s="943"/>
    </row>
    <row r="71" spans="2:29" ht="13.5" thickBot="1">
      <c r="B71" s="673">
        <v>14</v>
      </c>
      <c r="C71" s="1074" t="s">
        <v>186</v>
      </c>
      <c r="D71" s="1074"/>
      <c r="E71" s="1074"/>
      <c r="F71" s="1074"/>
      <c r="G71" s="1074"/>
      <c r="H71" s="1074"/>
      <c r="I71" s="1074"/>
      <c r="J71" s="1074"/>
      <c r="K71" s="1074"/>
      <c r="L71" s="1074"/>
      <c r="M71" s="1074"/>
      <c r="N71" s="1074"/>
      <c r="O71" s="1074"/>
      <c r="P71" s="1074"/>
      <c r="Q71" s="1074"/>
      <c r="R71" s="1074"/>
      <c r="S71" s="1074"/>
      <c r="T71" s="1074"/>
      <c r="U71" s="1074"/>
      <c r="V71" s="1074"/>
      <c r="W71" s="1074"/>
      <c r="X71" s="1074"/>
      <c r="Y71" s="1074"/>
      <c r="Z71" s="1074"/>
      <c r="AA71" s="1074"/>
      <c r="AB71" s="1074"/>
      <c r="AC71" s="1075"/>
    </row>
    <row r="72" spans="2:29" ht="13.5" thickBot="1">
      <c r="B72" s="677">
        <v>52</v>
      </c>
      <c r="C72" s="676" t="s">
        <v>169</v>
      </c>
      <c r="D72" s="946">
        <v>42385</v>
      </c>
      <c r="E72" s="934">
        <v>10600</v>
      </c>
      <c r="F72" s="934">
        <v>12200</v>
      </c>
      <c r="G72" s="934">
        <v>30000</v>
      </c>
      <c r="H72" s="934">
        <v>39300</v>
      </c>
      <c r="I72" s="934">
        <v>44900</v>
      </c>
      <c r="J72" s="934"/>
      <c r="K72" s="934"/>
      <c r="L72" s="934"/>
      <c r="M72" s="934"/>
      <c r="N72" s="934">
        <v>2300</v>
      </c>
      <c r="O72" s="934">
        <v>8000</v>
      </c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>
        <v>13300</v>
      </c>
      <c r="AA72" s="934">
        <v>9100</v>
      </c>
      <c r="AB72" s="934">
        <v>13100</v>
      </c>
      <c r="AC72" s="943"/>
    </row>
    <row r="73" spans="2:29" ht="13.5" thickBot="1">
      <c r="B73" s="673">
        <v>15</v>
      </c>
      <c r="C73" s="1074" t="s">
        <v>195</v>
      </c>
      <c r="D73" s="1074"/>
      <c r="E73" s="1074"/>
      <c r="F73" s="1074"/>
      <c r="G73" s="1074"/>
      <c r="H73" s="1074"/>
      <c r="I73" s="1074"/>
      <c r="J73" s="1074"/>
      <c r="K73" s="1074"/>
      <c r="L73" s="1074"/>
      <c r="M73" s="1074"/>
      <c r="N73" s="1074"/>
      <c r="O73" s="1074"/>
      <c r="P73" s="1074"/>
      <c r="Q73" s="1074"/>
      <c r="R73" s="1074"/>
      <c r="S73" s="1074"/>
      <c r="T73" s="1074"/>
      <c r="U73" s="1074"/>
      <c r="V73" s="1074"/>
      <c r="W73" s="1074"/>
      <c r="X73" s="1074"/>
      <c r="Y73" s="1074"/>
      <c r="Z73" s="1074"/>
      <c r="AA73" s="1074"/>
      <c r="AB73" s="1074"/>
      <c r="AC73" s="1075"/>
    </row>
    <row r="74" spans="2:30" ht="12.75">
      <c r="B74" s="677">
        <v>53</v>
      </c>
      <c r="C74" s="672" t="s">
        <v>196</v>
      </c>
      <c r="D74" s="944">
        <v>42385</v>
      </c>
      <c r="E74" s="934">
        <v>6500</v>
      </c>
      <c r="F74" s="934">
        <v>7500</v>
      </c>
      <c r="G74" s="934">
        <v>17800</v>
      </c>
      <c r="H74" s="934">
        <v>23600</v>
      </c>
      <c r="I74" s="934">
        <v>27000</v>
      </c>
      <c r="J74" s="934"/>
      <c r="K74" s="934"/>
      <c r="L74" s="934"/>
      <c r="M74" s="934"/>
      <c r="N74" s="934">
        <v>3200</v>
      </c>
      <c r="O74" s="934">
        <v>3700</v>
      </c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>
        <v>8500</v>
      </c>
      <c r="AA74" s="934">
        <v>5800</v>
      </c>
      <c r="AB74" s="934">
        <v>8200</v>
      </c>
      <c r="AC74" s="943"/>
      <c r="AD74" s="84"/>
    </row>
    <row r="75" spans="2:29" ht="13.5" thickBot="1">
      <c r="B75" s="677">
        <v>54</v>
      </c>
      <c r="C75" s="669" t="s">
        <v>197</v>
      </c>
      <c r="D75" s="945">
        <v>42385</v>
      </c>
      <c r="E75" s="934">
        <v>6500</v>
      </c>
      <c r="F75" s="934">
        <v>7500</v>
      </c>
      <c r="G75" s="934">
        <v>17800</v>
      </c>
      <c r="H75" s="934">
        <v>23600</v>
      </c>
      <c r="I75" s="934">
        <v>27000</v>
      </c>
      <c r="J75" s="934"/>
      <c r="K75" s="934"/>
      <c r="L75" s="934"/>
      <c r="M75" s="934"/>
      <c r="N75" s="934">
        <v>3200</v>
      </c>
      <c r="O75" s="934">
        <v>3700</v>
      </c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>
        <v>8500</v>
      </c>
      <c r="AA75" s="934">
        <v>5800</v>
      </c>
      <c r="AB75" s="934">
        <v>8200</v>
      </c>
      <c r="AC75" s="943"/>
    </row>
    <row r="76" spans="2:29" ht="13.5" thickBot="1">
      <c r="B76" s="673">
        <v>16</v>
      </c>
      <c r="C76" s="1074" t="s">
        <v>198</v>
      </c>
      <c r="D76" s="1074"/>
      <c r="E76" s="1074"/>
      <c r="F76" s="1074"/>
      <c r="G76" s="1074"/>
      <c r="H76" s="1074"/>
      <c r="I76" s="1074"/>
      <c r="J76" s="1074"/>
      <c r="K76" s="1074"/>
      <c r="L76" s="1074"/>
      <c r="M76" s="1074"/>
      <c r="N76" s="1074"/>
      <c r="O76" s="1074"/>
      <c r="P76" s="1074"/>
      <c r="Q76" s="1074"/>
      <c r="R76" s="1074"/>
      <c r="S76" s="1074"/>
      <c r="T76" s="1074"/>
      <c r="U76" s="1074"/>
      <c r="V76" s="1074"/>
      <c r="W76" s="1074"/>
      <c r="X76" s="1074"/>
      <c r="Y76" s="1074"/>
      <c r="Z76" s="1074"/>
      <c r="AA76" s="1074"/>
      <c r="AB76" s="1074"/>
      <c r="AC76" s="1075"/>
    </row>
    <row r="77" spans="2:29" ht="12.75">
      <c r="B77" s="667">
        <v>55</v>
      </c>
      <c r="C77" s="668" t="s">
        <v>308</v>
      </c>
      <c r="D77" s="947">
        <v>42579</v>
      </c>
      <c r="E77" s="934">
        <v>4000</v>
      </c>
      <c r="F77" s="934">
        <v>10600</v>
      </c>
      <c r="G77" s="934">
        <v>16400</v>
      </c>
      <c r="H77" s="934">
        <v>20800</v>
      </c>
      <c r="I77" s="934">
        <v>23900</v>
      </c>
      <c r="J77" s="934"/>
      <c r="K77" s="934"/>
      <c r="L77" s="934"/>
      <c r="M77" s="934"/>
      <c r="N77" s="934">
        <v>2700</v>
      </c>
      <c r="O77" s="934">
        <v>4300</v>
      </c>
      <c r="P77" s="934">
        <v>5600</v>
      </c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934"/>
      <c r="AC77" s="943"/>
    </row>
    <row r="78" spans="2:29" ht="12.75">
      <c r="B78" s="667">
        <v>56</v>
      </c>
      <c r="C78" s="670" t="s">
        <v>309</v>
      </c>
      <c r="D78" s="951">
        <v>42579</v>
      </c>
      <c r="E78" s="934">
        <v>4000</v>
      </c>
      <c r="F78" s="934">
        <v>10600</v>
      </c>
      <c r="G78" s="934">
        <v>16400</v>
      </c>
      <c r="H78" s="934">
        <v>20800</v>
      </c>
      <c r="I78" s="934">
        <v>23900</v>
      </c>
      <c r="J78" s="934"/>
      <c r="K78" s="934"/>
      <c r="L78" s="934"/>
      <c r="M78" s="934"/>
      <c r="N78" s="934">
        <v>2700</v>
      </c>
      <c r="O78" s="934">
        <v>4300</v>
      </c>
      <c r="P78" s="934">
        <v>5600</v>
      </c>
      <c r="Q78" s="934"/>
      <c r="R78" s="934"/>
      <c r="S78" s="934"/>
      <c r="T78" s="934"/>
      <c r="U78" s="934"/>
      <c r="V78" s="934"/>
      <c r="W78" s="934"/>
      <c r="X78" s="934"/>
      <c r="Y78" s="934"/>
      <c r="Z78" s="934"/>
      <c r="AA78" s="934"/>
      <c r="AB78" s="934"/>
      <c r="AC78" s="943"/>
    </row>
    <row r="79" spans="2:29" ht="13.5" thickBot="1">
      <c r="B79" s="677">
        <v>57</v>
      </c>
      <c r="C79" s="669" t="s">
        <v>374</v>
      </c>
      <c r="D79" s="945" t="s">
        <v>356</v>
      </c>
      <c r="E79" s="934">
        <v>7300</v>
      </c>
      <c r="F79" s="934">
        <v>7900</v>
      </c>
      <c r="G79" s="934">
        <v>16900</v>
      </c>
      <c r="H79" s="934">
        <v>21500</v>
      </c>
      <c r="I79" s="934">
        <v>24200</v>
      </c>
      <c r="J79" s="934"/>
      <c r="K79" s="934"/>
      <c r="L79" s="934"/>
      <c r="M79" s="934"/>
      <c r="N79" s="934">
        <v>1800</v>
      </c>
      <c r="O79" s="934"/>
      <c r="P79" s="934"/>
      <c r="Q79" s="934"/>
      <c r="R79" s="934"/>
      <c r="S79" s="934"/>
      <c r="T79" s="934"/>
      <c r="U79" s="934"/>
      <c r="V79" s="934"/>
      <c r="W79" s="934"/>
      <c r="X79" s="934"/>
      <c r="Y79" s="934"/>
      <c r="Z79" s="934">
        <v>7700</v>
      </c>
      <c r="AA79" s="934">
        <v>7400</v>
      </c>
      <c r="AB79" s="934">
        <v>5700</v>
      </c>
      <c r="AC79" s="943"/>
    </row>
    <row r="80" spans="2:29" ht="13.5" thickBot="1">
      <c r="B80" s="673">
        <v>17</v>
      </c>
      <c r="C80" s="1074" t="s">
        <v>203</v>
      </c>
      <c r="D80" s="1074"/>
      <c r="E80" s="1074"/>
      <c r="F80" s="1074"/>
      <c r="G80" s="1074"/>
      <c r="H80" s="1074"/>
      <c r="I80" s="1074"/>
      <c r="J80" s="1074"/>
      <c r="K80" s="1074"/>
      <c r="L80" s="1074"/>
      <c r="M80" s="1074"/>
      <c r="N80" s="1074"/>
      <c r="O80" s="1074"/>
      <c r="P80" s="1074"/>
      <c r="Q80" s="1074"/>
      <c r="R80" s="1074"/>
      <c r="S80" s="1074"/>
      <c r="T80" s="1074"/>
      <c r="U80" s="1074"/>
      <c r="V80" s="1074"/>
      <c r="W80" s="1074"/>
      <c r="X80" s="1074"/>
      <c r="Y80" s="1074"/>
      <c r="Z80" s="1074"/>
      <c r="AA80" s="1074"/>
      <c r="AB80" s="1074"/>
      <c r="AC80" s="1075"/>
    </row>
    <row r="81" spans="2:29" ht="12.75">
      <c r="B81" s="667">
        <v>58</v>
      </c>
      <c r="C81" s="668" t="s">
        <v>318</v>
      </c>
      <c r="D81" s="211">
        <v>40392</v>
      </c>
      <c r="E81" s="934">
        <v>2000</v>
      </c>
      <c r="F81" s="934">
        <v>2000</v>
      </c>
      <c r="G81" s="934">
        <v>2000</v>
      </c>
      <c r="H81" s="934">
        <v>2000</v>
      </c>
      <c r="I81" s="934">
        <v>2000</v>
      </c>
      <c r="J81" s="934"/>
      <c r="K81" s="934"/>
      <c r="L81" s="934"/>
      <c r="M81" s="934"/>
      <c r="N81" s="934"/>
      <c r="O81" s="934"/>
      <c r="P81" s="934"/>
      <c r="Q81" s="934"/>
      <c r="R81" s="934"/>
      <c r="S81" s="934"/>
      <c r="T81" s="934"/>
      <c r="U81" s="934"/>
      <c r="V81" s="934"/>
      <c r="W81" s="934"/>
      <c r="X81" s="934"/>
      <c r="Y81" s="934"/>
      <c r="Z81" s="934">
        <v>2000</v>
      </c>
      <c r="AA81" s="934">
        <v>2000</v>
      </c>
      <c r="AB81" s="934"/>
      <c r="AC81" s="943"/>
    </row>
    <row r="82" spans="2:30" ht="12.75">
      <c r="B82" s="677">
        <v>59</v>
      </c>
      <c r="C82" s="670" t="s">
        <v>348</v>
      </c>
      <c r="D82" s="107">
        <v>40392</v>
      </c>
      <c r="E82" s="934">
        <v>2000</v>
      </c>
      <c r="F82" s="934">
        <v>2000</v>
      </c>
      <c r="G82" s="934">
        <v>2000</v>
      </c>
      <c r="H82" s="934">
        <v>2000</v>
      </c>
      <c r="I82" s="934">
        <v>2000</v>
      </c>
      <c r="J82" s="934"/>
      <c r="K82" s="934"/>
      <c r="L82" s="934"/>
      <c r="M82" s="934"/>
      <c r="N82" s="934"/>
      <c r="O82" s="934"/>
      <c r="P82" s="934"/>
      <c r="Q82" s="934"/>
      <c r="R82" s="934"/>
      <c r="S82" s="934"/>
      <c r="T82" s="934"/>
      <c r="U82" s="934"/>
      <c r="V82" s="934"/>
      <c r="W82" s="934"/>
      <c r="X82" s="934"/>
      <c r="Y82" s="934"/>
      <c r="Z82" s="934">
        <v>2000</v>
      </c>
      <c r="AA82" s="934">
        <v>2000</v>
      </c>
      <c r="AB82" s="934"/>
      <c r="AC82" s="943"/>
      <c r="AD82" s="84"/>
    </row>
    <row r="83" spans="2:29" ht="13.5" thickBot="1">
      <c r="B83" s="667">
        <v>60</v>
      </c>
      <c r="C83" s="671" t="s">
        <v>349</v>
      </c>
      <c r="D83" s="212">
        <v>42385</v>
      </c>
      <c r="E83" s="934">
        <v>5400</v>
      </c>
      <c r="F83" s="934">
        <v>7700</v>
      </c>
      <c r="G83" s="934">
        <v>17200</v>
      </c>
      <c r="H83" s="934">
        <v>22100</v>
      </c>
      <c r="I83" s="934">
        <v>25100</v>
      </c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>
        <v>7800</v>
      </c>
      <c r="AA83" s="934">
        <v>5600</v>
      </c>
      <c r="AB83" s="934">
        <v>7500</v>
      </c>
      <c r="AC83" s="943"/>
    </row>
    <row r="84" spans="2:29" ht="13.5" thickBot="1">
      <c r="B84" s="673">
        <v>18</v>
      </c>
      <c r="C84" s="1074" t="s">
        <v>206</v>
      </c>
      <c r="D84" s="1074"/>
      <c r="E84" s="1074"/>
      <c r="F84" s="1074"/>
      <c r="G84" s="1074"/>
      <c r="H84" s="1074"/>
      <c r="I84" s="1074"/>
      <c r="J84" s="1074"/>
      <c r="K84" s="1074"/>
      <c r="L84" s="1074"/>
      <c r="M84" s="1074"/>
      <c r="N84" s="1074"/>
      <c r="O84" s="1074"/>
      <c r="P84" s="1074"/>
      <c r="Q84" s="1074"/>
      <c r="R84" s="1074"/>
      <c r="S84" s="1074"/>
      <c r="T84" s="1074"/>
      <c r="U84" s="1074"/>
      <c r="V84" s="1074"/>
      <c r="W84" s="1074"/>
      <c r="X84" s="1074"/>
      <c r="Y84" s="1074"/>
      <c r="Z84" s="1074"/>
      <c r="AA84" s="1074"/>
      <c r="AB84" s="1074"/>
      <c r="AC84" s="1075"/>
    </row>
    <row r="85" spans="2:29" ht="12.75">
      <c r="B85" s="667">
        <v>61</v>
      </c>
      <c r="C85" s="672" t="s">
        <v>207</v>
      </c>
      <c r="D85" s="936">
        <v>42384</v>
      </c>
      <c r="E85" s="934">
        <v>8600</v>
      </c>
      <c r="F85" s="934">
        <v>10200</v>
      </c>
      <c r="G85" s="934">
        <v>24400</v>
      </c>
      <c r="H85" s="934">
        <v>32700</v>
      </c>
      <c r="I85" s="934">
        <v>36000</v>
      </c>
      <c r="J85" s="934"/>
      <c r="K85" s="934"/>
      <c r="L85" s="934"/>
      <c r="M85" s="934"/>
      <c r="N85" s="934">
        <v>5000</v>
      </c>
      <c r="O85" s="934"/>
      <c r="P85" s="934"/>
      <c r="Q85" s="934"/>
      <c r="R85" s="934"/>
      <c r="S85" s="934"/>
      <c r="T85" s="934"/>
      <c r="U85" s="934"/>
      <c r="V85" s="934"/>
      <c r="W85" s="934"/>
      <c r="X85" s="934"/>
      <c r="Y85" s="934"/>
      <c r="Z85" s="934">
        <v>8300</v>
      </c>
      <c r="AA85" s="934">
        <v>5700</v>
      </c>
      <c r="AB85" s="934">
        <v>7900</v>
      </c>
      <c r="AC85" s="943"/>
    </row>
    <row r="86" spans="2:29" ht="13.5" thickBot="1">
      <c r="B86" s="667">
        <v>62</v>
      </c>
      <c r="C86" s="671" t="s">
        <v>243</v>
      </c>
      <c r="D86" s="212">
        <v>42384</v>
      </c>
      <c r="E86" s="934">
        <v>9600</v>
      </c>
      <c r="F86" s="934">
        <v>10400</v>
      </c>
      <c r="G86" s="934">
        <v>9600</v>
      </c>
      <c r="H86" s="934">
        <v>12500</v>
      </c>
      <c r="I86" s="934">
        <v>25000</v>
      </c>
      <c r="J86" s="934">
        <v>33500</v>
      </c>
      <c r="K86" s="934">
        <v>36800</v>
      </c>
      <c r="L86" s="934"/>
      <c r="M86" s="934"/>
      <c r="N86" s="934"/>
      <c r="O86" s="934"/>
      <c r="P86" s="934"/>
      <c r="Q86" s="934"/>
      <c r="R86" s="934"/>
      <c r="S86" s="934"/>
      <c r="T86" s="934"/>
      <c r="U86" s="934"/>
      <c r="V86" s="934"/>
      <c r="W86" s="934"/>
      <c r="X86" s="934"/>
      <c r="Y86" s="934"/>
      <c r="Z86" s="934">
        <v>8500</v>
      </c>
      <c r="AA86" s="934">
        <v>6000</v>
      </c>
      <c r="AB86" s="934">
        <v>8300</v>
      </c>
      <c r="AC86" s="943"/>
    </row>
    <row r="87" spans="2:29" ht="13.5" thickBot="1">
      <c r="B87" s="673">
        <v>19</v>
      </c>
      <c r="C87" s="1074" t="s">
        <v>208</v>
      </c>
      <c r="D87" s="1074"/>
      <c r="E87" s="1074"/>
      <c r="F87" s="1074"/>
      <c r="G87" s="1074"/>
      <c r="H87" s="1074"/>
      <c r="I87" s="1074"/>
      <c r="J87" s="1074"/>
      <c r="K87" s="1074"/>
      <c r="L87" s="1074"/>
      <c r="M87" s="1074"/>
      <c r="N87" s="1074"/>
      <c r="O87" s="1074"/>
      <c r="P87" s="1074"/>
      <c r="Q87" s="1074"/>
      <c r="R87" s="1074"/>
      <c r="S87" s="1074"/>
      <c r="T87" s="1074"/>
      <c r="U87" s="1074"/>
      <c r="V87" s="1074"/>
      <c r="W87" s="1074"/>
      <c r="X87" s="1074"/>
      <c r="Y87" s="1074"/>
      <c r="Z87" s="1074"/>
      <c r="AA87" s="1074"/>
      <c r="AB87" s="1074"/>
      <c r="AC87" s="1075"/>
    </row>
    <row r="88" spans="2:30" ht="12.75">
      <c r="B88" s="667">
        <v>63</v>
      </c>
      <c r="C88" s="670" t="s">
        <v>210</v>
      </c>
      <c r="D88" s="107">
        <v>42014</v>
      </c>
      <c r="E88" s="934">
        <v>7100</v>
      </c>
      <c r="F88" s="934">
        <v>7900</v>
      </c>
      <c r="G88" s="934">
        <v>17500</v>
      </c>
      <c r="H88" s="934">
        <v>23300</v>
      </c>
      <c r="I88" s="934">
        <v>26700</v>
      </c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4"/>
      <c r="Y88" s="934"/>
      <c r="Z88" s="934">
        <v>7700</v>
      </c>
      <c r="AA88" s="934">
        <v>5300</v>
      </c>
      <c r="AB88" s="934">
        <v>7400</v>
      </c>
      <c r="AC88" s="943"/>
      <c r="AD88" s="84"/>
    </row>
    <row r="89" spans="2:30" ht="12.75">
      <c r="B89" s="667">
        <v>64</v>
      </c>
      <c r="C89" s="670" t="s">
        <v>211</v>
      </c>
      <c r="D89" s="107">
        <v>42014</v>
      </c>
      <c r="E89" s="934">
        <v>7100</v>
      </c>
      <c r="F89" s="934">
        <v>7900</v>
      </c>
      <c r="G89" s="934">
        <v>17500</v>
      </c>
      <c r="H89" s="934">
        <v>23300</v>
      </c>
      <c r="I89" s="934">
        <v>26700</v>
      </c>
      <c r="J89" s="934"/>
      <c r="K89" s="934"/>
      <c r="L89" s="934"/>
      <c r="M89" s="934"/>
      <c r="N89" s="934"/>
      <c r="O89" s="934"/>
      <c r="P89" s="934"/>
      <c r="Q89" s="934"/>
      <c r="R89" s="934"/>
      <c r="S89" s="934"/>
      <c r="T89" s="934"/>
      <c r="U89" s="934"/>
      <c r="V89" s="934"/>
      <c r="W89" s="934"/>
      <c r="X89" s="934"/>
      <c r="Y89" s="934"/>
      <c r="Z89" s="934">
        <v>7700</v>
      </c>
      <c r="AA89" s="934">
        <v>5300</v>
      </c>
      <c r="AB89" s="934">
        <v>7400</v>
      </c>
      <c r="AC89" s="943"/>
      <c r="AD89" s="84"/>
    </row>
    <row r="90" spans="2:30" ht="12.75">
      <c r="B90" s="667">
        <v>65</v>
      </c>
      <c r="C90" s="670" t="s">
        <v>327</v>
      </c>
      <c r="D90" s="107">
        <v>42014</v>
      </c>
      <c r="E90" s="934">
        <v>7500</v>
      </c>
      <c r="F90" s="934">
        <v>8100</v>
      </c>
      <c r="G90" s="934">
        <v>17400</v>
      </c>
      <c r="H90" s="934">
        <v>22200</v>
      </c>
      <c r="I90" s="934">
        <v>25100</v>
      </c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  <c r="U90" s="934"/>
      <c r="V90" s="934"/>
      <c r="W90" s="934"/>
      <c r="X90" s="934"/>
      <c r="Y90" s="934"/>
      <c r="Z90" s="934">
        <v>7900</v>
      </c>
      <c r="AA90" s="934">
        <v>5800</v>
      </c>
      <c r="AB90" s="934">
        <v>7700</v>
      </c>
      <c r="AC90" s="943"/>
      <c r="AD90" s="84"/>
    </row>
    <row r="91" spans="2:30" ht="12.75">
      <c r="B91" s="667">
        <v>66</v>
      </c>
      <c r="C91" s="670" t="s">
        <v>375</v>
      </c>
      <c r="D91" s="107">
        <v>42014</v>
      </c>
      <c r="E91" s="934">
        <v>7500</v>
      </c>
      <c r="F91" s="934">
        <v>8100</v>
      </c>
      <c r="G91" s="934">
        <v>17800</v>
      </c>
      <c r="H91" s="934">
        <v>23300</v>
      </c>
      <c r="I91" s="934">
        <v>26900</v>
      </c>
      <c r="J91" s="934"/>
      <c r="K91" s="934"/>
      <c r="L91" s="934"/>
      <c r="M91" s="934"/>
      <c r="N91" s="934">
        <v>1700</v>
      </c>
      <c r="O91" s="934">
        <v>2200</v>
      </c>
      <c r="P91" s="934"/>
      <c r="Q91" s="934"/>
      <c r="R91" s="934"/>
      <c r="S91" s="934"/>
      <c r="T91" s="934"/>
      <c r="U91" s="934"/>
      <c r="V91" s="934"/>
      <c r="W91" s="934"/>
      <c r="X91" s="934"/>
      <c r="Y91" s="934"/>
      <c r="Z91" s="934">
        <v>7700</v>
      </c>
      <c r="AA91" s="934">
        <v>5300</v>
      </c>
      <c r="AB91" s="934">
        <v>7400</v>
      </c>
      <c r="AC91" s="943"/>
      <c r="AD91" s="84"/>
    </row>
    <row r="92" spans="2:30" ht="13.5" thickBot="1">
      <c r="B92" s="667">
        <v>67</v>
      </c>
      <c r="C92" s="670" t="s">
        <v>354</v>
      </c>
      <c r="D92" s="107">
        <v>42014</v>
      </c>
      <c r="E92" s="934">
        <v>2500</v>
      </c>
      <c r="F92" s="934">
        <v>6200</v>
      </c>
      <c r="G92" s="934">
        <v>7700</v>
      </c>
      <c r="H92" s="934"/>
      <c r="I92" s="934"/>
      <c r="J92" s="934"/>
      <c r="K92" s="934"/>
      <c r="L92" s="934"/>
      <c r="M92" s="934"/>
      <c r="N92" s="934"/>
      <c r="O92" s="934">
        <v>2500</v>
      </c>
      <c r="P92" s="934"/>
      <c r="Q92" s="934"/>
      <c r="R92" s="934">
        <v>2100</v>
      </c>
      <c r="S92" s="934"/>
      <c r="T92" s="934"/>
      <c r="U92" s="934"/>
      <c r="V92" s="934"/>
      <c r="W92" s="934"/>
      <c r="X92" s="934"/>
      <c r="Y92" s="934"/>
      <c r="Z92" s="934"/>
      <c r="AA92" s="934"/>
      <c r="AB92" s="934"/>
      <c r="AC92" s="943"/>
      <c r="AD92" s="84"/>
    </row>
    <row r="93" spans="2:30" ht="13.5" thickBot="1">
      <c r="B93" s="673">
        <v>20</v>
      </c>
      <c r="C93" s="1074" t="s">
        <v>244</v>
      </c>
      <c r="D93" s="1074"/>
      <c r="E93" s="1074"/>
      <c r="F93" s="1074"/>
      <c r="G93" s="1074"/>
      <c r="H93" s="1074"/>
      <c r="I93" s="1074"/>
      <c r="J93" s="1074"/>
      <c r="K93" s="1074"/>
      <c r="L93" s="1074"/>
      <c r="M93" s="1074"/>
      <c r="N93" s="1074"/>
      <c r="O93" s="1074"/>
      <c r="P93" s="1074"/>
      <c r="Q93" s="1074"/>
      <c r="R93" s="1074"/>
      <c r="S93" s="1074"/>
      <c r="T93" s="1074"/>
      <c r="U93" s="1074"/>
      <c r="V93" s="1074"/>
      <c r="W93" s="1074"/>
      <c r="X93" s="1074"/>
      <c r="Y93" s="1074"/>
      <c r="Z93" s="1074"/>
      <c r="AA93" s="1074"/>
      <c r="AB93" s="1074"/>
      <c r="AC93" s="1075"/>
      <c r="AD93" s="84"/>
    </row>
    <row r="94" spans="2:29" ht="13.5" thickBot="1">
      <c r="B94" s="677">
        <v>68</v>
      </c>
      <c r="C94" s="676" t="s">
        <v>355</v>
      </c>
      <c r="D94" s="946">
        <v>42389</v>
      </c>
      <c r="E94" s="934">
        <v>11300</v>
      </c>
      <c r="F94" s="934">
        <v>15800</v>
      </c>
      <c r="G94" s="934">
        <v>22300</v>
      </c>
      <c r="H94" s="934">
        <v>46800</v>
      </c>
      <c r="I94" s="934">
        <v>58200</v>
      </c>
      <c r="J94" s="934">
        <v>68900</v>
      </c>
      <c r="K94" s="934"/>
      <c r="L94" s="934"/>
      <c r="M94" s="934"/>
      <c r="N94" s="934">
        <v>2500</v>
      </c>
      <c r="O94" s="934">
        <v>2500</v>
      </c>
      <c r="P94" s="934"/>
      <c r="Q94" s="934"/>
      <c r="R94" s="934"/>
      <c r="S94" s="934"/>
      <c r="T94" s="934"/>
      <c r="U94" s="934"/>
      <c r="V94" s="934"/>
      <c r="W94" s="934"/>
      <c r="X94" s="934"/>
      <c r="Y94" s="934"/>
      <c r="Z94" s="934">
        <v>8000</v>
      </c>
      <c r="AA94" s="934">
        <v>5800</v>
      </c>
      <c r="AB94" s="934">
        <v>7800</v>
      </c>
      <c r="AC94" s="943"/>
    </row>
    <row r="95" spans="2:29" ht="13.5" thickBot="1">
      <c r="B95" s="673">
        <v>21</v>
      </c>
      <c r="C95" s="1074" t="s">
        <v>245</v>
      </c>
      <c r="D95" s="1074"/>
      <c r="E95" s="1074"/>
      <c r="F95" s="1074"/>
      <c r="G95" s="1074"/>
      <c r="H95" s="1074"/>
      <c r="I95" s="1074"/>
      <c r="J95" s="1074"/>
      <c r="K95" s="1074"/>
      <c r="L95" s="1074"/>
      <c r="M95" s="1074"/>
      <c r="N95" s="1074"/>
      <c r="O95" s="1074"/>
      <c r="P95" s="1074"/>
      <c r="Q95" s="1074"/>
      <c r="R95" s="1074"/>
      <c r="S95" s="1074"/>
      <c r="T95" s="1074"/>
      <c r="U95" s="1074"/>
      <c r="V95" s="1074"/>
      <c r="W95" s="1074"/>
      <c r="X95" s="1074"/>
      <c r="Y95" s="1074"/>
      <c r="Z95" s="1074"/>
      <c r="AA95" s="1074"/>
      <c r="AB95" s="1074"/>
      <c r="AC95" s="1075"/>
    </row>
    <row r="96" spans="2:29" ht="12.75">
      <c r="B96" s="667">
        <v>69</v>
      </c>
      <c r="C96" s="672" t="s">
        <v>128</v>
      </c>
      <c r="D96" s="954">
        <v>42389</v>
      </c>
      <c r="E96" s="934">
        <v>9000</v>
      </c>
      <c r="F96" s="934">
        <v>11400</v>
      </c>
      <c r="G96" s="934">
        <v>26700</v>
      </c>
      <c r="H96" s="934">
        <v>32000</v>
      </c>
      <c r="I96" s="934">
        <v>37500</v>
      </c>
      <c r="J96" s="934"/>
      <c r="K96" s="934"/>
      <c r="L96" s="934"/>
      <c r="M96" s="934"/>
      <c r="N96" s="934"/>
      <c r="O96" s="934"/>
      <c r="P96" s="934"/>
      <c r="Q96" s="934"/>
      <c r="R96" s="934"/>
      <c r="S96" s="934"/>
      <c r="T96" s="934"/>
      <c r="U96" s="934"/>
      <c r="V96" s="934"/>
      <c r="W96" s="934"/>
      <c r="X96" s="934"/>
      <c r="Y96" s="934"/>
      <c r="Z96" s="934">
        <v>8400</v>
      </c>
      <c r="AA96" s="934">
        <v>6000</v>
      </c>
      <c r="AB96" s="934">
        <v>8200</v>
      </c>
      <c r="AC96" s="943"/>
    </row>
    <row r="97" spans="2:29" ht="12.75">
      <c r="B97" s="667">
        <v>70</v>
      </c>
      <c r="C97" s="670" t="s">
        <v>127</v>
      </c>
      <c r="D97" s="954">
        <v>42389</v>
      </c>
      <c r="E97" s="934">
        <v>9000</v>
      </c>
      <c r="F97" s="934">
        <v>11400</v>
      </c>
      <c r="G97" s="934">
        <v>26700</v>
      </c>
      <c r="H97" s="934">
        <v>32000</v>
      </c>
      <c r="I97" s="934">
        <v>37500</v>
      </c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>
        <v>8400</v>
      </c>
      <c r="AA97" s="934">
        <v>6000</v>
      </c>
      <c r="AB97" s="934">
        <v>8200</v>
      </c>
      <c r="AC97" s="943"/>
    </row>
    <row r="98" spans="2:29" ht="12.75">
      <c r="B98" s="667">
        <v>71</v>
      </c>
      <c r="C98" s="669" t="s">
        <v>126</v>
      </c>
      <c r="D98" s="954">
        <v>42389</v>
      </c>
      <c r="E98" s="934">
        <v>9000</v>
      </c>
      <c r="F98" s="934">
        <v>11400</v>
      </c>
      <c r="G98" s="934">
        <v>26700</v>
      </c>
      <c r="H98" s="934">
        <v>32000</v>
      </c>
      <c r="I98" s="934">
        <v>37500</v>
      </c>
      <c r="J98" s="934"/>
      <c r="K98" s="934"/>
      <c r="L98" s="934"/>
      <c r="M98" s="934"/>
      <c r="N98" s="934"/>
      <c r="O98" s="934"/>
      <c r="P98" s="934"/>
      <c r="Q98" s="934"/>
      <c r="R98" s="934"/>
      <c r="S98" s="934"/>
      <c r="T98" s="934"/>
      <c r="U98" s="934"/>
      <c r="V98" s="934"/>
      <c r="W98" s="934"/>
      <c r="X98" s="934"/>
      <c r="Y98" s="934"/>
      <c r="Z98" s="934">
        <v>8400</v>
      </c>
      <c r="AA98" s="934">
        <v>6000</v>
      </c>
      <c r="AB98" s="934">
        <v>8200</v>
      </c>
      <c r="AC98" s="943"/>
    </row>
    <row r="99" spans="2:29" ht="12.75">
      <c r="B99" s="667">
        <v>72</v>
      </c>
      <c r="C99" s="669" t="s">
        <v>246</v>
      </c>
      <c r="D99" s="954">
        <v>42389</v>
      </c>
      <c r="E99" s="934">
        <v>8000</v>
      </c>
      <c r="F99" s="934">
        <v>8800</v>
      </c>
      <c r="G99" s="934">
        <v>18300</v>
      </c>
      <c r="H99" s="934">
        <v>23600</v>
      </c>
      <c r="I99" s="934">
        <v>26700</v>
      </c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>
        <v>8400</v>
      </c>
      <c r="AA99" s="934">
        <v>6000</v>
      </c>
      <c r="AB99" s="934">
        <v>8200</v>
      </c>
      <c r="AC99" s="943"/>
    </row>
    <row r="100" spans="2:29" ht="12.75">
      <c r="B100" s="667">
        <v>73</v>
      </c>
      <c r="C100" s="669" t="s">
        <v>376</v>
      </c>
      <c r="D100" s="954">
        <v>42389</v>
      </c>
      <c r="E100" s="934">
        <v>7000</v>
      </c>
      <c r="F100" s="934">
        <v>7900</v>
      </c>
      <c r="G100" s="934">
        <v>16600</v>
      </c>
      <c r="H100" s="934">
        <v>21000</v>
      </c>
      <c r="I100" s="934">
        <v>24100</v>
      </c>
      <c r="J100" s="934"/>
      <c r="K100" s="934"/>
      <c r="L100" s="934"/>
      <c r="M100" s="934"/>
      <c r="N100" s="934">
        <v>200</v>
      </c>
      <c r="O100" s="934">
        <v>200</v>
      </c>
      <c r="P100" s="934">
        <v>4100</v>
      </c>
      <c r="Q100" s="934">
        <v>8400</v>
      </c>
      <c r="R100" s="934">
        <v>10600</v>
      </c>
      <c r="S100" s="934">
        <v>12200</v>
      </c>
      <c r="T100" s="934"/>
      <c r="U100" s="934"/>
      <c r="V100" s="934"/>
      <c r="W100" s="934"/>
      <c r="X100" s="934"/>
      <c r="Y100" s="934"/>
      <c r="Z100" s="934">
        <v>7700</v>
      </c>
      <c r="AA100" s="934">
        <v>5700</v>
      </c>
      <c r="AB100" s="934">
        <v>7400</v>
      </c>
      <c r="AC100" s="943"/>
    </row>
    <row r="101" spans="2:29" ht="12.75">
      <c r="B101" s="667">
        <v>74</v>
      </c>
      <c r="C101" s="669" t="s">
        <v>377</v>
      </c>
      <c r="D101" s="954" t="s">
        <v>356</v>
      </c>
      <c r="E101" s="934">
        <v>7000</v>
      </c>
      <c r="F101" s="934">
        <v>7900</v>
      </c>
      <c r="G101" s="934">
        <v>16600</v>
      </c>
      <c r="H101" s="934">
        <v>21000</v>
      </c>
      <c r="I101" s="934">
        <v>24100</v>
      </c>
      <c r="J101" s="934"/>
      <c r="K101" s="934"/>
      <c r="L101" s="934"/>
      <c r="M101" s="934"/>
      <c r="N101" s="934">
        <v>200</v>
      </c>
      <c r="O101" s="934">
        <v>200</v>
      </c>
      <c r="P101" s="934">
        <v>8400</v>
      </c>
      <c r="Q101" s="934">
        <v>10600</v>
      </c>
      <c r="R101" s="934">
        <v>12200</v>
      </c>
      <c r="S101" s="934"/>
      <c r="T101" s="934"/>
      <c r="U101" s="934"/>
      <c r="V101" s="934"/>
      <c r="W101" s="934"/>
      <c r="X101" s="934"/>
      <c r="Y101" s="934"/>
      <c r="Z101" s="934">
        <v>7700</v>
      </c>
      <c r="AA101" s="934">
        <v>5700</v>
      </c>
      <c r="AB101" s="934">
        <v>7400</v>
      </c>
      <c r="AC101" s="943"/>
    </row>
    <row r="102" spans="2:29" ht="13.5" thickBot="1">
      <c r="B102" s="667">
        <v>75</v>
      </c>
      <c r="C102" s="669" t="s">
        <v>310</v>
      </c>
      <c r="D102" s="954">
        <v>42389</v>
      </c>
      <c r="E102" s="934">
        <v>8000</v>
      </c>
      <c r="F102" s="934">
        <v>8800</v>
      </c>
      <c r="G102" s="934">
        <v>18300</v>
      </c>
      <c r="H102" s="934">
        <v>23600</v>
      </c>
      <c r="I102" s="934">
        <v>26700</v>
      </c>
      <c r="J102" s="934"/>
      <c r="K102" s="934"/>
      <c r="L102" s="934"/>
      <c r="M102" s="934"/>
      <c r="N102" s="934">
        <v>4000</v>
      </c>
      <c r="O102" s="934">
        <v>200</v>
      </c>
      <c r="P102" s="934">
        <v>9300</v>
      </c>
      <c r="Q102" s="934">
        <v>11900</v>
      </c>
      <c r="R102" s="934">
        <v>13500</v>
      </c>
      <c r="S102" s="934"/>
      <c r="T102" s="934"/>
      <c r="U102" s="934"/>
      <c r="V102" s="934"/>
      <c r="W102" s="934"/>
      <c r="X102" s="934"/>
      <c r="Y102" s="934"/>
      <c r="Z102" s="934">
        <v>8400</v>
      </c>
      <c r="AA102" s="934">
        <v>6000</v>
      </c>
      <c r="AB102" s="934">
        <v>8200</v>
      </c>
      <c r="AC102" s="943"/>
    </row>
    <row r="103" spans="2:29" ht="13.5" thickBot="1">
      <c r="B103" s="673">
        <v>22</v>
      </c>
      <c r="C103" s="1074" t="s">
        <v>344</v>
      </c>
      <c r="D103" s="1074"/>
      <c r="E103" s="1074"/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074"/>
      <c r="Q103" s="1074"/>
      <c r="R103" s="1074"/>
      <c r="S103" s="1074"/>
      <c r="T103" s="1074"/>
      <c r="U103" s="1074"/>
      <c r="V103" s="1074"/>
      <c r="W103" s="1074"/>
      <c r="X103" s="1074"/>
      <c r="Y103" s="1074"/>
      <c r="Z103" s="1074"/>
      <c r="AA103" s="1074"/>
      <c r="AB103" s="1074"/>
      <c r="AC103" s="1075"/>
    </row>
    <row r="104" spans="2:29" ht="12.75">
      <c r="B104" s="667">
        <v>76</v>
      </c>
      <c r="C104" s="955" t="s">
        <v>330</v>
      </c>
      <c r="D104" s="954">
        <v>42389</v>
      </c>
      <c r="E104" s="934">
        <v>7000</v>
      </c>
      <c r="F104" s="934">
        <v>7700</v>
      </c>
      <c r="G104" s="934">
        <v>17900</v>
      </c>
      <c r="H104" s="934">
        <v>23600</v>
      </c>
      <c r="I104" s="934">
        <v>27200</v>
      </c>
      <c r="J104" s="934"/>
      <c r="K104" s="934"/>
      <c r="L104" s="934"/>
      <c r="M104" s="934"/>
      <c r="N104" s="934"/>
      <c r="O104" s="934"/>
      <c r="P104" s="934">
        <v>9100</v>
      </c>
      <c r="Q104" s="934">
        <v>11900</v>
      </c>
      <c r="R104" s="934">
        <v>13700</v>
      </c>
      <c r="S104" s="934"/>
      <c r="T104" s="934"/>
      <c r="U104" s="934"/>
      <c r="V104" s="934"/>
      <c r="W104" s="934"/>
      <c r="X104" s="934"/>
      <c r="Y104" s="934">
        <v>4200</v>
      </c>
      <c r="Z104" s="934">
        <v>8300</v>
      </c>
      <c r="AA104" s="934">
        <v>5800</v>
      </c>
      <c r="AB104" s="934">
        <v>8000</v>
      </c>
      <c r="AC104" s="943"/>
    </row>
    <row r="105" spans="2:29" ht="12.75">
      <c r="B105" s="667">
        <v>77</v>
      </c>
      <c r="C105" s="956" t="s">
        <v>193</v>
      </c>
      <c r="D105" s="954">
        <v>42389</v>
      </c>
      <c r="E105" s="934">
        <v>7000</v>
      </c>
      <c r="F105" s="934">
        <v>7700</v>
      </c>
      <c r="G105" s="934">
        <v>17900</v>
      </c>
      <c r="H105" s="934">
        <v>23600</v>
      </c>
      <c r="I105" s="934">
        <v>27200</v>
      </c>
      <c r="J105" s="934"/>
      <c r="K105" s="934"/>
      <c r="L105" s="934"/>
      <c r="M105" s="934"/>
      <c r="N105" s="934"/>
      <c r="O105" s="934"/>
      <c r="P105" s="934">
        <v>9100</v>
      </c>
      <c r="Q105" s="934">
        <v>11900</v>
      </c>
      <c r="R105" s="934">
        <v>13700</v>
      </c>
      <c r="S105" s="934"/>
      <c r="T105" s="934"/>
      <c r="U105" s="934"/>
      <c r="V105" s="934"/>
      <c r="W105" s="934"/>
      <c r="X105" s="934"/>
      <c r="Y105" s="934">
        <v>4200</v>
      </c>
      <c r="Z105" s="934">
        <v>8300</v>
      </c>
      <c r="AA105" s="934">
        <v>5800</v>
      </c>
      <c r="AB105" s="934">
        <v>8000</v>
      </c>
      <c r="AC105" s="943"/>
    </row>
    <row r="106" spans="2:29" ht="12.75">
      <c r="B106" s="667">
        <v>78</v>
      </c>
      <c r="C106" s="956" t="s">
        <v>331</v>
      </c>
      <c r="D106" s="954">
        <v>42389</v>
      </c>
      <c r="E106" s="934">
        <v>7200</v>
      </c>
      <c r="F106" s="934">
        <v>8000</v>
      </c>
      <c r="G106" s="934">
        <v>17200</v>
      </c>
      <c r="H106" s="934">
        <v>22100</v>
      </c>
      <c r="I106" s="934">
        <v>25100</v>
      </c>
      <c r="J106" s="934"/>
      <c r="K106" s="934"/>
      <c r="L106" s="934"/>
      <c r="M106" s="934"/>
      <c r="N106" s="934"/>
      <c r="O106" s="934"/>
      <c r="P106" s="934">
        <v>8700</v>
      </c>
      <c r="Q106" s="934">
        <v>11200</v>
      </c>
      <c r="R106" s="934">
        <v>12700</v>
      </c>
      <c r="S106" s="934"/>
      <c r="T106" s="934"/>
      <c r="U106" s="934"/>
      <c r="V106" s="934"/>
      <c r="W106" s="934"/>
      <c r="X106" s="934"/>
      <c r="Y106" s="934">
        <v>4000</v>
      </c>
      <c r="Z106" s="934">
        <v>7900</v>
      </c>
      <c r="AA106" s="934">
        <v>5800</v>
      </c>
      <c r="AB106" s="934">
        <v>7700</v>
      </c>
      <c r="AC106" s="943"/>
    </row>
    <row r="107" spans="2:29" ht="12.75">
      <c r="B107" s="667">
        <v>79</v>
      </c>
      <c r="C107" s="956" t="s">
        <v>332</v>
      </c>
      <c r="D107" s="954">
        <v>42389</v>
      </c>
      <c r="E107" s="934">
        <v>7200</v>
      </c>
      <c r="F107" s="934">
        <v>8000</v>
      </c>
      <c r="G107" s="934">
        <v>17200</v>
      </c>
      <c r="H107" s="934">
        <v>22100</v>
      </c>
      <c r="I107" s="934">
        <v>25100</v>
      </c>
      <c r="J107" s="934"/>
      <c r="K107" s="934"/>
      <c r="L107" s="934"/>
      <c r="M107" s="934"/>
      <c r="N107" s="934"/>
      <c r="O107" s="934"/>
      <c r="P107" s="934"/>
      <c r="Q107" s="934"/>
      <c r="R107" s="934"/>
      <c r="S107" s="934"/>
      <c r="T107" s="934"/>
      <c r="U107" s="934"/>
      <c r="V107" s="934"/>
      <c r="W107" s="934"/>
      <c r="X107" s="934"/>
      <c r="Y107" s="934"/>
      <c r="Z107" s="934">
        <v>7900</v>
      </c>
      <c r="AA107" s="934">
        <v>5800</v>
      </c>
      <c r="AB107" s="934">
        <v>7700</v>
      </c>
      <c r="AC107" s="943"/>
    </row>
    <row r="108" spans="2:29" ht="12.75">
      <c r="B108" s="667">
        <v>80</v>
      </c>
      <c r="C108" s="956" t="s">
        <v>333</v>
      </c>
      <c r="D108" s="954">
        <v>42389</v>
      </c>
      <c r="E108" s="934">
        <v>8100</v>
      </c>
      <c r="F108" s="934">
        <v>10100</v>
      </c>
      <c r="G108" s="934">
        <v>21300</v>
      </c>
      <c r="H108" s="934">
        <v>30100</v>
      </c>
      <c r="I108" s="934">
        <v>32300</v>
      </c>
      <c r="J108" s="934"/>
      <c r="K108" s="934"/>
      <c r="L108" s="934"/>
      <c r="M108" s="934"/>
      <c r="N108" s="934">
        <v>2400</v>
      </c>
      <c r="O108" s="934"/>
      <c r="P108" s="934"/>
      <c r="Q108" s="934"/>
      <c r="R108" s="934"/>
      <c r="S108" s="934"/>
      <c r="T108" s="934"/>
      <c r="U108" s="934"/>
      <c r="V108" s="934"/>
      <c r="W108" s="934"/>
      <c r="X108" s="934"/>
      <c r="Y108" s="934"/>
      <c r="Z108" s="934">
        <v>7900</v>
      </c>
      <c r="AA108" s="934">
        <v>5800</v>
      </c>
      <c r="AB108" s="934">
        <v>7700</v>
      </c>
      <c r="AC108" s="943"/>
    </row>
    <row r="109" spans="2:29" ht="13.5" thickBot="1">
      <c r="B109" s="667">
        <v>81</v>
      </c>
      <c r="C109" s="956" t="s">
        <v>334</v>
      </c>
      <c r="D109" s="954">
        <v>42389</v>
      </c>
      <c r="E109" s="934">
        <v>8100</v>
      </c>
      <c r="F109" s="934">
        <v>10100</v>
      </c>
      <c r="G109" s="934">
        <v>21300</v>
      </c>
      <c r="H109" s="934">
        <v>30100</v>
      </c>
      <c r="I109" s="934">
        <v>32300</v>
      </c>
      <c r="J109" s="934"/>
      <c r="K109" s="934"/>
      <c r="L109" s="934"/>
      <c r="M109" s="934"/>
      <c r="N109" s="934">
        <v>2400</v>
      </c>
      <c r="O109" s="934"/>
      <c r="P109" s="934"/>
      <c r="Q109" s="934"/>
      <c r="R109" s="934"/>
      <c r="S109" s="934"/>
      <c r="T109" s="934"/>
      <c r="U109" s="934"/>
      <c r="V109" s="934"/>
      <c r="W109" s="934"/>
      <c r="X109" s="934"/>
      <c r="Y109" s="934"/>
      <c r="Z109" s="934">
        <v>7900</v>
      </c>
      <c r="AA109" s="934">
        <v>5800</v>
      </c>
      <c r="AB109" s="934">
        <v>7700</v>
      </c>
      <c r="AC109" s="943"/>
    </row>
    <row r="110" spans="2:29" ht="13.5" thickBot="1">
      <c r="B110" s="673">
        <v>23</v>
      </c>
      <c r="C110" s="1074" t="s">
        <v>345</v>
      </c>
      <c r="D110" s="1074"/>
      <c r="E110" s="1074"/>
      <c r="F110" s="1074"/>
      <c r="G110" s="1074"/>
      <c r="H110" s="1074"/>
      <c r="I110" s="1074"/>
      <c r="J110" s="1074"/>
      <c r="K110" s="1074"/>
      <c r="L110" s="1074"/>
      <c r="M110" s="1074"/>
      <c r="N110" s="1074"/>
      <c r="O110" s="1074"/>
      <c r="P110" s="1074"/>
      <c r="Q110" s="1074"/>
      <c r="R110" s="1074"/>
      <c r="S110" s="1074"/>
      <c r="T110" s="1074"/>
      <c r="U110" s="1074"/>
      <c r="V110" s="1074"/>
      <c r="W110" s="1074"/>
      <c r="X110" s="1074"/>
      <c r="Y110" s="1074"/>
      <c r="Z110" s="1074"/>
      <c r="AA110" s="1074"/>
      <c r="AB110" s="1074"/>
      <c r="AC110" s="1075"/>
    </row>
    <row r="111" spans="2:29" ht="12.75">
      <c r="B111" s="667">
        <v>82</v>
      </c>
      <c r="C111" s="957" t="s">
        <v>328</v>
      </c>
      <c r="D111" s="954">
        <v>42392</v>
      </c>
      <c r="E111" s="934">
        <v>7400</v>
      </c>
      <c r="F111" s="934">
        <v>8100</v>
      </c>
      <c r="G111" s="934">
        <v>17200</v>
      </c>
      <c r="H111" s="934">
        <v>22000</v>
      </c>
      <c r="I111" s="934">
        <v>24800</v>
      </c>
      <c r="J111" s="934"/>
      <c r="K111" s="934"/>
      <c r="L111" s="934"/>
      <c r="M111" s="934"/>
      <c r="N111" s="934"/>
      <c r="O111" s="934"/>
      <c r="P111" s="934"/>
      <c r="Q111" s="934"/>
      <c r="R111" s="934"/>
      <c r="S111" s="934"/>
      <c r="T111" s="934"/>
      <c r="U111" s="934"/>
      <c r="V111" s="934"/>
      <c r="W111" s="934"/>
      <c r="X111" s="934"/>
      <c r="Y111" s="934"/>
      <c r="Z111" s="934">
        <v>7900</v>
      </c>
      <c r="AA111" s="934">
        <v>5800</v>
      </c>
      <c r="AB111" s="934">
        <v>7500</v>
      </c>
      <c r="AC111" s="943"/>
    </row>
    <row r="112" spans="2:29" ht="13.5" thickBot="1">
      <c r="B112" s="667">
        <v>83</v>
      </c>
      <c r="C112" s="958" t="s">
        <v>329</v>
      </c>
      <c r="D112" s="950">
        <v>42392</v>
      </c>
      <c r="E112" s="959">
        <v>7300</v>
      </c>
      <c r="F112" s="959">
        <v>8100</v>
      </c>
      <c r="G112" s="959">
        <v>17100</v>
      </c>
      <c r="H112" s="959">
        <v>22100</v>
      </c>
      <c r="I112" s="959">
        <v>25000</v>
      </c>
      <c r="J112" s="959"/>
      <c r="K112" s="959"/>
      <c r="L112" s="959"/>
      <c r="M112" s="959"/>
      <c r="N112" s="959"/>
      <c r="O112" s="959"/>
      <c r="P112" s="959"/>
      <c r="Q112" s="959"/>
      <c r="R112" s="959"/>
      <c r="S112" s="959"/>
      <c r="T112" s="959"/>
      <c r="U112" s="959"/>
      <c r="V112" s="959"/>
      <c r="W112" s="959"/>
      <c r="X112" s="959"/>
      <c r="Y112" s="959"/>
      <c r="Z112" s="959">
        <v>7900</v>
      </c>
      <c r="AA112" s="959">
        <v>5800</v>
      </c>
      <c r="AB112" s="959">
        <v>7200</v>
      </c>
      <c r="AC112" s="960"/>
    </row>
    <row r="113" spans="2:29" ht="13.5" thickBot="1">
      <c r="B113" s="673">
        <v>24</v>
      </c>
      <c r="C113" s="1074" t="s">
        <v>357</v>
      </c>
      <c r="D113" s="1074"/>
      <c r="E113" s="1074"/>
      <c r="F113" s="1074"/>
      <c r="G113" s="1074"/>
      <c r="H113" s="1074"/>
      <c r="I113" s="1074"/>
      <c r="J113" s="1074"/>
      <c r="K113" s="1074"/>
      <c r="L113" s="1074"/>
      <c r="M113" s="1074"/>
      <c r="N113" s="1074"/>
      <c r="O113" s="1074"/>
      <c r="P113" s="1074"/>
      <c r="Q113" s="1074"/>
      <c r="R113" s="1074"/>
      <c r="S113" s="1074"/>
      <c r="T113" s="1074"/>
      <c r="U113" s="1074"/>
      <c r="V113" s="1074"/>
      <c r="W113" s="1074"/>
      <c r="X113" s="1074"/>
      <c r="Y113" s="1074"/>
      <c r="Z113" s="1074"/>
      <c r="AA113" s="1074"/>
      <c r="AB113" s="1074"/>
      <c r="AC113" s="1075"/>
    </row>
    <row r="114" spans="2:29" ht="13.5" thickBot="1">
      <c r="B114" s="677">
        <v>84</v>
      </c>
      <c r="C114" s="958" t="s">
        <v>358</v>
      </c>
      <c r="D114" s="946">
        <v>42389</v>
      </c>
      <c r="E114" s="934">
        <v>7100</v>
      </c>
      <c r="F114" s="934">
        <v>8000</v>
      </c>
      <c r="G114" s="934">
        <v>18900</v>
      </c>
      <c r="H114" s="934">
        <v>24800</v>
      </c>
      <c r="I114" s="934">
        <v>28300</v>
      </c>
      <c r="J114" s="934"/>
      <c r="K114" s="934"/>
      <c r="L114" s="934"/>
      <c r="M114" s="934"/>
      <c r="N114" s="934">
        <v>600</v>
      </c>
      <c r="O114" s="934">
        <v>600</v>
      </c>
      <c r="P114" s="934"/>
      <c r="Q114" s="934"/>
      <c r="R114" s="934"/>
      <c r="S114" s="934"/>
      <c r="T114" s="934"/>
      <c r="U114" s="934"/>
      <c r="V114" s="934"/>
      <c r="W114" s="934"/>
      <c r="X114" s="934"/>
      <c r="Y114" s="934"/>
      <c r="Z114" s="934">
        <v>8600</v>
      </c>
      <c r="AA114" s="934">
        <v>5600</v>
      </c>
      <c r="AB114" s="934">
        <v>18300</v>
      </c>
      <c r="AC114" s="943">
        <v>5000</v>
      </c>
    </row>
    <row r="115" spans="2:29" ht="13.5" thickBot="1">
      <c r="B115" s="673">
        <v>25</v>
      </c>
      <c r="C115" s="1074" t="s">
        <v>359</v>
      </c>
      <c r="D115" s="1074"/>
      <c r="E115" s="1074"/>
      <c r="F115" s="1074"/>
      <c r="G115" s="1074"/>
      <c r="H115" s="1074"/>
      <c r="I115" s="1074"/>
      <c r="J115" s="1074"/>
      <c r="K115" s="1074"/>
      <c r="L115" s="1074"/>
      <c r="M115" s="1074"/>
      <c r="N115" s="1074"/>
      <c r="O115" s="1074"/>
      <c r="P115" s="1074"/>
      <c r="Q115" s="1074"/>
      <c r="R115" s="1074"/>
      <c r="S115" s="1074"/>
      <c r="T115" s="1074"/>
      <c r="U115" s="1074"/>
      <c r="V115" s="1074"/>
      <c r="W115" s="1074"/>
      <c r="X115" s="1074"/>
      <c r="Y115" s="1074"/>
      <c r="Z115" s="1074"/>
      <c r="AA115" s="1074"/>
      <c r="AB115" s="1074"/>
      <c r="AC115" s="1075"/>
    </row>
    <row r="116" spans="2:29" ht="12.75">
      <c r="B116" s="667">
        <v>85</v>
      </c>
      <c r="C116" s="956" t="s">
        <v>63</v>
      </c>
      <c r="D116" s="954">
        <v>42385</v>
      </c>
      <c r="E116" s="934">
        <v>8400</v>
      </c>
      <c r="F116" s="934">
        <v>13200</v>
      </c>
      <c r="G116" s="934">
        <v>20600</v>
      </c>
      <c r="H116" s="934">
        <v>30200</v>
      </c>
      <c r="I116" s="934">
        <v>41300</v>
      </c>
      <c r="J116" s="934">
        <v>41600</v>
      </c>
      <c r="K116" s="934"/>
      <c r="L116" s="934"/>
      <c r="M116" s="934"/>
      <c r="N116" s="934">
        <v>4400</v>
      </c>
      <c r="O116" s="934">
        <v>9100</v>
      </c>
      <c r="P116" s="934"/>
      <c r="Q116" s="934"/>
      <c r="R116" s="934"/>
      <c r="S116" s="934"/>
      <c r="T116" s="934"/>
      <c r="U116" s="934"/>
      <c r="V116" s="934"/>
      <c r="W116" s="934"/>
      <c r="X116" s="934">
        <v>4700</v>
      </c>
      <c r="Y116" s="934"/>
      <c r="Z116" s="934">
        <v>7700</v>
      </c>
      <c r="AA116" s="934">
        <v>5700</v>
      </c>
      <c r="AB116" s="934">
        <v>7400</v>
      </c>
      <c r="AC116" s="943"/>
    </row>
    <row r="117" spans="2:29" ht="13.5" thickBot="1">
      <c r="B117" s="667">
        <v>86</v>
      </c>
      <c r="C117" s="956" t="s">
        <v>360</v>
      </c>
      <c r="D117" s="954">
        <v>42385</v>
      </c>
      <c r="E117" s="934">
        <v>8400</v>
      </c>
      <c r="F117" s="934">
        <v>13200</v>
      </c>
      <c r="G117" s="934">
        <v>20600</v>
      </c>
      <c r="H117" s="934">
        <v>30200</v>
      </c>
      <c r="I117" s="934">
        <v>41300</v>
      </c>
      <c r="J117" s="934">
        <v>41600</v>
      </c>
      <c r="K117" s="934"/>
      <c r="L117" s="934"/>
      <c r="M117" s="934"/>
      <c r="N117" s="934">
        <v>4400</v>
      </c>
      <c r="O117" s="934">
        <v>9100</v>
      </c>
      <c r="P117" s="934"/>
      <c r="Q117" s="934"/>
      <c r="R117" s="934"/>
      <c r="S117" s="934"/>
      <c r="T117" s="934"/>
      <c r="U117" s="934"/>
      <c r="V117" s="934"/>
      <c r="W117" s="934"/>
      <c r="X117" s="934">
        <v>4700</v>
      </c>
      <c r="Y117" s="934"/>
      <c r="Z117" s="934">
        <v>7700</v>
      </c>
      <c r="AA117" s="934">
        <v>5700</v>
      </c>
      <c r="AB117" s="934">
        <v>7400</v>
      </c>
      <c r="AC117" s="943"/>
    </row>
    <row r="118" spans="2:29" ht="13.5" thickBot="1">
      <c r="B118" s="673">
        <v>26</v>
      </c>
      <c r="C118" s="1074" t="s">
        <v>361</v>
      </c>
      <c r="D118" s="1074"/>
      <c r="E118" s="1074"/>
      <c r="F118" s="1074"/>
      <c r="G118" s="1074"/>
      <c r="H118" s="1074"/>
      <c r="I118" s="1074"/>
      <c r="J118" s="1074"/>
      <c r="K118" s="1074"/>
      <c r="L118" s="1074"/>
      <c r="M118" s="1074"/>
      <c r="N118" s="1074"/>
      <c r="O118" s="1074"/>
      <c r="P118" s="1074"/>
      <c r="Q118" s="1074"/>
      <c r="R118" s="1074"/>
      <c r="S118" s="1074"/>
      <c r="T118" s="1074"/>
      <c r="U118" s="1074"/>
      <c r="V118" s="1074"/>
      <c r="W118" s="1074"/>
      <c r="X118" s="1074"/>
      <c r="Y118" s="1074"/>
      <c r="Z118" s="1074"/>
      <c r="AA118" s="1074"/>
      <c r="AB118" s="1074"/>
      <c r="AC118" s="1075"/>
    </row>
    <row r="119" spans="2:29" ht="13.5" thickBot="1">
      <c r="B119" s="667">
        <v>87</v>
      </c>
      <c r="C119" s="956" t="s">
        <v>362</v>
      </c>
      <c r="D119" s="954">
        <v>42385</v>
      </c>
      <c r="E119" s="934">
        <v>7300</v>
      </c>
      <c r="F119" s="934">
        <v>7900</v>
      </c>
      <c r="G119" s="934">
        <v>16900</v>
      </c>
      <c r="H119" s="934">
        <v>21500</v>
      </c>
      <c r="I119" s="934">
        <v>24200</v>
      </c>
      <c r="J119" s="934"/>
      <c r="K119" s="934"/>
      <c r="L119" s="934"/>
      <c r="M119" s="934"/>
      <c r="N119" s="934"/>
      <c r="O119" s="934">
        <v>3700</v>
      </c>
      <c r="P119" s="934">
        <v>8300</v>
      </c>
      <c r="Q119" s="934"/>
      <c r="R119" s="934"/>
      <c r="S119" s="934"/>
      <c r="T119" s="934"/>
      <c r="U119" s="934"/>
      <c r="V119" s="934"/>
      <c r="W119" s="934"/>
      <c r="X119" s="934"/>
      <c r="Y119" s="934"/>
      <c r="Z119" s="934">
        <v>7700</v>
      </c>
      <c r="AA119" s="934">
        <v>5700</v>
      </c>
      <c r="AB119" s="934">
        <v>7400</v>
      </c>
      <c r="AC119" s="943"/>
    </row>
    <row r="120" spans="2:29" ht="13.5" thickBot="1">
      <c r="B120" s="673">
        <v>27</v>
      </c>
      <c r="C120" s="1074" t="s">
        <v>363</v>
      </c>
      <c r="D120" s="1074"/>
      <c r="E120" s="1074"/>
      <c r="F120" s="1074"/>
      <c r="G120" s="1074"/>
      <c r="H120" s="1074"/>
      <c r="I120" s="1074"/>
      <c r="J120" s="1074"/>
      <c r="K120" s="1074"/>
      <c r="L120" s="1074"/>
      <c r="M120" s="1074"/>
      <c r="N120" s="1074"/>
      <c r="O120" s="1074"/>
      <c r="P120" s="1074"/>
      <c r="Q120" s="1074"/>
      <c r="R120" s="1074"/>
      <c r="S120" s="1074"/>
      <c r="T120" s="1074"/>
      <c r="U120" s="1074"/>
      <c r="V120" s="1074"/>
      <c r="W120" s="1074"/>
      <c r="X120" s="1074"/>
      <c r="Y120" s="1074"/>
      <c r="Z120" s="1074"/>
      <c r="AA120" s="1074"/>
      <c r="AB120" s="1074"/>
      <c r="AC120" s="1075"/>
    </row>
    <row r="121" spans="2:29" ht="12.75">
      <c r="B121" s="667">
        <v>88</v>
      </c>
      <c r="C121" s="956" t="s">
        <v>364</v>
      </c>
      <c r="D121" s="954">
        <v>42385</v>
      </c>
      <c r="E121" s="934">
        <v>7300</v>
      </c>
      <c r="F121" s="934">
        <v>7900</v>
      </c>
      <c r="G121" s="934">
        <v>16900</v>
      </c>
      <c r="H121" s="934">
        <v>21500</v>
      </c>
      <c r="I121" s="934">
        <v>24200</v>
      </c>
      <c r="J121" s="934"/>
      <c r="K121" s="934"/>
      <c r="L121" s="934"/>
      <c r="M121" s="934"/>
      <c r="N121" s="934"/>
      <c r="O121" s="934"/>
      <c r="P121" s="934"/>
      <c r="Q121" s="934"/>
      <c r="R121" s="934"/>
      <c r="S121" s="934"/>
      <c r="T121" s="934"/>
      <c r="U121" s="934"/>
      <c r="V121" s="934"/>
      <c r="W121" s="934"/>
      <c r="X121" s="934"/>
      <c r="Y121" s="934"/>
      <c r="Z121" s="934">
        <v>7700</v>
      </c>
      <c r="AA121" s="934">
        <v>5700</v>
      </c>
      <c r="AB121" s="934">
        <v>7400</v>
      </c>
      <c r="AC121" s="943"/>
    </row>
    <row r="122" spans="2:29" ht="13.5" thickBot="1">
      <c r="B122" s="667">
        <v>89</v>
      </c>
      <c r="C122" s="956" t="s">
        <v>365</v>
      </c>
      <c r="D122" s="954">
        <v>42385</v>
      </c>
      <c r="E122" s="934">
        <v>7300</v>
      </c>
      <c r="F122" s="934">
        <v>7900</v>
      </c>
      <c r="G122" s="934">
        <v>16900</v>
      </c>
      <c r="H122" s="934">
        <v>21500</v>
      </c>
      <c r="I122" s="934">
        <v>24200</v>
      </c>
      <c r="J122" s="934"/>
      <c r="K122" s="934"/>
      <c r="L122" s="934"/>
      <c r="M122" s="934"/>
      <c r="N122" s="934"/>
      <c r="O122" s="934"/>
      <c r="P122" s="934"/>
      <c r="Q122" s="934"/>
      <c r="R122" s="934"/>
      <c r="S122" s="934"/>
      <c r="T122" s="934"/>
      <c r="U122" s="934"/>
      <c r="V122" s="934"/>
      <c r="W122" s="934"/>
      <c r="X122" s="934"/>
      <c r="Y122" s="934"/>
      <c r="Z122" s="934">
        <v>7700</v>
      </c>
      <c r="AA122" s="934">
        <v>5700</v>
      </c>
      <c r="AB122" s="934">
        <v>7400</v>
      </c>
      <c r="AC122" s="943"/>
    </row>
    <row r="123" spans="2:29" ht="13.5" thickBot="1">
      <c r="B123" s="673">
        <v>28</v>
      </c>
      <c r="C123" s="1074" t="s">
        <v>366</v>
      </c>
      <c r="D123" s="1074"/>
      <c r="E123" s="1074"/>
      <c r="F123" s="1074"/>
      <c r="G123" s="1074"/>
      <c r="H123" s="1074"/>
      <c r="I123" s="1074"/>
      <c r="J123" s="1074"/>
      <c r="K123" s="1074"/>
      <c r="L123" s="1074"/>
      <c r="M123" s="1074"/>
      <c r="N123" s="1074"/>
      <c r="O123" s="1074"/>
      <c r="P123" s="1074"/>
      <c r="Q123" s="1074"/>
      <c r="R123" s="1074"/>
      <c r="S123" s="1074"/>
      <c r="T123" s="1074"/>
      <c r="U123" s="1074"/>
      <c r="V123" s="1074"/>
      <c r="W123" s="1074"/>
      <c r="X123" s="1074"/>
      <c r="Y123" s="1074"/>
      <c r="Z123" s="1074"/>
      <c r="AA123" s="1074"/>
      <c r="AB123" s="1074"/>
      <c r="AC123" s="1075"/>
    </row>
    <row r="124" spans="2:29" ht="12.75">
      <c r="B124" s="667">
        <v>90</v>
      </c>
      <c r="C124" s="957" t="s">
        <v>367</v>
      </c>
      <c r="D124" s="947">
        <v>42385</v>
      </c>
      <c r="E124" s="933">
        <v>7300</v>
      </c>
      <c r="F124" s="933">
        <v>7900</v>
      </c>
      <c r="G124" s="933">
        <v>16900</v>
      </c>
      <c r="H124" s="933">
        <v>21500</v>
      </c>
      <c r="I124" s="933">
        <v>24200</v>
      </c>
      <c r="J124" s="933"/>
      <c r="K124" s="933"/>
      <c r="L124" s="933"/>
      <c r="M124" s="933"/>
      <c r="N124" s="933"/>
      <c r="O124" s="933"/>
      <c r="P124" s="933"/>
      <c r="Q124" s="933"/>
      <c r="R124" s="933"/>
      <c r="S124" s="933"/>
      <c r="T124" s="933"/>
      <c r="U124" s="933"/>
      <c r="V124" s="933"/>
      <c r="W124" s="933"/>
      <c r="X124" s="933"/>
      <c r="Y124" s="933"/>
      <c r="Z124" s="933">
        <v>7700</v>
      </c>
      <c r="AA124" s="933">
        <v>5700</v>
      </c>
      <c r="AB124" s="933">
        <v>7400</v>
      </c>
      <c r="AC124" s="942"/>
    </row>
    <row r="125" spans="2:29" ht="13.5" thickBot="1">
      <c r="B125" s="667">
        <v>91</v>
      </c>
      <c r="C125" s="958" t="s">
        <v>368</v>
      </c>
      <c r="D125" s="949">
        <v>42385</v>
      </c>
      <c r="E125" s="959">
        <v>7300</v>
      </c>
      <c r="F125" s="959">
        <v>7900</v>
      </c>
      <c r="G125" s="959">
        <v>16900</v>
      </c>
      <c r="H125" s="959">
        <v>21500</v>
      </c>
      <c r="I125" s="959">
        <v>24200</v>
      </c>
      <c r="J125" s="959"/>
      <c r="K125" s="959"/>
      <c r="L125" s="959"/>
      <c r="M125" s="959"/>
      <c r="N125" s="959"/>
      <c r="O125" s="959"/>
      <c r="P125" s="959"/>
      <c r="Q125" s="959"/>
      <c r="R125" s="959"/>
      <c r="S125" s="959"/>
      <c r="T125" s="959"/>
      <c r="U125" s="959"/>
      <c r="V125" s="959"/>
      <c r="W125" s="959"/>
      <c r="X125" s="959"/>
      <c r="Y125" s="959"/>
      <c r="Z125" s="959">
        <v>7700</v>
      </c>
      <c r="AA125" s="959">
        <v>5700</v>
      </c>
      <c r="AB125" s="959">
        <v>7400</v>
      </c>
      <c r="AC125" s="960"/>
    </row>
    <row r="126" spans="2:29" ht="13.5" thickBot="1">
      <c r="B126" s="673">
        <v>29</v>
      </c>
      <c r="C126" s="1074" t="s">
        <v>379</v>
      </c>
      <c r="D126" s="1074"/>
      <c r="E126" s="1074"/>
      <c r="F126" s="1074"/>
      <c r="G126" s="1074"/>
      <c r="H126" s="1074"/>
      <c r="I126" s="1074"/>
      <c r="J126" s="1074"/>
      <c r="K126" s="1074"/>
      <c r="L126" s="1074"/>
      <c r="M126" s="1074"/>
      <c r="N126" s="1074"/>
      <c r="O126" s="1074"/>
      <c r="P126" s="1074"/>
      <c r="Q126" s="1074"/>
      <c r="R126" s="1074"/>
      <c r="S126" s="1074"/>
      <c r="T126" s="1074"/>
      <c r="U126" s="1074"/>
      <c r="V126" s="1074"/>
      <c r="W126" s="1074"/>
      <c r="X126" s="1074"/>
      <c r="Y126" s="1074"/>
      <c r="Z126" s="1074"/>
      <c r="AA126" s="1074"/>
      <c r="AB126" s="1074"/>
      <c r="AC126" s="1075"/>
    </row>
    <row r="127" spans="2:29" ht="13.5" thickBot="1">
      <c r="B127" s="667">
        <v>92</v>
      </c>
      <c r="C127" s="956" t="s">
        <v>380</v>
      </c>
      <c r="D127" s="954">
        <v>42385</v>
      </c>
      <c r="E127" s="934">
        <v>7500</v>
      </c>
      <c r="F127" s="934">
        <v>8100</v>
      </c>
      <c r="G127" s="934">
        <v>17200</v>
      </c>
      <c r="H127" s="934">
        <v>21800</v>
      </c>
      <c r="I127" s="934">
        <v>24500</v>
      </c>
      <c r="J127" s="934"/>
      <c r="K127" s="934"/>
      <c r="L127" s="934"/>
      <c r="M127" s="934"/>
      <c r="N127" s="934">
        <v>3500</v>
      </c>
      <c r="O127" s="934">
        <v>3700</v>
      </c>
      <c r="P127" s="934"/>
      <c r="Q127" s="934"/>
      <c r="R127" s="934"/>
      <c r="S127" s="934"/>
      <c r="T127" s="934"/>
      <c r="U127" s="934"/>
      <c r="V127" s="934"/>
      <c r="W127" s="934"/>
      <c r="X127" s="934"/>
      <c r="Y127" s="934"/>
      <c r="Z127" s="934">
        <v>7700</v>
      </c>
      <c r="AA127" s="934">
        <v>5700</v>
      </c>
      <c r="AB127" s="934">
        <v>7400</v>
      </c>
      <c r="AC127" s="943"/>
    </row>
    <row r="128" spans="2:29" ht="13.5" thickBot="1">
      <c r="B128" s="673">
        <v>30</v>
      </c>
      <c r="C128" s="1074" t="s">
        <v>381</v>
      </c>
      <c r="D128" s="1074"/>
      <c r="E128" s="1074"/>
      <c r="F128" s="1074"/>
      <c r="G128" s="1074"/>
      <c r="H128" s="1074"/>
      <c r="I128" s="1074"/>
      <c r="J128" s="1074"/>
      <c r="K128" s="1074"/>
      <c r="L128" s="1074"/>
      <c r="M128" s="1074"/>
      <c r="N128" s="1074"/>
      <c r="O128" s="1074"/>
      <c r="P128" s="1074"/>
      <c r="Q128" s="1074"/>
      <c r="R128" s="1074"/>
      <c r="S128" s="1074"/>
      <c r="T128" s="1074"/>
      <c r="U128" s="1074"/>
      <c r="V128" s="1074"/>
      <c r="W128" s="1074"/>
      <c r="X128" s="1074"/>
      <c r="Y128" s="1074"/>
      <c r="Z128" s="1074"/>
      <c r="AA128" s="1074"/>
      <c r="AB128" s="1074"/>
      <c r="AC128" s="1075"/>
    </row>
    <row r="129" spans="2:29" ht="12.75">
      <c r="B129" s="667">
        <v>93</v>
      </c>
      <c r="C129" s="956" t="s">
        <v>75</v>
      </c>
      <c r="D129" s="954">
        <v>42385</v>
      </c>
      <c r="E129" s="934">
        <v>6000</v>
      </c>
      <c r="F129" s="934">
        <v>11900</v>
      </c>
      <c r="G129" s="934">
        <v>7700</v>
      </c>
      <c r="H129" s="934">
        <v>11900</v>
      </c>
      <c r="I129" s="934">
        <v>17100</v>
      </c>
      <c r="J129" s="934">
        <v>22900</v>
      </c>
      <c r="K129" s="934">
        <v>25600</v>
      </c>
      <c r="L129" s="934"/>
      <c r="M129" s="934"/>
      <c r="N129" s="934"/>
      <c r="O129" s="934"/>
      <c r="P129" s="934"/>
      <c r="Q129" s="934"/>
      <c r="R129" s="934"/>
      <c r="S129" s="934"/>
      <c r="T129" s="934"/>
      <c r="U129" s="934"/>
      <c r="V129" s="934"/>
      <c r="W129" s="934"/>
      <c r="X129" s="934"/>
      <c r="Y129" s="934"/>
      <c r="Z129" s="934"/>
      <c r="AA129" s="934"/>
      <c r="AB129" s="934"/>
      <c r="AC129" s="943"/>
    </row>
    <row r="130" spans="2:29" ht="12.75">
      <c r="B130" s="667">
        <v>94</v>
      </c>
      <c r="C130" s="956" t="s">
        <v>85</v>
      </c>
      <c r="D130" s="954">
        <v>42385</v>
      </c>
      <c r="E130" s="934">
        <v>3200</v>
      </c>
      <c r="F130" s="934">
        <v>11000</v>
      </c>
      <c r="G130" s="934">
        <v>7000</v>
      </c>
      <c r="H130" s="934">
        <v>11000</v>
      </c>
      <c r="I130" s="934">
        <v>15600</v>
      </c>
      <c r="J130" s="934">
        <v>20900</v>
      </c>
      <c r="K130" s="934">
        <v>23700</v>
      </c>
      <c r="L130" s="934"/>
      <c r="M130" s="934"/>
      <c r="N130" s="934"/>
      <c r="O130" s="934"/>
      <c r="P130" s="934"/>
      <c r="Q130" s="934"/>
      <c r="R130" s="934"/>
      <c r="S130" s="934"/>
      <c r="T130" s="934"/>
      <c r="U130" s="934"/>
      <c r="V130" s="934"/>
      <c r="W130" s="934"/>
      <c r="X130" s="934"/>
      <c r="Y130" s="934"/>
      <c r="Z130" s="934"/>
      <c r="AA130" s="934"/>
      <c r="AB130" s="934"/>
      <c r="AC130" s="943"/>
    </row>
    <row r="131" spans="2:29" ht="13.5" thickBot="1">
      <c r="B131" s="667">
        <v>95</v>
      </c>
      <c r="C131" s="956" t="s">
        <v>382</v>
      </c>
      <c r="D131" s="954">
        <v>42385</v>
      </c>
      <c r="E131" s="934">
        <v>7500</v>
      </c>
      <c r="F131" s="934">
        <v>8100</v>
      </c>
      <c r="G131" s="934">
        <v>17200</v>
      </c>
      <c r="H131" s="934">
        <v>21800</v>
      </c>
      <c r="I131" s="934">
        <v>24500</v>
      </c>
      <c r="J131" s="934"/>
      <c r="K131" s="934"/>
      <c r="L131" s="934"/>
      <c r="M131" s="934"/>
      <c r="N131" s="934">
        <v>2200</v>
      </c>
      <c r="O131" s="934"/>
      <c r="P131" s="934"/>
      <c r="Q131" s="934"/>
      <c r="R131" s="934"/>
      <c r="S131" s="934"/>
      <c r="T131" s="934"/>
      <c r="U131" s="934"/>
      <c r="V131" s="934"/>
      <c r="W131" s="934"/>
      <c r="X131" s="934"/>
      <c r="Y131" s="934"/>
      <c r="Z131" s="934">
        <v>7700</v>
      </c>
      <c r="AA131" s="934">
        <v>5700</v>
      </c>
      <c r="AB131" s="934">
        <v>7400</v>
      </c>
      <c r="AC131" s="943"/>
    </row>
    <row r="132" spans="2:29" ht="13.5" thickBot="1">
      <c r="B132" s="673">
        <v>31</v>
      </c>
      <c r="C132" s="1074" t="s">
        <v>383</v>
      </c>
      <c r="D132" s="1074"/>
      <c r="E132" s="1074"/>
      <c r="F132" s="1074"/>
      <c r="G132" s="1074"/>
      <c r="H132" s="1074"/>
      <c r="I132" s="1074"/>
      <c r="J132" s="1074"/>
      <c r="K132" s="1074"/>
      <c r="L132" s="1074"/>
      <c r="M132" s="1074"/>
      <c r="N132" s="1074"/>
      <c r="O132" s="1074"/>
      <c r="P132" s="1074"/>
      <c r="Q132" s="1074"/>
      <c r="R132" s="1074"/>
      <c r="S132" s="1074"/>
      <c r="T132" s="1074"/>
      <c r="U132" s="1074"/>
      <c r="V132" s="1074"/>
      <c r="W132" s="1074"/>
      <c r="X132" s="1074"/>
      <c r="Y132" s="1074"/>
      <c r="Z132" s="1074"/>
      <c r="AA132" s="1074"/>
      <c r="AB132" s="1074"/>
      <c r="AC132" s="1075"/>
    </row>
    <row r="133" spans="2:29" ht="13.5" thickBot="1">
      <c r="B133" s="667">
        <v>96</v>
      </c>
      <c r="C133" s="956" t="s">
        <v>315</v>
      </c>
      <c r="D133" s="954">
        <v>42385</v>
      </c>
      <c r="E133" s="934">
        <v>8700</v>
      </c>
      <c r="F133" s="934">
        <v>9200</v>
      </c>
      <c r="G133" s="934">
        <v>19500</v>
      </c>
      <c r="H133" s="934">
        <v>25400</v>
      </c>
      <c r="I133" s="934">
        <v>29200</v>
      </c>
      <c r="J133" s="934"/>
      <c r="K133" s="934"/>
      <c r="L133" s="934"/>
      <c r="M133" s="934"/>
      <c r="N133" s="934"/>
      <c r="O133" s="934"/>
      <c r="P133" s="934"/>
      <c r="Q133" s="934"/>
      <c r="R133" s="934"/>
      <c r="S133" s="934"/>
      <c r="T133" s="934"/>
      <c r="U133" s="934"/>
      <c r="V133" s="934"/>
      <c r="W133" s="934"/>
      <c r="X133" s="934"/>
      <c r="Y133" s="934"/>
      <c r="Z133" s="934"/>
      <c r="AA133" s="934"/>
      <c r="AB133" s="934"/>
      <c r="AC133" s="943"/>
    </row>
    <row r="134" spans="2:29" ht="13.5" thickBot="1">
      <c r="B134" s="673">
        <v>32</v>
      </c>
      <c r="C134" s="1074" t="s">
        <v>384</v>
      </c>
      <c r="D134" s="1074"/>
      <c r="E134" s="1074"/>
      <c r="F134" s="1074"/>
      <c r="G134" s="1074"/>
      <c r="H134" s="1074"/>
      <c r="I134" s="1074"/>
      <c r="J134" s="1074"/>
      <c r="K134" s="1074"/>
      <c r="L134" s="1074"/>
      <c r="M134" s="1074"/>
      <c r="N134" s="1074"/>
      <c r="O134" s="1074"/>
      <c r="P134" s="1074"/>
      <c r="Q134" s="1074"/>
      <c r="R134" s="1074"/>
      <c r="S134" s="1074"/>
      <c r="T134" s="1074"/>
      <c r="U134" s="1074"/>
      <c r="V134" s="1074"/>
      <c r="W134" s="1074"/>
      <c r="X134" s="1074"/>
      <c r="Y134" s="1074"/>
      <c r="Z134" s="1074"/>
      <c r="AA134" s="1074"/>
      <c r="AB134" s="1074"/>
      <c r="AC134" s="1075"/>
    </row>
    <row r="135" spans="2:29" ht="12.75">
      <c r="B135" s="667">
        <v>97</v>
      </c>
      <c r="C135" s="956" t="s">
        <v>385</v>
      </c>
      <c r="D135" s="954">
        <v>42385</v>
      </c>
      <c r="E135" s="934">
        <v>8500</v>
      </c>
      <c r="F135" s="934">
        <v>17100</v>
      </c>
      <c r="G135" s="934">
        <v>11700</v>
      </c>
      <c r="H135" s="934">
        <v>20500</v>
      </c>
      <c r="I135" s="934">
        <v>30500</v>
      </c>
      <c r="J135" s="934">
        <v>40600</v>
      </c>
      <c r="K135" s="934">
        <v>44100</v>
      </c>
      <c r="L135" s="934"/>
      <c r="M135" s="934"/>
      <c r="N135" s="934">
        <v>3200</v>
      </c>
      <c r="O135" s="934"/>
      <c r="P135" s="934"/>
      <c r="Q135" s="934"/>
      <c r="R135" s="934"/>
      <c r="S135" s="934"/>
      <c r="T135" s="934"/>
      <c r="U135" s="934"/>
      <c r="V135" s="934"/>
      <c r="W135" s="934"/>
      <c r="X135" s="934"/>
      <c r="Y135" s="934"/>
      <c r="Z135" s="934"/>
      <c r="AA135" s="934"/>
      <c r="AB135" s="934"/>
      <c r="AC135" s="943"/>
    </row>
    <row r="136" spans="2:29" ht="12.75">
      <c r="B136" s="667">
        <v>98</v>
      </c>
      <c r="C136" s="956" t="s">
        <v>386</v>
      </c>
      <c r="D136" s="954">
        <v>42385</v>
      </c>
      <c r="E136" s="934">
        <v>8500</v>
      </c>
      <c r="F136" s="934">
        <v>17100</v>
      </c>
      <c r="G136" s="934">
        <v>11700</v>
      </c>
      <c r="H136" s="934">
        <v>20500</v>
      </c>
      <c r="I136" s="934">
        <v>30500</v>
      </c>
      <c r="J136" s="934">
        <v>40600</v>
      </c>
      <c r="K136" s="934">
        <v>44100</v>
      </c>
      <c r="L136" s="934"/>
      <c r="M136" s="934"/>
      <c r="N136" s="934"/>
      <c r="O136" s="934"/>
      <c r="P136" s="934"/>
      <c r="Q136" s="934"/>
      <c r="R136" s="934"/>
      <c r="S136" s="934"/>
      <c r="T136" s="934"/>
      <c r="U136" s="934"/>
      <c r="V136" s="934"/>
      <c r="W136" s="934"/>
      <c r="X136" s="934"/>
      <c r="Y136" s="934"/>
      <c r="Z136" s="934"/>
      <c r="AA136" s="934"/>
      <c r="AB136" s="934"/>
      <c r="AC136" s="943"/>
    </row>
    <row r="137" spans="2:29" ht="12.75">
      <c r="B137" s="667">
        <v>99</v>
      </c>
      <c r="C137" s="956" t="s">
        <v>405</v>
      </c>
      <c r="D137" s="954">
        <v>42593</v>
      </c>
      <c r="E137" s="934">
        <v>11200</v>
      </c>
      <c r="F137" s="934">
        <v>22200</v>
      </c>
      <c r="G137" s="934">
        <v>16100</v>
      </c>
      <c r="H137" s="934">
        <v>26900</v>
      </c>
      <c r="I137" s="934">
        <v>40000</v>
      </c>
      <c r="J137" s="934">
        <v>52700</v>
      </c>
      <c r="K137" s="934">
        <v>60300</v>
      </c>
      <c r="L137" s="934"/>
      <c r="M137" s="934"/>
      <c r="N137" s="934">
        <v>5600</v>
      </c>
      <c r="O137" s="934"/>
      <c r="P137" s="934"/>
      <c r="Q137" s="934"/>
      <c r="R137" s="934"/>
      <c r="S137" s="934"/>
      <c r="T137" s="934"/>
      <c r="U137" s="934"/>
      <c r="V137" s="934"/>
      <c r="W137" s="934"/>
      <c r="X137" s="934"/>
      <c r="Y137" s="934"/>
      <c r="Z137" s="934"/>
      <c r="AA137" s="934"/>
      <c r="AB137" s="934"/>
      <c r="AC137" s="943"/>
    </row>
    <row r="138" spans="2:29" ht="12.75">
      <c r="B138" s="667">
        <v>100</v>
      </c>
      <c r="C138" s="956" t="s">
        <v>406</v>
      </c>
      <c r="D138" s="954">
        <v>42593</v>
      </c>
      <c r="E138" s="934">
        <v>11200</v>
      </c>
      <c r="F138" s="934">
        <v>22200</v>
      </c>
      <c r="G138" s="934">
        <v>16100</v>
      </c>
      <c r="H138" s="934">
        <v>26900</v>
      </c>
      <c r="I138" s="934">
        <v>40000</v>
      </c>
      <c r="J138" s="934">
        <v>52700</v>
      </c>
      <c r="K138" s="934">
        <v>60300</v>
      </c>
      <c r="L138" s="934"/>
      <c r="M138" s="934"/>
      <c r="N138" s="934">
        <v>5600</v>
      </c>
      <c r="O138" s="934"/>
      <c r="P138" s="934"/>
      <c r="Q138" s="934"/>
      <c r="R138" s="934"/>
      <c r="S138" s="934"/>
      <c r="T138" s="934"/>
      <c r="U138" s="934"/>
      <c r="V138" s="934"/>
      <c r="W138" s="934"/>
      <c r="X138" s="934"/>
      <c r="Y138" s="934"/>
      <c r="Z138" s="934"/>
      <c r="AA138" s="934"/>
      <c r="AB138" s="934"/>
      <c r="AC138" s="943"/>
    </row>
    <row r="139" spans="2:29" ht="13.5" thickBot="1">
      <c r="B139" s="667">
        <v>101</v>
      </c>
      <c r="C139" s="956" t="s">
        <v>77</v>
      </c>
      <c r="D139" s="954">
        <v>42385</v>
      </c>
      <c r="E139" s="934">
        <v>11200</v>
      </c>
      <c r="F139" s="934">
        <v>22200</v>
      </c>
      <c r="G139" s="934">
        <v>16100</v>
      </c>
      <c r="H139" s="934">
        <v>26900</v>
      </c>
      <c r="I139" s="934">
        <v>40000</v>
      </c>
      <c r="J139" s="934">
        <v>52700</v>
      </c>
      <c r="K139" s="934">
        <v>60300</v>
      </c>
      <c r="L139" s="934"/>
      <c r="M139" s="934"/>
      <c r="N139" s="934">
        <v>5600</v>
      </c>
      <c r="O139" s="934"/>
      <c r="P139" s="934"/>
      <c r="Q139" s="934"/>
      <c r="R139" s="934"/>
      <c r="S139" s="934"/>
      <c r="T139" s="934"/>
      <c r="U139" s="934"/>
      <c r="V139" s="934"/>
      <c r="W139" s="934"/>
      <c r="X139" s="934"/>
      <c r="Y139" s="934"/>
      <c r="Z139" s="934"/>
      <c r="AA139" s="934"/>
      <c r="AB139" s="934"/>
      <c r="AC139" s="943"/>
    </row>
    <row r="140" spans="2:29" ht="13.5" thickBot="1">
      <c r="B140" s="673">
        <v>33</v>
      </c>
      <c r="C140" s="1074" t="s">
        <v>387</v>
      </c>
      <c r="D140" s="1074"/>
      <c r="E140" s="1074"/>
      <c r="F140" s="1074"/>
      <c r="G140" s="1074"/>
      <c r="H140" s="1074"/>
      <c r="I140" s="1074"/>
      <c r="J140" s="1074"/>
      <c r="K140" s="1074"/>
      <c r="L140" s="1074"/>
      <c r="M140" s="1074"/>
      <c r="N140" s="1074"/>
      <c r="O140" s="1074"/>
      <c r="P140" s="1074"/>
      <c r="Q140" s="1074"/>
      <c r="R140" s="1074"/>
      <c r="S140" s="1074"/>
      <c r="T140" s="1074"/>
      <c r="U140" s="1074"/>
      <c r="V140" s="1074"/>
      <c r="W140" s="1074"/>
      <c r="X140" s="1074"/>
      <c r="Y140" s="1074"/>
      <c r="Z140" s="1074"/>
      <c r="AA140" s="1074"/>
      <c r="AB140" s="1074"/>
      <c r="AC140" s="1075"/>
    </row>
    <row r="141" spans="2:29" ht="12.75">
      <c r="B141" s="667">
        <v>102</v>
      </c>
      <c r="C141" s="956" t="s">
        <v>388</v>
      </c>
      <c r="D141" s="954">
        <v>42639</v>
      </c>
      <c r="E141" s="934">
        <v>9500</v>
      </c>
      <c r="F141" s="934">
        <v>10100</v>
      </c>
      <c r="G141" s="934">
        <v>10500</v>
      </c>
      <c r="H141" s="934">
        <v>10900</v>
      </c>
      <c r="I141" s="934">
        <v>23300</v>
      </c>
      <c r="J141" s="934">
        <v>31900</v>
      </c>
      <c r="K141" s="934">
        <v>34500</v>
      </c>
      <c r="L141" s="934"/>
      <c r="M141" s="934"/>
      <c r="N141" s="934">
        <v>6500</v>
      </c>
      <c r="O141" s="934"/>
      <c r="P141" s="934"/>
      <c r="Q141" s="934"/>
      <c r="R141" s="934"/>
      <c r="S141" s="934"/>
      <c r="T141" s="934"/>
      <c r="U141" s="934"/>
      <c r="V141" s="934"/>
      <c r="W141" s="934"/>
      <c r="X141" s="934"/>
      <c r="Y141" s="934"/>
      <c r="Z141" s="934"/>
      <c r="AA141" s="934"/>
      <c r="AB141" s="934"/>
      <c r="AC141" s="943"/>
    </row>
    <row r="142" spans="2:29" ht="13.5" thickBot="1">
      <c r="B142" s="667">
        <v>103</v>
      </c>
      <c r="C142" s="956" t="s">
        <v>389</v>
      </c>
      <c r="D142" s="954">
        <v>42639</v>
      </c>
      <c r="E142" s="934">
        <v>9500</v>
      </c>
      <c r="F142" s="934">
        <v>10100</v>
      </c>
      <c r="G142" s="934">
        <v>10500</v>
      </c>
      <c r="H142" s="934">
        <v>10900</v>
      </c>
      <c r="I142" s="934">
        <v>23300</v>
      </c>
      <c r="J142" s="934">
        <v>31900</v>
      </c>
      <c r="K142" s="934">
        <v>34500</v>
      </c>
      <c r="L142" s="934"/>
      <c r="M142" s="934"/>
      <c r="N142" s="934">
        <v>4700</v>
      </c>
      <c r="O142" s="934"/>
      <c r="P142" s="934"/>
      <c r="Q142" s="934"/>
      <c r="R142" s="934"/>
      <c r="S142" s="934"/>
      <c r="T142" s="934"/>
      <c r="U142" s="934"/>
      <c r="V142" s="934"/>
      <c r="W142" s="934"/>
      <c r="X142" s="934"/>
      <c r="Y142" s="934"/>
      <c r="Z142" s="934"/>
      <c r="AA142" s="934"/>
      <c r="AB142" s="934"/>
      <c r="AC142" s="943"/>
    </row>
    <row r="143" spans="2:29" ht="13.5" thickBot="1">
      <c r="B143" s="673">
        <v>34</v>
      </c>
      <c r="C143" s="1074" t="s">
        <v>390</v>
      </c>
      <c r="D143" s="1074"/>
      <c r="E143" s="1074"/>
      <c r="F143" s="1074"/>
      <c r="G143" s="1074"/>
      <c r="H143" s="1074"/>
      <c r="I143" s="1074"/>
      <c r="J143" s="1074"/>
      <c r="K143" s="1074"/>
      <c r="L143" s="1074"/>
      <c r="M143" s="1074"/>
      <c r="N143" s="1074"/>
      <c r="O143" s="1074"/>
      <c r="P143" s="1074"/>
      <c r="Q143" s="1074"/>
      <c r="R143" s="1074"/>
      <c r="S143" s="1074"/>
      <c r="T143" s="1074"/>
      <c r="U143" s="1074"/>
      <c r="V143" s="1074"/>
      <c r="W143" s="1074"/>
      <c r="X143" s="1074"/>
      <c r="Y143" s="1074"/>
      <c r="Z143" s="1074"/>
      <c r="AA143" s="1074"/>
      <c r="AB143" s="1074"/>
      <c r="AC143" s="1075"/>
    </row>
    <row r="144" spans="2:29" ht="13.5" thickBot="1">
      <c r="B144" s="667">
        <v>104</v>
      </c>
      <c r="C144" s="956" t="s">
        <v>391</v>
      </c>
      <c r="D144" s="954">
        <v>42370</v>
      </c>
      <c r="E144" s="934">
        <v>7500</v>
      </c>
      <c r="F144" s="934">
        <v>8100</v>
      </c>
      <c r="G144" s="934">
        <v>17200</v>
      </c>
      <c r="H144" s="934">
        <v>21800</v>
      </c>
      <c r="I144" s="934">
        <v>24500</v>
      </c>
      <c r="J144" s="934"/>
      <c r="K144" s="934"/>
      <c r="L144" s="934"/>
      <c r="M144" s="934"/>
      <c r="N144" s="934">
        <v>1800</v>
      </c>
      <c r="O144" s="934">
        <v>2000</v>
      </c>
      <c r="P144" s="934"/>
      <c r="Q144" s="934"/>
      <c r="R144" s="934"/>
      <c r="S144" s="934"/>
      <c r="T144" s="934"/>
      <c r="U144" s="934"/>
      <c r="V144" s="934"/>
      <c r="W144" s="934"/>
      <c r="X144" s="934"/>
      <c r="Y144" s="934"/>
      <c r="Z144" s="934">
        <v>7700</v>
      </c>
      <c r="AA144" s="934">
        <v>5700</v>
      </c>
      <c r="AB144" s="934">
        <v>7400</v>
      </c>
      <c r="AC144" s="943"/>
    </row>
    <row r="145" spans="2:29" ht="13.5" thickBot="1">
      <c r="B145" s="673">
        <v>35</v>
      </c>
      <c r="C145" s="1074" t="s">
        <v>392</v>
      </c>
      <c r="D145" s="1074"/>
      <c r="E145" s="1074"/>
      <c r="F145" s="1074"/>
      <c r="G145" s="1074"/>
      <c r="H145" s="1074"/>
      <c r="I145" s="1074"/>
      <c r="J145" s="1074"/>
      <c r="K145" s="1074"/>
      <c r="L145" s="1074"/>
      <c r="M145" s="1074"/>
      <c r="N145" s="1074"/>
      <c r="O145" s="1074"/>
      <c r="P145" s="1074"/>
      <c r="Q145" s="1074"/>
      <c r="R145" s="1074"/>
      <c r="S145" s="1074"/>
      <c r="T145" s="1074"/>
      <c r="U145" s="1074"/>
      <c r="V145" s="1074"/>
      <c r="W145" s="1074"/>
      <c r="X145" s="1074"/>
      <c r="Y145" s="1074"/>
      <c r="Z145" s="1074"/>
      <c r="AA145" s="1074"/>
      <c r="AB145" s="1074"/>
      <c r="AC145" s="1075"/>
    </row>
    <row r="146" spans="2:29" ht="12.75">
      <c r="B146" s="667">
        <v>105</v>
      </c>
      <c r="C146" s="956" t="s">
        <v>393</v>
      </c>
      <c r="D146" s="954">
        <v>42520</v>
      </c>
      <c r="E146" s="934">
        <v>8200</v>
      </c>
      <c r="F146" s="934">
        <v>8700</v>
      </c>
      <c r="G146" s="934">
        <v>9600</v>
      </c>
      <c r="H146" s="934">
        <v>10100</v>
      </c>
      <c r="I146" s="934">
        <v>10900</v>
      </c>
      <c r="J146" s="934">
        <v>31400</v>
      </c>
      <c r="K146" s="934">
        <v>35900</v>
      </c>
      <c r="L146" s="934"/>
      <c r="M146" s="934"/>
      <c r="N146" s="934">
        <v>2700</v>
      </c>
      <c r="O146" s="934"/>
      <c r="P146" s="934"/>
      <c r="Q146" s="934"/>
      <c r="R146" s="934">
        <v>23600</v>
      </c>
      <c r="S146" s="934"/>
      <c r="T146" s="934"/>
      <c r="U146" s="934"/>
      <c r="V146" s="934"/>
      <c r="W146" s="934"/>
      <c r="X146" s="934"/>
      <c r="Y146" s="934"/>
      <c r="Z146" s="934">
        <v>7200</v>
      </c>
      <c r="AA146" s="934">
        <v>5300</v>
      </c>
      <c r="AB146" s="934">
        <v>6900</v>
      </c>
      <c r="AC146" s="943"/>
    </row>
    <row r="147" spans="2:29" ht="12.75">
      <c r="B147" s="667">
        <v>106</v>
      </c>
      <c r="C147" s="956" t="s">
        <v>407</v>
      </c>
      <c r="D147" s="954" t="s">
        <v>356</v>
      </c>
      <c r="E147" s="934">
        <v>8200</v>
      </c>
      <c r="F147" s="934">
        <v>8700</v>
      </c>
      <c r="G147" s="934">
        <v>9600</v>
      </c>
      <c r="H147" s="934">
        <v>10100</v>
      </c>
      <c r="I147" s="934">
        <v>10900</v>
      </c>
      <c r="J147" s="934">
        <v>31400</v>
      </c>
      <c r="K147" s="934">
        <v>35900</v>
      </c>
      <c r="L147" s="934"/>
      <c r="M147" s="934"/>
      <c r="N147" s="934"/>
      <c r="O147" s="934"/>
      <c r="P147" s="934"/>
      <c r="Q147" s="934"/>
      <c r="R147" s="934">
        <v>23600</v>
      </c>
      <c r="S147" s="934"/>
      <c r="T147" s="934"/>
      <c r="U147" s="934"/>
      <c r="V147" s="934"/>
      <c r="W147" s="934"/>
      <c r="X147" s="934"/>
      <c r="Y147" s="934"/>
      <c r="Z147" s="934"/>
      <c r="AA147" s="934"/>
      <c r="AB147" s="934"/>
      <c r="AC147" s="943"/>
    </row>
    <row r="148" spans="2:29" ht="12.75">
      <c r="B148" s="667">
        <v>107</v>
      </c>
      <c r="C148" s="956" t="s">
        <v>408</v>
      </c>
      <c r="D148" s="954" t="s">
        <v>356</v>
      </c>
      <c r="E148" s="934">
        <v>8200</v>
      </c>
      <c r="F148" s="934">
        <v>8700</v>
      </c>
      <c r="G148" s="934">
        <v>9600</v>
      </c>
      <c r="H148" s="934">
        <v>10100</v>
      </c>
      <c r="I148" s="934">
        <v>10900</v>
      </c>
      <c r="J148" s="934">
        <v>31400</v>
      </c>
      <c r="K148" s="934">
        <v>35900</v>
      </c>
      <c r="L148" s="934"/>
      <c r="M148" s="934"/>
      <c r="N148" s="934"/>
      <c r="O148" s="934"/>
      <c r="P148" s="934"/>
      <c r="Q148" s="934"/>
      <c r="R148" s="934">
        <v>23600</v>
      </c>
      <c r="S148" s="934"/>
      <c r="T148" s="934"/>
      <c r="U148" s="934"/>
      <c r="V148" s="934"/>
      <c r="W148" s="934"/>
      <c r="X148" s="934"/>
      <c r="Y148" s="934"/>
      <c r="Z148" s="934"/>
      <c r="AA148" s="934"/>
      <c r="AB148" s="934"/>
      <c r="AC148" s="943"/>
    </row>
    <row r="149" spans="2:29" ht="13.5" thickBot="1">
      <c r="B149" s="667">
        <v>108</v>
      </c>
      <c r="C149" s="956" t="s">
        <v>409</v>
      </c>
      <c r="D149" s="954" t="s">
        <v>356</v>
      </c>
      <c r="E149" s="934">
        <v>4100</v>
      </c>
      <c r="F149" s="934">
        <v>4400</v>
      </c>
      <c r="G149" s="934">
        <v>4800</v>
      </c>
      <c r="H149" s="934">
        <v>5200</v>
      </c>
      <c r="I149" s="934">
        <v>10800</v>
      </c>
      <c r="J149" s="934">
        <v>31400</v>
      </c>
      <c r="K149" s="934">
        <v>35800</v>
      </c>
      <c r="L149" s="934"/>
      <c r="M149" s="934"/>
      <c r="N149" s="934">
        <v>2700</v>
      </c>
      <c r="O149" s="934"/>
      <c r="P149" s="934"/>
      <c r="Q149" s="934"/>
      <c r="R149" s="934">
        <v>23600</v>
      </c>
      <c r="S149" s="934"/>
      <c r="T149" s="934"/>
      <c r="U149" s="934">
        <v>2000</v>
      </c>
      <c r="V149" s="934">
        <v>4100</v>
      </c>
      <c r="W149" s="934">
        <v>4100</v>
      </c>
      <c r="X149" s="934"/>
      <c r="Y149" s="934"/>
      <c r="Z149" s="934"/>
      <c r="AA149" s="934"/>
      <c r="AB149" s="934"/>
      <c r="AC149" s="943"/>
    </row>
    <row r="150" spans="2:29" ht="13.5" thickBot="1">
      <c r="B150" s="673">
        <v>36</v>
      </c>
      <c r="C150" s="1074" t="s">
        <v>394</v>
      </c>
      <c r="D150" s="1074"/>
      <c r="E150" s="1074"/>
      <c r="F150" s="1074"/>
      <c r="G150" s="1074"/>
      <c r="H150" s="1074"/>
      <c r="I150" s="1074"/>
      <c r="J150" s="1074"/>
      <c r="K150" s="1074"/>
      <c r="L150" s="1074"/>
      <c r="M150" s="1074"/>
      <c r="N150" s="1074"/>
      <c r="O150" s="1074"/>
      <c r="P150" s="1074"/>
      <c r="Q150" s="1074"/>
      <c r="R150" s="1074"/>
      <c r="S150" s="1074"/>
      <c r="T150" s="1074"/>
      <c r="U150" s="1074"/>
      <c r="V150" s="1074"/>
      <c r="W150" s="1074"/>
      <c r="X150" s="1074"/>
      <c r="Y150" s="1074"/>
      <c r="Z150" s="1074"/>
      <c r="AA150" s="1074"/>
      <c r="AB150" s="1074"/>
      <c r="AC150" s="1075"/>
    </row>
    <row r="151" spans="2:29" ht="12.75">
      <c r="B151" s="667">
        <v>109</v>
      </c>
      <c r="C151" s="956" t="s">
        <v>326</v>
      </c>
      <c r="D151" s="954">
        <v>42385</v>
      </c>
      <c r="E151" s="934">
        <v>7800</v>
      </c>
      <c r="F151" s="934">
        <v>8400</v>
      </c>
      <c r="G151" s="934">
        <v>17700</v>
      </c>
      <c r="H151" s="934">
        <v>22500</v>
      </c>
      <c r="I151" s="934">
        <v>25300</v>
      </c>
      <c r="J151" s="934"/>
      <c r="K151" s="934"/>
      <c r="L151" s="934"/>
      <c r="M151" s="934"/>
      <c r="N151" s="934">
        <v>1200</v>
      </c>
      <c r="O151" s="934">
        <v>1200</v>
      </c>
      <c r="P151" s="934"/>
      <c r="Q151" s="934"/>
      <c r="R151" s="934"/>
      <c r="S151" s="934"/>
      <c r="T151" s="934"/>
      <c r="U151" s="934"/>
      <c r="V151" s="934"/>
      <c r="W151" s="934"/>
      <c r="X151" s="934"/>
      <c r="Y151" s="934"/>
      <c r="Z151" s="934">
        <v>7700</v>
      </c>
      <c r="AA151" s="934">
        <v>5700</v>
      </c>
      <c r="AB151" s="934">
        <v>7400</v>
      </c>
      <c r="AC151" s="943"/>
    </row>
    <row r="152" spans="2:29" ht="13.5" thickBot="1">
      <c r="B152" s="667">
        <v>110</v>
      </c>
      <c r="C152" s="956" t="s">
        <v>395</v>
      </c>
      <c r="D152" s="954">
        <v>42385</v>
      </c>
      <c r="E152" s="934">
        <v>7300</v>
      </c>
      <c r="F152" s="934">
        <v>7900</v>
      </c>
      <c r="G152" s="934">
        <v>16900</v>
      </c>
      <c r="H152" s="934">
        <v>21500</v>
      </c>
      <c r="I152" s="934">
        <v>24200</v>
      </c>
      <c r="J152" s="934"/>
      <c r="K152" s="934"/>
      <c r="L152" s="934"/>
      <c r="M152" s="934"/>
      <c r="N152" s="934">
        <v>2500</v>
      </c>
      <c r="O152" s="934"/>
      <c r="P152" s="934"/>
      <c r="Q152" s="934"/>
      <c r="R152" s="934"/>
      <c r="S152" s="934"/>
      <c r="T152" s="934"/>
      <c r="U152" s="934"/>
      <c r="V152" s="934"/>
      <c r="W152" s="934"/>
      <c r="X152" s="934"/>
      <c r="Y152" s="934"/>
      <c r="Z152" s="934">
        <v>7700</v>
      </c>
      <c r="AA152" s="934">
        <v>5700</v>
      </c>
      <c r="AB152" s="934">
        <v>7400</v>
      </c>
      <c r="AC152" s="943"/>
    </row>
    <row r="153" spans="2:29" ht="13.5" thickBot="1">
      <c r="B153" s="673">
        <v>37</v>
      </c>
      <c r="C153" s="1074" t="s">
        <v>396</v>
      </c>
      <c r="D153" s="1074"/>
      <c r="E153" s="1074"/>
      <c r="F153" s="1074"/>
      <c r="G153" s="1074"/>
      <c r="H153" s="1074"/>
      <c r="I153" s="1074"/>
      <c r="J153" s="1074"/>
      <c r="K153" s="1074"/>
      <c r="L153" s="1074"/>
      <c r="M153" s="1074"/>
      <c r="N153" s="1074"/>
      <c r="O153" s="1074"/>
      <c r="P153" s="1074"/>
      <c r="Q153" s="1074"/>
      <c r="R153" s="1074"/>
      <c r="S153" s="1074"/>
      <c r="T153" s="1074"/>
      <c r="U153" s="1074"/>
      <c r="V153" s="1074"/>
      <c r="W153" s="1074"/>
      <c r="X153" s="1074"/>
      <c r="Y153" s="1074"/>
      <c r="Z153" s="1074"/>
      <c r="AA153" s="1074"/>
      <c r="AB153" s="1074"/>
      <c r="AC153" s="1075"/>
    </row>
    <row r="154" spans="2:29" ht="13.5" thickBot="1">
      <c r="B154" s="667">
        <v>111</v>
      </c>
      <c r="C154" s="956" t="s">
        <v>397</v>
      </c>
      <c r="D154" s="954">
        <v>42385</v>
      </c>
      <c r="E154" s="934">
        <v>7500</v>
      </c>
      <c r="F154" s="934">
        <v>8100</v>
      </c>
      <c r="G154" s="934">
        <v>17200</v>
      </c>
      <c r="H154" s="934">
        <v>21800</v>
      </c>
      <c r="I154" s="934">
        <v>24500</v>
      </c>
      <c r="J154" s="934"/>
      <c r="K154" s="934"/>
      <c r="L154" s="934"/>
      <c r="M154" s="934"/>
      <c r="N154" s="934">
        <v>1800</v>
      </c>
      <c r="O154" s="934">
        <v>2000</v>
      </c>
      <c r="P154" s="934"/>
      <c r="Q154" s="934"/>
      <c r="R154" s="934"/>
      <c r="S154" s="934"/>
      <c r="T154" s="934"/>
      <c r="U154" s="934"/>
      <c r="V154" s="934"/>
      <c r="W154" s="934"/>
      <c r="X154" s="934"/>
      <c r="Y154" s="934"/>
      <c r="Z154" s="934">
        <v>7700</v>
      </c>
      <c r="AA154" s="934">
        <v>5700</v>
      </c>
      <c r="AB154" s="934">
        <v>7400</v>
      </c>
      <c r="AC154" s="943"/>
    </row>
    <row r="155" spans="2:29" ht="13.5" thickBot="1">
      <c r="B155" s="673">
        <v>38</v>
      </c>
      <c r="C155" s="1074" t="s">
        <v>398</v>
      </c>
      <c r="D155" s="1074"/>
      <c r="E155" s="1074"/>
      <c r="F155" s="1074"/>
      <c r="G155" s="1074"/>
      <c r="H155" s="1074"/>
      <c r="I155" s="1074"/>
      <c r="J155" s="1074"/>
      <c r="K155" s="1074"/>
      <c r="L155" s="1074"/>
      <c r="M155" s="1074"/>
      <c r="N155" s="1074"/>
      <c r="O155" s="1074"/>
      <c r="P155" s="1074"/>
      <c r="Q155" s="1074"/>
      <c r="R155" s="1074"/>
      <c r="S155" s="1074"/>
      <c r="T155" s="1074"/>
      <c r="U155" s="1074"/>
      <c r="V155" s="1074"/>
      <c r="W155" s="1074"/>
      <c r="X155" s="1074"/>
      <c r="Y155" s="1074"/>
      <c r="Z155" s="1074"/>
      <c r="AA155" s="1074"/>
      <c r="AB155" s="1074"/>
      <c r="AC155" s="1075"/>
    </row>
    <row r="156" spans="2:29" ht="12.75">
      <c r="B156" s="667">
        <v>112</v>
      </c>
      <c r="C156" s="956" t="s">
        <v>399</v>
      </c>
      <c r="D156" s="954">
        <v>42385</v>
      </c>
      <c r="E156" s="934">
        <v>7500</v>
      </c>
      <c r="F156" s="934">
        <v>8100</v>
      </c>
      <c r="G156" s="934">
        <v>17200</v>
      </c>
      <c r="H156" s="934">
        <v>21800</v>
      </c>
      <c r="I156" s="934">
        <v>24500</v>
      </c>
      <c r="J156" s="934"/>
      <c r="K156" s="934"/>
      <c r="L156" s="934"/>
      <c r="M156" s="934"/>
      <c r="N156" s="934">
        <v>2200</v>
      </c>
      <c r="O156" s="934"/>
      <c r="P156" s="934"/>
      <c r="Q156" s="934"/>
      <c r="R156" s="934"/>
      <c r="S156" s="934"/>
      <c r="T156" s="934"/>
      <c r="U156" s="934"/>
      <c r="V156" s="934"/>
      <c r="W156" s="934"/>
      <c r="X156" s="934"/>
      <c r="Y156" s="934"/>
      <c r="Z156" s="934">
        <v>7700</v>
      </c>
      <c r="AA156" s="934">
        <v>5700</v>
      </c>
      <c r="AB156" s="934">
        <v>7400</v>
      </c>
      <c r="AC156" s="943"/>
    </row>
    <row r="157" spans="2:29" ht="13.5" thickBot="1">
      <c r="B157" s="667">
        <v>113</v>
      </c>
      <c r="C157" s="956" t="s">
        <v>400</v>
      </c>
      <c r="D157" s="954">
        <v>42385</v>
      </c>
      <c r="E157" s="934">
        <v>7300</v>
      </c>
      <c r="F157" s="934">
        <v>7900</v>
      </c>
      <c r="G157" s="934">
        <v>16900</v>
      </c>
      <c r="H157" s="934">
        <v>21500</v>
      </c>
      <c r="I157" s="934">
        <v>24200</v>
      </c>
      <c r="J157" s="934"/>
      <c r="K157" s="934"/>
      <c r="L157" s="934"/>
      <c r="M157" s="934"/>
      <c r="N157" s="934">
        <v>4600</v>
      </c>
      <c r="O157" s="934">
        <v>1900</v>
      </c>
      <c r="P157" s="934"/>
      <c r="Q157" s="934"/>
      <c r="R157" s="934"/>
      <c r="S157" s="934"/>
      <c r="T157" s="934"/>
      <c r="U157" s="934"/>
      <c r="V157" s="934"/>
      <c r="W157" s="934"/>
      <c r="X157" s="934"/>
      <c r="Y157" s="934"/>
      <c r="Z157" s="934">
        <v>7700</v>
      </c>
      <c r="AA157" s="934">
        <v>5700</v>
      </c>
      <c r="AB157" s="934">
        <v>7400</v>
      </c>
      <c r="AC157" s="943"/>
    </row>
    <row r="158" spans="2:29" ht="13.5" thickBot="1">
      <c r="B158" s="673">
        <v>39</v>
      </c>
      <c r="C158" s="1074" t="s">
        <v>401</v>
      </c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1074"/>
      <c r="Q158" s="1074"/>
      <c r="R158" s="1074"/>
      <c r="S158" s="1074"/>
      <c r="T158" s="1074"/>
      <c r="U158" s="1074"/>
      <c r="V158" s="1074"/>
      <c r="W158" s="1074"/>
      <c r="X158" s="1074"/>
      <c r="Y158" s="1074"/>
      <c r="Z158" s="1074"/>
      <c r="AA158" s="1074"/>
      <c r="AB158" s="1074"/>
      <c r="AC158" s="1075"/>
    </row>
    <row r="159" spans="2:29" ht="12.75">
      <c r="B159" s="667">
        <v>114</v>
      </c>
      <c r="C159" s="957" t="s">
        <v>402</v>
      </c>
      <c r="D159" s="947">
        <v>42520</v>
      </c>
      <c r="E159" s="933">
        <v>11100</v>
      </c>
      <c r="F159" s="933">
        <v>16400</v>
      </c>
      <c r="G159" s="933">
        <v>16400</v>
      </c>
      <c r="H159" s="933">
        <v>16400</v>
      </c>
      <c r="I159" s="933">
        <v>29600</v>
      </c>
      <c r="J159" s="933">
        <v>47300</v>
      </c>
      <c r="K159" s="933">
        <v>54500</v>
      </c>
      <c r="L159" s="933"/>
      <c r="M159" s="933"/>
      <c r="N159" s="933"/>
      <c r="O159" s="933"/>
      <c r="P159" s="933"/>
      <c r="Q159" s="933"/>
      <c r="R159" s="933"/>
      <c r="S159" s="933"/>
      <c r="T159" s="933"/>
      <c r="U159" s="933"/>
      <c r="V159" s="933"/>
      <c r="W159" s="933"/>
      <c r="X159" s="933"/>
      <c r="Y159" s="933"/>
      <c r="Z159" s="933">
        <v>7700</v>
      </c>
      <c r="AA159" s="933">
        <v>5700</v>
      </c>
      <c r="AB159" s="933">
        <v>7400</v>
      </c>
      <c r="AC159" s="942"/>
    </row>
    <row r="160" spans="2:29" ht="12.75">
      <c r="B160" s="667">
        <v>115</v>
      </c>
      <c r="C160" s="956" t="s">
        <v>403</v>
      </c>
      <c r="D160" s="954">
        <v>42520</v>
      </c>
      <c r="E160" s="934">
        <v>10800</v>
      </c>
      <c r="F160" s="934">
        <v>16000</v>
      </c>
      <c r="G160" s="934">
        <v>16000</v>
      </c>
      <c r="H160" s="934">
        <v>16000</v>
      </c>
      <c r="I160" s="934">
        <v>17200</v>
      </c>
      <c r="J160" s="934">
        <v>24900</v>
      </c>
      <c r="K160" s="934">
        <v>25000</v>
      </c>
      <c r="L160" s="934"/>
      <c r="M160" s="934"/>
      <c r="N160" s="934"/>
      <c r="O160" s="934">
        <v>12000</v>
      </c>
      <c r="P160" s="934"/>
      <c r="Q160" s="934"/>
      <c r="R160" s="934"/>
      <c r="S160" s="934"/>
      <c r="T160" s="934"/>
      <c r="U160" s="934"/>
      <c r="V160" s="934"/>
      <c r="W160" s="934"/>
      <c r="X160" s="934"/>
      <c r="Y160" s="934"/>
      <c r="Z160" s="934">
        <v>7700</v>
      </c>
      <c r="AA160" s="934">
        <v>5700</v>
      </c>
      <c r="AB160" s="934">
        <v>7400</v>
      </c>
      <c r="AC160" s="943"/>
    </row>
    <row r="161" spans="2:29" ht="12.75">
      <c r="B161" s="667">
        <v>116</v>
      </c>
      <c r="C161" s="956" t="s">
        <v>410</v>
      </c>
      <c r="D161" s="954" t="s">
        <v>356</v>
      </c>
      <c r="E161" s="934">
        <v>10800</v>
      </c>
      <c r="F161" s="934">
        <v>16000</v>
      </c>
      <c r="G161" s="934">
        <v>16000</v>
      </c>
      <c r="H161" s="934">
        <v>16000</v>
      </c>
      <c r="I161" s="934">
        <v>17200</v>
      </c>
      <c r="J161" s="934">
        <v>24900</v>
      </c>
      <c r="K161" s="934">
        <v>25000</v>
      </c>
      <c r="L161" s="934"/>
      <c r="M161" s="934"/>
      <c r="N161" s="934">
        <v>700</v>
      </c>
      <c r="O161" s="934">
        <v>700</v>
      </c>
      <c r="P161" s="934">
        <v>700</v>
      </c>
      <c r="Q161" s="934">
        <v>700</v>
      </c>
      <c r="R161" s="934">
        <v>700</v>
      </c>
      <c r="S161" s="934">
        <v>700</v>
      </c>
      <c r="T161" s="934">
        <v>700</v>
      </c>
      <c r="U161" s="934"/>
      <c r="V161" s="934"/>
      <c r="W161" s="934"/>
      <c r="X161" s="934"/>
      <c r="Y161" s="934"/>
      <c r="Z161" s="934"/>
      <c r="AA161" s="934"/>
      <c r="AB161" s="934"/>
      <c r="AC161" s="943"/>
    </row>
    <row r="162" spans="2:29" ht="12.75">
      <c r="B162" s="667">
        <v>117</v>
      </c>
      <c r="C162" s="956" t="s">
        <v>411</v>
      </c>
      <c r="D162" s="954" t="s">
        <v>356</v>
      </c>
      <c r="E162" s="934">
        <v>11100</v>
      </c>
      <c r="F162" s="934">
        <v>16400</v>
      </c>
      <c r="G162" s="934">
        <v>16400</v>
      </c>
      <c r="H162" s="934">
        <v>16400</v>
      </c>
      <c r="I162" s="934">
        <v>29600</v>
      </c>
      <c r="J162" s="934">
        <v>25000</v>
      </c>
      <c r="K162" s="934">
        <v>25000</v>
      </c>
      <c r="L162" s="934"/>
      <c r="M162" s="934"/>
      <c r="N162" s="934">
        <v>5700</v>
      </c>
      <c r="O162" s="934"/>
      <c r="P162" s="934"/>
      <c r="Q162" s="934"/>
      <c r="R162" s="934"/>
      <c r="S162" s="934"/>
      <c r="T162" s="934"/>
      <c r="U162" s="934"/>
      <c r="V162" s="934"/>
      <c r="W162" s="934"/>
      <c r="X162" s="934"/>
      <c r="Y162" s="934"/>
      <c r="Z162" s="934"/>
      <c r="AA162" s="934"/>
      <c r="AB162" s="934"/>
      <c r="AC162" s="943"/>
    </row>
    <row r="163" spans="2:29" ht="13.5" thickBot="1">
      <c r="B163" s="667">
        <v>118</v>
      </c>
      <c r="C163" s="958" t="s">
        <v>404</v>
      </c>
      <c r="D163" s="949">
        <v>42581</v>
      </c>
      <c r="E163" s="959">
        <v>11100</v>
      </c>
      <c r="F163" s="959">
        <v>16400</v>
      </c>
      <c r="G163" s="959">
        <v>16400</v>
      </c>
      <c r="H163" s="959">
        <v>16400</v>
      </c>
      <c r="I163" s="959">
        <v>29600</v>
      </c>
      <c r="J163" s="959">
        <v>20800</v>
      </c>
      <c r="K163" s="959">
        <v>23900</v>
      </c>
      <c r="L163" s="959"/>
      <c r="M163" s="959"/>
      <c r="N163" s="959"/>
      <c r="O163" s="959"/>
      <c r="P163" s="959"/>
      <c r="Q163" s="959"/>
      <c r="R163" s="959"/>
      <c r="S163" s="959"/>
      <c r="T163" s="959"/>
      <c r="U163" s="959"/>
      <c r="V163" s="959"/>
      <c r="W163" s="959"/>
      <c r="X163" s="959"/>
      <c r="Y163" s="959"/>
      <c r="Z163" s="959">
        <v>7700</v>
      </c>
      <c r="AA163" s="959">
        <v>5700</v>
      </c>
      <c r="AB163" s="959">
        <v>7400</v>
      </c>
      <c r="AC163" s="960"/>
    </row>
    <row r="164" spans="2:29" ht="13.5" thickBot="1">
      <c r="B164" s="673">
        <v>40</v>
      </c>
      <c r="C164" s="1074" t="s">
        <v>412</v>
      </c>
      <c r="D164" s="1074"/>
      <c r="E164" s="1074"/>
      <c r="F164" s="1074"/>
      <c r="G164" s="1074"/>
      <c r="H164" s="1074"/>
      <c r="I164" s="1074"/>
      <c r="J164" s="1074"/>
      <c r="K164" s="1074"/>
      <c r="L164" s="1074"/>
      <c r="M164" s="1074"/>
      <c r="N164" s="1074"/>
      <c r="O164" s="1074"/>
      <c r="P164" s="1074"/>
      <c r="Q164" s="1074"/>
      <c r="R164" s="1074"/>
      <c r="S164" s="1074"/>
      <c r="T164" s="1074"/>
      <c r="U164" s="1074"/>
      <c r="V164" s="1074"/>
      <c r="W164" s="1074"/>
      <c r="X164" s="1074"/>
      <c r="Y164" s="1074"/>
      <c r="Z164" s="1074"/>
      <c r="AA164" s="1074"/>
      <c r="AB164" s="1074"/>
      <c r="AC164" s="1075"/>
    </row>
    <row r="165" spans="2:29" ht="13.5" thickBot="1">
      <c r="B165" s="667">
        <v>119</v>
      </c>
      <c r="C165" s="956" t="s">
        <v>413</v>
      </c>
      <c r="D165" s="954" t="s">
        <v>356</v>
      </c>
      <c r="E165" s="934">
        <v>7300</v>
      </c>
      <c r="F165" s="934">
        <v>7900</v>
      </c>
      <c r="G165" s="934">
        <v>16900</v>
      </c>
      <c r="H165" s="934">
        <v>21500</v>
      </c>
      <c r="I165" s="934">
        <v>24200</v>
      </c>
      <c r="J165" s="934"/>
      <c r="K165" s="934"/>
      <c r="L165" s="934"/>
      <c r="M165" s="934"/>
      <c r="N165" s="934">
        <v>1800</v>
      </c>
      <c r="O165" s="934">
        <v>2000</v>
      </c>
      <c r="P165" s="934"/>
      <c r="Q165" s="934"/>
      <c r="R165" s="934"/>
      <c r="S165" s="934"/>
      <c r="T165" s="934"/>
      <c r="U165" s="934"/>
      <c r="V165" s="934"/>
      <c r="W165" s="934"/>
      <c r="X165" s="934"/>
      <c r="Y165" s="934"/>
      <c r="Z165" s="934">
        <v>7700</v>
      </c>
      <c r="AA165" s="934">
        <v>5700</v>
      </c>
      <c r="AB165" s="934">
        <v>7400</v>
      </c>
      <c r="AC165" s="943"/>
    </row>
    <row r="166" spans="2:29" ht="13.5" thickBot="1">
      <c r="B166" s="673">
        <v>41</v>
      </c>
      <c r="C166" s="1074" t="s">
        <v>414</v>
      </c>
      <c r="D166" s="1074"/>
      <c r="E166" s="1074"/>
      <c r="F166" s="1074"/>
      <c r="G166" s="1074"/>
      <c r="H166" s="1074"/>
      <c r="I166" s="1074"/>
      <c r="J166" s="1074"/>
      <c r="K166" s="1074"/>
      <c r="L166" s="1074"/>
      <c r="M166" s="1074"/>
      <c r="N166" s="1074"/>
      <c r="O166" s="1074"/>
      <c r="P166" s="1074"/>
      <c r="Q166" s="1074"/>
      <c r="R166" s="1074"/>
      <c r="S166" s="1074"/>
      <c r="T166" s="1074"/>
      <c r="U166" s="1074"/>
      <c r="V166" s="1074"/>
      <c r="W166" s="1074"/>
      <c r="X166" s="1074"/>
      <c r="Y166" s="1074"/>
      <c r="Z166" s="1074"/>
      <c r="AA166" s="1074"/>
      <c r="AB166" s="1074"/>
      <c r="AC166" s="1075"/>
    </row>
    <row r="167" spans="2:29" ht="12.75">
      <c r="B167" s="667">
        <v>120</v>
      </c>
      <c r="C167" s="956" t="s">
        <v>72</v>
      </c>
      <c r="D167" s="954" t="s">
        <v>356</v>
      </c>
      <c r="E167" s="934">
        <v>9600</v>
      </c>
      <c r="F167" s="934">
        <v>10600</v>
      </c>
      <c r="G167" s="934">
        <v>9600</v>
      </c>
      <c r="H167" s="934">
        <v>12400</v>
      </c>
      <c r="I167" s="934">
        <v>25100</v>
      </c>
      <c r="J167" s="934">
        <v>33500</v>
      </c>
      <c r="K167" s="934">
        <v>36800</v>
      </c>
      <c r="L167" s="934"/>
      <c r="M167" s="934"/>
      <c r="N167" s="934">
        <v>4300</v>
      </c>
      <c r="O167" s="934"/>
      <c r="P167" s="934"/>
      <c r="Q167" s="934"/>
      <c r="R167" s="934"/>
      <c r="S167" s="934"/>
      <c r="T167" s="934"/>
      <c r="U167" s="934"/>
      <c r="V167" s="934"/>
      <c r="W167" s="934"/>
      <c r="X167" s="934"/>
      <c r="Y167" s="934"/>
      <c r="Z167" s="934"/>
      <c r="AA167" s="934"/>
      <c r="AB167" s="934"/>
      <c r="AC167" s="943"/>
    </row>
    <row r="168" spans="2:29" ht="12.75">
      <c r="B168" s="667">
        <v>121</v>
      </c>
      <c r="C168" s="956" t="s">
        <v>68</v>
      </c>
      <c r="D168" s="954" t="s">
        <v>356</v>
      </c>
      <c r="E168" s="934">
        <v>9600</v>
      </c>
      <c r="F168" s="934">
        <v>11000</v>
      </c>
      <c r="G168" s="934">
        <v>10000</v>
      </c>
      <c r="H168" s="934">
        <v>12900</v>
      </c>
      <c r="I168" s="934">
        <v>27400</v>
      </c>
      <c r="J168" s="934">
        <v>36800</v>
      </c>
      <c r="K168" s="934">
        <v>40100</v>
      </c>
      <c r="L168" s="934"/>
      <c r="M168" s="934"/>
      <c r="N168" s="934"/>
      <c r="O168" s="934"/>
      <c r="P168" s="934"/>
      <c r="Q168" s="934"/>
      <c r="R168" s="934"/>
      <c r="S168" s="934"/>
      <c r="T168" s="934"/>
      <c r="U168" s="934"/>
      <c r="V168" s="934"/>
      <c r="W168" s="934"/>
      <c r="X168" s="934"/>
      <c r="Y168" s="934"/>
      <c r="Z168" s="934"/>
      <c r="AA168" s="934"/>
      <c r="AB168" s="934"/>
      <c r="AC168" s="943"/>
    </row>
    <row r="169" spans="2:29" ht="13.5" thickBot="1">
      <c r="B169" s="667">
        <v>122</v>
      </c>
      <c r="C169" s="956" t="s">
        <v>70</v>
      </c>
      <c r="D169" s="954" t="s">
        <v>356</v>
      </c>
      <c r="E169" s="934">
        <v>9600</v>
      </c>
      <c r="F169" s="934">
        <v>10600</v>
      </c>
      <c r="G169" s="934">
        <v>9600</v>
      </c>
      <c r="H169" s="934">
        <v>12400</v>
      </c>
      <c r="I169" s="934">
        <v>25100</v>
      </c>
      <c r="J169" s="934">
        <v>33500</v>
      </c>
      <c r="K169" s="934">
        <v>36800</v>
      </c>
      <c r="L169" s="934"/>
      <c r="M169" s="934"/>
      <c r="N169" s="934">
        <v>6100</v>
      </c>
      <c r="O169" s="934"/>
      <c r="P169" s="934"/>
      <c r="Q169" s="934"/>
      <c r="R169" s="934"/>
      <c r="S169" s="934"/>
      <c r="T169" s="934"/>
      <c r="U169" s="934"/>
      <c r="V169" s="934"/>
      <c r="W169" s="934"/>
      <c r="X169" s="934"/>
      <c r="Y169" s="934"/>
      <c r="Z169" s="934"/>
      <c r="AA169" s="934"/>
      <c r="AB169" s="934"/>
      <c r="AC169" s="943"/>
    </row>
    <row r="170" spans="2:29" ht="13.5" thickBot="1">
      <c r="B170" s="673">
        <v>42</v>
      </c>
      <c r="C170" s="1074" t="s">
        <v>415</v>
      </c>
      <c r="D170" s="1074"/>
      <c r="E170" s="1074"/>
      <c r="F170" s="1074"/>
      <c r="G170" s="1074"/>
      <c r="H170" s="1074"/>
      <c r="I170" s="1074"/>
      <c r="J170" s="1074"/>
      <c r="K170" s="1074"/>
      <c r="L170" s="1074"/>
      <c r="M170" s="1074"/>
      <c r="N170" s="1074"/>
      <c r="O170" s="1074"/>
      <c r="P170" s="1074"/>
      <c r="Q170" s="1074"/>
      <c r="R170" s="1074"/>
      <c r="S170" s="1074"/>
      <c r="T170" s="1074"/>
      <c r="U170" s="1074"/>
      <c r="V170" s="1074"/>
      <c r="W170" s="1074"/>
      <c r="X170" s="1074"/>
      <c r="Y170" s="1074"/>
      <c r="Z170" s="1074"/>
      <c r="AA170" s="1074"/>
      <c r="AB170" s="1074"/>
      <c r="AC170" s="1075"/>
    </row>
    <row r="171" spans="2:29" ht="12.75">
      <c r="B171" s="667">
        <v>123</v>
      </c>
      <c r="C171" s="956" t="s">
        <v>416</v>
      </c>
      <c r="D171" s="954" t="s">
        <v>356</v>
      </c>
      <c r="E171" s="934">
        <v>14300</v>
      </c>
      <c r="F171" s="934">
        <v>16100</v>
      </c>
      <c r="G171" s="934">
        <v>35200</v>
      </c>
      <c r="H171" s="934">
        <v>45700</v>
      </c>
      <c r="I171" s="934">
        <v>54700</v>
      </c>
      <c r="J171" s="934"/>
      <c r="K171" s="934"/>
      <c r="L171" s="934"/>
      <c r="M171" s="934"/>
      <c r="N171" s="934">
        <v>7200</v>
      </c>
      <c r="O171" s="934">
        <v>8100</v>
      </c>
      <c r="P171" s="934"/>
      <c r="Q171" s="934"/>
      <c r="R171" s="934"/>
      <c r="S171" s="934"/>
      <c r="T171" s="934"/>
      <c r="U171" s="934"/>
      <c r="V171" s="934"/>
      <c r="W171" s="934"/>
      <c r="X171" s="934"/>
      <c r="Y171" s="934"/>
      <c r="Z171" s="934">
        <v>5600</v>
      </c>
      <c r="AA171" s="934"/>
      <c r="AB171" s="934"/>
      <c r="AC171" s="943"/>
    </row>
    <row r="172" spans="2:29" ht="13.5" thickBot="1">
      <c r="B172" s="667">
        <v>124</v>
      </c>
      <c r="C172" s="956" t="s">
        <v>417</v>
      </c>
      <c r="D172" s="954" t="s">
        <v>356</v>
      </c>
      <c r="E172" s="934">
        <v>14300</v>
      </c>
      <c r="F172" s="934">
        <v>16100</v>
      </c>
      <c r="G172" s="934">
        <v>35200</v>
      </c>
      <c r="H172" s="934">
        <v>45700</v>
      </c>
      <c r="I172" s="934">
        <v>54700</v>
      </c>
      <c r="J172" s="934"/>
      <c r="K172" s="934"/>
      <c r="L172" s="934"/>
      <c r="M172" s="934"/>
      <c r="N172" s="934">
        <v>7200</v>
      </c>
      <c r="O172" s="934">
        <v>8100</v>
      </c>
      <c r="P172" s="934"/>
      <c r="Q172" s="934"/>
      <c r="R172" s="934"/>
      <c r="S172" s="934"/>
      <c r="T172" s="934"/>
      <c r="U172" s="934"/>
      <c r="V172" s="934"/>
      <c r="W172" s="934"/>
      <c r="X172" s="934"/>
      <c r="Y172" s="934"/>
      <c r="Z172" s="934">
        <v>5600</v>
      </c>
      <c r="AA172" s="934"/>
      <c r="AB172" s="934"/>
      <c r="AC172" s="943"/>
    </row>
    <row r="173" spans="2:29" ht="13.5" thickBot="1">
      <c r="B173" s="673">
        <v>43</v>
      </c>
      <c r="C173" s="1074" t="s">
        <v>418</v>
      </c>
      <c r="D173" s="1074"/>
      <c r="E173" s="1074"/>
      <c r="F173" s="1074"/>
      <c r="G173" s="1074"/>
      <c r="H173" s="1074"/>
      <c r="I173" s="1074"/>
      <c r="J173" s="1074"/>
      <c r="K173" s="1074"/>
      <c r="L173" s="1074"/>
      <c r="M173" s="1074"/>
      <c r="N173" s="1074"/>
      <c r="O173" s="1074"/>
      <c r="P173" s="1074"/>
      <c r="Q173" s="1074"/>
      <c r="R173" s="1074"/>
      <c r="S173" s="1074"/>
      <c r="T173" s="1074"/>
      <c r="U173" s="1074"/>
      <c r="V173" s="1074"/>
      <c r="W173" s="1074"/>
      <c r="X173" s="1074"/>
      <c r="Y173" s="1074"/>
      <c r="Z173" s="1074"/>
      <c r="AA173" s="1074"/>
      <c r="AB173" s="1074"/>
      <c r="AC173" s="1075"/>
    </row>
    <row r="174" spans="2:29" ht="13.5" thickBot="1">
      <c r="B174" s="667">
        <v>125</v>
      </c>
      <c r="C174" s="956" t="s">
        <v>358</v>
      </c>
      <c r="D174" s="954" t="s">
        <v>356</v>
      </c>
      <c r="E174" s="934">
        <v>7100</v>
      </c>
      <c r="F174" s="934">
        <v>8000</v>
      </c>
      <c r="G174" s="934">
        <v>18900</v>
      </c>
      <c r="H174" s="934">
        <v>24800</v>
      </c>
      <c r="I174" s="934">
        <v>28300</v>
      </c>
      <c r="J174" s="934"/>
      <c r="K174" s="934"/>
      <c r="L174" s="934"/>
      <c r="M174" s="934"/>
      <c r="N174" s="934">
        <v>600</v>
      </c>
      <c r="O174" s="934">
        <v>600</v>
      </c>
      <c r="P174" s="934"/>
      <c r="Q174" s="934"/>
      <c r="R174" s="934"/>
      <c r="S174" s="934"/>
      <c r="T174" s="934"/>
      <c r="U174" s="934"/>
      <c r="V174" s="934"/>
      <c r="W174" s="934"/>
      <c r="X174" s="934"/>
      <c r="Y174" s="934"/>
      <c r="Z174" s="934">
        <v>8600</v>
      </c>
      <c r="AA174" s="934">
        <v>5600</v>
      </c>
      <c r="AB174" s="934">
        <v>18300</v>
      </c>
      <c r="AC174" s="943"/>
    </row>
    <row r="175" spans="2:29" ht="13.5" thickBot="1">
      <c r="B175" s="673">
        <v>44</v>
      </c>
      <c r="C175" s="1074" t="s">
        <v>419</v>
      </c>
      <c r="D175" s="1074"/>
      <c r="E175" s="1074"/>
      <c r="F175" s="1074"/>
      <c r="G175" s="1074"/>
      <c r="H175" s="1074"/>
      <c r="I175" s="1074"/>
      <c r="J175" s="1074"/>
      <c r="K175" s="1074"/>
      <c r="L175" s="1074"/>
      <c r="M175" s="1074"/>
      <c r="N175" s="1074"/>
      <c r="O175" s="1074"/>
      <c r="P175" s="1074"/>
      <c r="Q175" s="1074"/>
      <c r="R175" s="1074"/>
      <c r="S175" s="1074"/>
      <c r="T175" s="1074"/>
      <c r="U175" s="1074"/>
      <c r="V175" s="1074"/>
      <c r="W175" s="1074"/>
      <c r="X175" s="1074"/>
      <c r="Y175" s="1074"/>
      <c r="Z175" s="1074"/>
      <c r="AA175" s="1074"/>
      <c r="AB175" s="1074"/>
      <c r="AC175" s="1075"/>
    </row>
    <row r="176" spans="2:29" ht="13.5" thickBot="1">
      <c r="B176" s="667">
        <v>126</v>
      </c>
      <c r="C176" s="956" t="s">
        <v>420</v>
      </c>
      <c r="D176" s="954" t="s">
        <v>356</v>
      </c>
      <c r="E176" s="934">
        <v>7500</v>
      </c>
      <c r="F176" s="934">
        <v>8100</v>
      </c>
      <c r="G176" s="934">
        <v>17200</v>
      </c>
      <c r="H176" s="934">
        <v>21800</v>
      </c>
      <c r="I176" s="934">
        <v>24500</v>
      </c>
      <c r="J176" s="934"/>
      <c r="K176" s="934"/>
      <c r="L176" s="934"/>
      <c r="M176" s="934"/>
      <c r="N176" s="934"/>
      <c r="O176" s="934"/>
      <c r="P176" s="934"/>
      <c r="Q176" s="934"/>
      <c r="R176" s="934"/>
      <c r="S176" s="934"/>
      <c r="T176" s="934"/>
      <c r="U176" s="934"/>
      <c r="V176" s="934"/>
      <c r="W176" s="934"/>
      <c r="X176" s="934"/>
      <c r="Y176" s="934"/>
      <c r="Z176" s="934">
        <v>7700</v>
      </c>
      <c r="AA176" s="934">
        <v>5700</v>
      </c>
      <c r="AB176" s="934">
        <v>7400</v>
      </c>
      <c r="AC176" s="943"/>
    </row>
    <row r="177" spans="2:29" ht="13.5" thickBot="1">
      <c r="B177" s="673">
        <v>45</v>
      </c>
      <c r="C177" s="1074" t="s">
        <v>421</v>
      </c>
      <c r="D177" s="1074"/>
      <c r="E177" s="1074"/>
      <c r="F177" s="1074"/>
      <c r="G177" s="1074"/>
      <c r="H177" s="1074"/>
      <c r="I177" s="1074"/>
      <c r="J177" s="1074"/>
      <c r="K177" s="1074"/>
      <c r="L177" s="1074"/>
      <c r="M177" s="1074"/>
      <c r="N177" s="1074"/>
      <c r="O177" s="1074"/>
      <c r="P177" s="1074"/>
      <c r="Q177" s="1074"/>
      <c r="R177" s="1074"/>
      <c r="S177" s="1074"/>
      <c r="T177" s="1074"/>
      <c r="U177" s="1074"/>
      <c r="V177" s="1074"/>
      <c r="W177" s="1074"/>
      <c r="X177" s="1074"/>
      <c r="Y177" s="1074"/>
      <c r="Z177" s="1074"/>
      <c r="AA177" s="1074"/>
      <c r="AB177" s="1074"/>
      <c r="AC177" s="1075"/>
    </row>
    <row r="178" spans="2:29" ht="12.75">
      <c r="B178" s="667">
        <v>127</v>
      </c>
      <c r="C178" s="972" t="s">
        <v>167</v>
      </c>
      <c r="D178" s="947" t="s">
        <v>356</v>
      </c>
      <c r="E178" s="933">
        <v>9200</v>
      </c>
      <c r="F178" s="933">
        <v>10300</v>
      </c>
      <c r="G178" s="933">
        <v>21900</v>
      </c>
      <c r="H178" s="933">
        <v>35600</v>
      </c>
      <c r="I178" s="933">
        <v>40800</v>
      </c>
      <c r="J178" s="933"/>
      <c r="K178" s="933"/>
      <c r="L178" s="933"/>
      <c r="M178" s="933"/>
      <c r="N178" s="933"/>
      <c r="O178" s="933"/>
      <c r="P178" s="933"/>
      <c r="Q178" s="933"/>
      <c r="R178" s="933"/>
      <c r="S178" s="933"/>
      <c r="T178" s="933"/>
      <c r="U178" s="933"/>
      <c r="V178" s="933"/>
      <c r="W178" s="933"/>
      <c r="X178" s="933"/>
      <c r="Y178" s="933"/>
      <c r="Z178" s="933">
        <v>8500</v>
      </c>
      <c r="AA178" s="933">
        <v>5700</v>
      </c>
      <c r="AB178" s="933">
        <v>8200</v>
      </c>
      <c r="AC178" s="942"/>
    </row>
    <row r="179" spans="2:29" ht="13.5" thickBot="1">
      <c r="B179" s="924">
        <v>128</v>
      </c>
      <c r="C179" s="973" t="s">
        <v>168</v>
      </c>
      <c r="D179" s="949" t="s">
        <v>356</v>
      </c>
      <c r="E179" s="959">
        <v>9200</v>
      </c>
      <c r="F179" s="959">
        <v>10300</v>
      </c>
      <c r="G179" s="959">
        <v>21900</v>
      </c>
      <c r="H179" s="959">
        <v>35600</v>
      </c>
      <c r="I179" s="959">
        <v>40800</v>
      </c>
      <c r="J179" s="959"/>
      <c r="K179" s="959"/>
      <c r="L179" s="959"/>
      <c r="M179" s="959"/>
      <c r="N179" s="959"/>
      <c r="O179" s="959"/>
      <c r="P179" s="959"/>
      <c r="Q179" s="959"/>
      <c r="R179" s="959"/>
      <c r="S179" s="959"/>
      <c r="T179" s="959"/>
      <c r="U179" s="959"/>
      <c r="V179" s="959"/>
      <c r="W179" s="959"/>
      <c r="X179" s="959"/>
      <c r="Y179" s="959"/>
      <c r="Z179" s="959">
        <v>8500</v>
      </c>
      <c r="AA179" s="959">
        <v>5700</v>
      </c>
      <c r="AB179" s="959">
        <v>8200</v>
      </c>
      <c r="AC179" s="960"/>
    </row>
    <row r="180" spans="2:29" ht="13.5" thickBot="1">
      <c r="B180" s="854"/>
      <c r="C180" s="898"/>
      <c r="D180" s="899"/>
      <c r="E180" s="912"/>
      <c r="F180" s="912"/>
      <c r="G180" s="912"/>
      <c r="H180" s="912"/>
      <c r="I180" s="912"/>
      <c r="J180" s="912"/>
      <c r="K180" s="912"/>
      <c r="L180" s="912"/>
      <c r="M180" s="912"/>
      <c r="N180" s="912"/>
      <c r="O180" s="912"/>
      <c r="P180" s="912"/>
      <c r="Q180" s="912"/>
      <c r="R180" s="912"/>
      <c r="S180" s="912"/>
      <c r="T180" s="912"/>
      <c r="U180" s="912"/>
      <c r="V180" s="912"/>
      <c r="W180" s="912"/>
      <c r="X180" s="912"/>
      <c r="Y180" s="912"/>
      <c r="Z180" s="912"/>
      <c r="AA180" s="912"/>
      <c r="AB180" s="912"/>
      <c r="AC180" s="912"/>
    </row>
    <row r="181" spans="2:29" ht="13.5" thickBot="1">
      <c r="B181" s="854"/>
      <c r="C181" s="898">
        <f>173-45</f>
        <v>128</v>
      </c>
      <c r="D181" s="899"/>
      <c r="E181" s="1067" t="s">
        <v>335</v>
      </c>
      <c r="F181" s="1067"/>
      <c r="G181" s="1067"/>
      <c r="H181" s="1067"/>
      <c r="I181" s="1067"/>
      <c r="J181" s="912"/>
      <c r="K181" s="926"/>
      <c r="L181" s="925"/>
      <c r="M181" s="925"/>
      <c r="N181" s="925"/>
      <c r="O181" s="925"/>
      <c r="P181" s="925"/>
      <c r="Q181" s="925"/>
      <c r="R181" s="925"/>
      <c r="S181" s="925"/>
      <c r="T181" s="925"/>
      <c r="U181" s="925"/>
      <c r="V181" s="925"/>
      <c r="W181" s="925"/>
      <c r="X181" s="925"/>
      <c r="Y181" s="925"/>
      <c r="Z181" s="925"/>
      <c r="AA181" s="912"/>
      <c r="AB181" s="912"/>
      <c r="AC181" s="912"/>
    </row>
    <row r="182" spans="2:29" ht="13.5" thickBot="1">
      <c r="B182" s="854"/>
      <c r="C182" s="898"/>
      <c r="D182" s="899"/>
      <c r="E182" s="1068" t="s">
        <v>337</v>
      </c>
      <c r="F182" s="1069"/>
      <c r="G182" s="1069"/>
      <c r="H182" s="1069"/>
      <c r="I182" s="1070"/>
      <c r="J182" s="912"/>
      <c r="K182" s="926"/>
      <c r="L182" s="926"/>
      <c r="M182" s="926"/>
      <c r="N182" s="926"/>
      <c r="O182" s="926"/>
      <c r="P182" s="926"/>
      <c r="Q182" s="926"/>
      <c r="R182" s="926"/>
      <c r="S182" s="926"/>
      <c r="T182" s="926"/>
      <c r="U182" s="926"/>
      <c r="V182" s="926"/>
      <c r="W182" s="926"/>
      <c r="X182" s="926"/>
      <c r="Y182" s="926"/>
      <c r="Z182" s="926"/>
      <c r="AA182" s="912"/>
      <c r="AB182" s="912"/>
      <c r="AC182" s="912"/>
    </row>
    <row r="183" spans="2:29" ht="13.5" thickBot="1">
      <c r="B183" s="854"/>
      <c r="C183" s="898"/>
      <c r="D183" s="899"/>
      <c r="E183" s="1068" t="s">
        <v>339</v>
      </c>
      <c r="F183" s="1069"/>
      <c r="G183" s="1069"/>
      <c r="H183" s="1069"/>
      <c r="I183" s="1070"/>
      <c r="J183" s="912"/>
      <c r="K183" s="926" t="s">
        <v>350</v>
      </c>
      <c r="L183" s="925"/>
      <c r="M183" s="925"/>
      <c r="N183" s="925"/>
      <c r="O183" s="925"/>
      <c r="P183" s="925"/>
      <c r="Q183" s="925"/>
      <c r="R183" s="925"/>
      <c r="S183" s="925"/>
      <c r="T183" s="925"/>
      <c r="U183" s="925"/>
      <c r="V183" s="925"/>
      <c r="W183" s="925"/>
      <c r="X183" s="925"/>
      <c r="Y183" s="925"/>
      <c r="Z183" s="925"/>
      <c r="AA183" s="912"/>
      <c r="AB183" s="912"/>
      <c r="AC183" s="912"/>
    </row>
    <row r="184" spans="2:29" ht="13.5" thickBot="1">
      <c r="B184" s="854"/>
      <c r="C184" s="898"/>
      <c r="D184" s="899"/>
      <c r="E184" s="927" t="s">
        <v>340</v>
      </c>
      <c r="F184" s="928"/>
      <c r="G184" s="929"/>
      <c r="H184" s="929"/>
      <c r="I184" s="930"/>
      <c r="J184" s="912"/>
      <c r="K184" s="898"/>
      <c r="L184" s="925"/>
      <c r="M184" s="925"/>
      <c r="N184" s="925"/>
      <c r="O184" s="925"/>
      <c r="P184" s="925"/>
      <c r="Q184" s="925"/>
      <c r="R184" s="925"/>
      <c r="S184" s="925"/>
      <c r="T184" s="925"/>
      <c r="U184" s="925"/>
      <c r="V184" s="925"/>
      <c r="W184" s="925"/>
      <c r="X184" s="925"/>
      <c r="Y184" s="925"/>
      <c r="Z184" s="925"/>
      <c r="AA184" s="912"/>
      <c r="AB184" s="912"/>
      <c r="AC184" s="912"/>
    </row>
    <row r="185" spans="2:29" ht="13.5" thickBot="1">
      <c r="B185" s="854"/>
      <c r="C185" s="898"/>
      <c r="D185" s="899"/>
      <c r="E185" s="927" t="s">
        <v>341</v>
      </c>
      <c r="F185" s="928"/>
      <c r="G185" s="929"/>
      <c r="H185" s="929"/>
      <c r="I185" s="930"/>
      <c r="J185" s="912"/>
      <c r="K185" s="898"/>
      <c r="L185" s="925"/>
      <c r="M185" s="925"/>
      <c r="N185" s="925"/>
      <c r="O185" s="925"/>
      <c r="P185" s="925"/>
      <c r="Q185" s="925"/>
      <c r="R185" s="925"/>
      <c r="S185" s="925"/>
      <c r="T185" s="925"/>
      <c r="U185" s="925"/>
      <c r="V185" s="925"/>
      <c r="W185" s="925"/>
      <c r="X185" s="925"/>
      <c r="Y185" s="925"/>
      <c r="Z185" s="925"/>
      <c r="AA185" s="912"/>
      <c r="AB185" s="912"/>
      <c r="AC185" s="912"/>
    </row>
    <row r="186" spans="2:29" ht="12.75">
      <c r="B186" s="854"/>
      <c r="C186" s="898"/>
      <c r="D186" s="899"/>
      <c r="E186" s="912"/>
      <c r="F186" s="912"/>
      <c r="G186" s="912"/>
      <c r="H186" s="912"/>
      <c r="I186" s="912"/>
      <c r="J186" s="912"/>
      <c r="K186" s="912"/>
      <c r="L186" s="912"/>
      <c r="M186" s="912"/>
      <c r="N186" s="912"/>
      <c r="O186" s="912"/>
      <c r="P186" s="912"/>
      <c r="Q186" s="912"/>
      <c r="R186" s="912"/>
      <c r="S186" s="912"/>
      <c r="T186" s="912"/>
      <c r="U186" s="912"/>
      <c r="V186" s="912"/>
      <c r="W186" s="912"/>
      <c r="X186" s="912"/>
      <c r="Y186" s="912"/>
      <c r="Z186" s="912"/>
      <c r="AA186" s="912"/>
      <c r="AB186" s="912"/>
      <c r="AC186" s="912"/>
    </row>
    <row r="187" ht="12.75">
      <c r="B187" s="498"/>
    </row>
    <row r="188" spans="2:3" ht="15.75">
      <c r="B188" s="498"/>
      <c r="C188" s="177"/>
    </row>
    <row r="189" spans="2:3" ht="15.75">
      <c r="B189" s="498"/>
      <c r="C189" s="177"/>
    </row>
    <row r="190" spans="2:17" ht="15.75">
      <c r="B190" s="1036"/>
      <c r="C190" s="1036"/>
      <c r="D190" s="1036"/>
      <c r="E190" s="1036"/>
      <c r="F190" s="1036"/>
      <c r="G190" s="1036"/>
      <c r="H190" s="1036"/>
      <c r="I190" s="1036"/>
      <c r="J190" s="1036"/>
      <c r="K190" s="1036"/>
      <c r="L190" s="1036"/>
      <c r="M190" s="1036"/>
      <c r="N190" s="1036"/>
      <c r="O190" s="1036"/>
      <c r="P190" s="1036"/>
      <c r="Q190" s="1036"/>
    </row>
    <row r="191" spans="2:17" ht="12.75">
      <c r="B191" s="1037"/>
      <c r="C191" s="1037"/>
      <c r="D191" s="1037"/>
      <c r="E191" s="1037"/>
      <c r="F191" s="1037"/>
      <c r="G191" s="1037"/>
      <c r="H191" s="1037"/>
      <c r="I191" s="1037"/>
      <c r="J191" s="1037"/>
      <c r="K191" s="1037"/>
      <c r="L191" s="1037"/>
      <c r="M191" s="1037"/>
      <c r="N191" s="1037"/>
      <c r="O191" s="1037"/>
      <c r="P191" s="1037"/>
      <c r="Q191" s="1037"/>
    </row>
    <row r="192" spans="2:17" ht="12.75">
      <c r="B192" s="499"/>
      <c r="C192" s="201"/>
      <c r="D192" s="315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</row>
  </sheetData>
  <sheetProtection/>
  <mergeCells count="57">
    <mergeCell ref="C123:AC123"/>
    <mergeCell ref="E181:I181"/>
    <mergeCell ref="E182:I182"/>
    <mergeCell ref="E183:I183"/>
    <mergeCell ref="B190:Q190"/>
    <mergeCell ref="B191:Q191"/>
    <mergeCell ref="C140:AC140"/>
    <mergeCell ref="C143:AC143"/>
    <mergeCell ref="C145:AC145"/>
    <mergeCell ref="C150:AC150"/>
    <mergeCell ref="C103:AC103"/>
    <mergeCell ref="C110:AC110"/>
    <mergeCell ref="C113:AC113"/>
    <mergeCell ref="C115:AC115"/>
    <mergeCell ref="C118:AC118"/>
    <mergeCell ref="C120:AC120"/>
    <mergeCell ref="C80:AC80"/>
    <mergeCell ref="C84:AC84"/>
    <mergeCell ref="C87:AC87"/>
    <mergeCell ref="C93:AC93"/>
    <mergeCell ref="C95:AC95"/>
    <mergeCell ref="C64:AC64"/>
    <mergeCell ref="C68:AC68"/>
    <mergeCell ref="C71:AC71"/>
    <mergeCell ref="C73:AC73"/>
    <mergeCell ref="C76:AC76"/>
    <mergeCell ref="C27:AC27"/>
    <mergeCell ref="C35:AC35"/>
    <mergeCell ref="C40:AC40"/>
    <mergeCell ref="C45:AC45"/>
    <mergeCell ref="C48:AC48"/>
    <mergeCell ref="C58:AC58"/>
    <mergeCell ref="C23:AC23"/>
    <mergeCell ref="B1:AC1"/>
    <mergeCell ref="B2:AC2"/>
    <mergeCell ref="B4:B6"/>
    <mergeCell ref="C4:C6"/>
    <mergeCell ref="D4:D6"/>
    <mergeCell ref="E4:AC4"/>
    <mergeCell ref="E6:AC6"/>
    <mergeCell ref="C126:AC126"/>
    <mergeCell ref="C128:AC128"/>
    <mergeCell ref="C132:AC132"/>
    <mergeCell ref="C134:AC134"/>
    <mergeCell ref="C7:AC7"/>
    <mergeCell ref="C11:AC11"/>
    <mergeCell ref="C14:AC14"/>
    <mergeCell ref="C19:AC19"/>
    <mergeCell ref="C175:AC175"/>
    <mergeCell ref="C173:AC173"/>
    <mergeCell ref="C177:AC177"/>
    <mergeCell ref="C153:AC153"/>
    <mergeCell ref="C155:AC155"/>
    <mergeCell ref="C158:AC158"/>
    <mergeCell ref="C164:AC164"/>
    <mergeCell ref="C166:AC166"/>
    <mergeCell ref="C170:AC1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zoomScalePageLayoutView="0" workbookViewId="0" topLeftCell="A51">
      <selection activeCell="E94" sqref="E94"/>
    </sheetView>
  </sheetViews>
  <sheetFormatPr defaultColWidth="11.421875" defaultRowHeight="12.75"/>
  <cols>
    <col min="2" max="2" width="2.7109375" style="0" customWidth="1"/>
    <col min="3" max="3" width="37.57421875" style="0" hidden="1" customWidth="1"/>
    <col min="4" max="4" width="34.28125" style="0" hidden="1" customWidth="1"/>
    <col min="5" max="5" width="24.8515625" style="0" customWidth="1"/>
    <col min="6" max="6" width="13.421875" style="0" hidden="1" customWidth="1"/>
    <col min="7" max="7" width="6.00390625" style="0" bestFit="1" customWidth="1"/>
    <col min="8" max="13" width="6.8515625" style="0" customWidth="1"/>
    <col min="14" max="20" width="6.00390625" style="0" bestFit="1" customWidth="1"/>
    <col min="21" max="21" width="6.8515625" style="0" bestFit="1" customWidth="1"/>
    <col min="22" max="23" width="6.8515625" style="0" customWidth="1"/>
    <col min="24" max="24" width="6.00390625" style="0" bestFit="1" customWidth="1"/>
    <col min="25" max="25" width="6.8515625" style="0" customWidth="1"/>
    <col min="26" max="26" width="6.00390625" style="0" bestFit="1" customWidth="1"/>
    <col min="27" max="27" width="6.8515625" style="0" customWidth="1"/>
    <col min="28" max="28" width="28.28125" style="0" hidden="1" customWidth="1"/>
  </cols>
  <sheetData>
    <row r="1" spans="2:28" ht="15.75">
      <c r="B1" s="1036" t="s">
        <v>0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</row>
    <row r="2" spans="2:28" ht="12.75">
      <c r="B2" s="1" t="s">
        <v>187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3.5" thickBot="1">
      <c r="B3" s="1037" t="s">
        <v>230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</row>
    <row r="4" spans="2:28" ht="13.5" customHeight="1">
      <c r="B4" s="1002" t="s">
        <v>1</v>
      </c>
      <c r="C4" s="1038" t="s">
        <v>2</v>
      </c>
      <c r="D4" s="1038" t="s">
        <v>3</v>
      </c>
      <c r="E4" s="1038" t="s">
        <v>4</v>
      </c>
      <c r="F4" s="1041" t="s">
        <v>5</v>
      </c>
      <c r="G4" s="1026" t="s">
        <v>6</v>
      </c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7"/>
      <c r="AB4" s="1028" t="s">
        <v>7</v>
      </c>
    </row>
    <row r="5" spans="2:28" ht="12.75">
      <c r="B5" s="1003"/>
      <c r="C5" s="1039"/>
      <c r="D5" s="1039" t="s">
        <v>3</v>
      </c>
      <c r="E5" s="1039"/>
      <c r="F5" s="1042"/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82" t="s">
        <v>28</v>
      </c>
      <c r="AB5" s="1029"/>
    </row>
    <row r="6" spans="2:28" ht="20.25" customHeight="1" thickBot="1">
      <c r="B6" s="1004"/>
      <c r="C6" s="1040"/>
      <c r="D6" s="1040"/>
      <c r="E6" s="1040"/>
      <c r="F6" s="1043"/>
      <c r="G6" s="1031" t="s">
        <v>29</v>
      </c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2"/>
      <c r="AB6" s="1030"/>
    </row>
    <row r="7" spans="2:28" ht="13.5" thickBot="1">
      <c r="B7" s="203">
        <v>1</v>
      </c>
      <c r="C7" s="45"/>
      <c r="D7" s="58"/>
      <c r="E7" s="1033" t="s">
        <v>312</v>
      </c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4"/>
      <c r="AA7" s="1035"/>
      <c r="AB7" s="44"/>
    </row>
    <row r="8" spans="2:28" ht="13.5" customHeight="1">
      <c r="B8" s="84">
        <v>1</v>
      </c>
      <c r="C8" s="17" t="s">
        <v>30</v>
      </c>
      <c r="D8" s="49" t="s">
        <v>31</v>
      </c>
      <c r="E8" s="31" t="s">
        <v>32</v>
      </c>
      <c r="F8" s="38">
        <v>38359</v>
      </c>
      <c r="G8" s="59">
        <v>4800</v>
      </c>
      <c r="H8" s="59">
        <v>8400</v>
      </c>
      <c r="I8" s="59">
        <v>5200</v>
      </c>
      <c r="J8" s="59">
        <v>12000</v>
      </c>
      <c r="K8" s="59">
        <v>18400</v>
      </c>
      <c r="L8" s="59">
        <v>23800</v>
      </c>
      <c r="M8" s="59">
        <v>26300</v>
      </c>
      <c r="N8" s="59">
        <v>0</v>
      </c>
      <c r="O8" s="59">
        <v>0</v>
      </c>
      <c r="P8" s="59">
        <v>4300</v>
      </c>
      <c r="Q8" s="59">
        <v>0</v>
      </c>
      <c r="R8" s="59">
        <v>6300</v>
      </c>
      <c r="S8" s="59" t="s">
        <v>33</v>
      </c>
      <c r="T8" s="59" t="s">
        <v>33</v>
      </c>
      <c r="U8" s="59" t="s">
        <v>33</v>
      </c>
      <c r="V8" s="59" t="s">
        <v>33</v>
      </c>
      <c r="W8" s="59" t="s">
        <v>33</v>
      </c>
      <c r="X8" s="59" t="s">
        <v>33</v>
      </c>
      <c r="Y8" s="59" t="s">
        <v>33</v>
      </c>
      <c r="Z8" s="59" t="s">
        <v>33</v>
      </c>
      <c r="AA8" s="85">
        <v>0</v>
      </c>
      <c r="AB8" s="1022" t="s">
        <v>34</v>
      </c>
    </row>
    <row r="9" spans="2:28" ht="13.5" customHeight="1">
      <c r="B9" s="83">
        <v>2</v>
      </c>
      <c r="C9" s="17"/>
      <c r="D9" s="49" t="s">
        <v>35</v>
      </c>
      <c r="E9" s="18" t="s">
        <v>36</v>
      </c>
      <c r="F9" s="50">
        <v>38359</v>
      </c>
      <c r="G9" s="19">
        <v>4800</v>
      </c>
      <c r="H9" s="19">
        <v>8400</v>
      </c>
      <c r="I9" s="19">
        <v>5200</v>
      </c>
      <c r="J9" s="19">
        <v>12000</v>
      </c>
      <c r="K9" s="19">
        <v>18400</v>
      </c>
      <c r="L9" s="19">
        <v>23800</v>
      </c>
      <c r="M9" s="19">
        <v>26300</v>
      </c>
      <c r="N9" s="19">
        <v>0</v>
      </c>
      <c r="O9" s="19">
        <v>0</v>
      </c>
      <c r="P9" s="19">
        <v>4300</v>
      </c>
      <c r="Q9" s="19">
        <v>0</v>
      </c>
      <c r="R9" s="19">
        <v>6300</v>
      </c>
      <c r="S9" s="19" t="s">
        <v>33</v>
      </c>
      <c r="T9" s="19" t="s">
        <v>33</v>
      </c>
      <c r="U9" s="19" t="s">
        <v>33</v>
      </c>
      <c r="V9" s="19" t="s">
        <v>33</v>
      </c>
      <c r="W9" s="19" t="s">
        <v>33</v>
      </c>
      <c r="X9" s="19" t="s">
        <v>33</v>
      </c>
      <c r="Y9" s="19" t="s">
        <v>33</v>
      </c>
      <c r="Z9" s="19" t="s">
        <v>33</v>
      </c>
      <c r="AA9" s="86">
        <v>0</v>
      </c>
      <c r="AB9" s="1023"/>
    </row>
    <row r="10" spans="2:28" ht="14.25" customHeight="1" thickBot="1">
      <c r="B10" s="83">
        <v>3</v>
      </c>
      <c r="C10" s="17"/>
      <c r="D10" s="49" t="s">
        <v>37</v>
      </c>
      <c r="E10" s="63" t="s">
        <v>38</v>
      </c>
      <c r="F10" s="64">
        <v>38359</v>
      </c>
      <c r="G10" s="65">
        <v>0</v>
      </c>
      <c r="H10" s="65">
        <v>0</v>
      </c>
      <c r="I10" s="65">
        <v>0</v>
      </c>
      <c r="J10" s="65">
        <v>0</v>
      </c>
      <c r="K10" s="65">
        <v>18400</v>
      </c>
      <c r="L10" s="65">
        <v>23800</v>
      </c>
      <c r="M10" s="65">
        <v>26300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 t="s">
        <v>33</v>
      </c>
      <c r="T10" s="65" t="s">
        <v>33</v>
      </c>
      <c r="U10" s="65" t="s">
        <v>33</v>
      </c>
      <c r="V10" s="65" t="s">
        <v>33</v>
      </c>
      <c r="W10" s="65" t="s">
        <v>33</v>
      </c>
      <c r="X10" s="65" t="s">
        <v>33</v>
      </c>
      <c r="Y10" s="65" t="s">
        <v>33</v>
      </c>
      <c r="Z10" s="65" t="s">
        <v>33</v>
      </c>
      <c r="AA10" s="87">
        <v>0</v>
      </c>
      <c r="AB10" s="5"/>
    </row>
    <row r="11" spans="2:28" ht="14.25" customHeight="1" thickBot="1">
      <c r="B11" s="203">
        <v>2</v>
      </c>
      <c r="C11" s="17"/>
      <c r="D11" s="62"/>
      <c r="E11" s="1033" t="s">
        <v>312</v>
      </c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5"/>
      <c r="AB11" s="5"/>
    </row>
    <row r="12" spans="2:28" ht="15.75" customHeight="1" thickBot="1">
      <c r="B12" s="84">
        <v>4</v>
      </c>
      <c r="C12" s="17" t="s">
        <v>39</v>
      </c>
      <c r="D12" s="18" t="s">
        <v>40</v>
      </c>
      <c r="E12" s="29" t="s">
        <v>41</v>
      </c>
      <c r="F12" s="69">
        <v>38356</v>
      </c>
      <c r="G12" s="70">
        <v>5500</v>
      </c>
      <c r="H12" s="70">
        <v>7900</v>
      </c>
      <c r="I12" s="70">
        <v>6600</v>
      </c>
      <c r="J12" s="70">
        <v>8900</v>
      </c>
      <c r="K12" s="70">
        <v>15600</v>
      </c>
      <c r="L12" s="70">
        <v>21000</v>
      </c>
      <c r="M12" s="70">
        <v>23100</v>
      </c>
      <c r="N12" s="70">
        <v>2800</v>
      </c>
      <c r="O12" s="70">
        <v>3900</v>
      </c>
      <c r="P12" s="70">
        <v>3100</v>
      </c>
      <c r="Q12" s="70">
        <v>0</v>
      </c>
      <c r="R12" s="70">
        <v>4500</v>
      </c>
      <c r="S12" s="70">
        <v>3700</v>
      </c>
      <c r="T12" s="70">
        <v>5100</v>
      </c>
      <c r="U12" s="70">
        <v>14800</v>
      </c>
      <c r="V12" s="70"/>
      <c r="W12" s="70"/>
      <c r="X12" s="70">
        <v>0</v>
      </c>
      <c r="Y12" s="70">
        <v>0</v>
      </c>
      <c r="Z12" s="70">
        <v>0</v>
      </c>
      <c r="AA12" s="88">
        <v>0</v>
      </c>
      <c r="AB12" s="7" t="s">
        <v>42</v>
      </c>
    </row>
    <row r="13" spans="2:28" ht="15.75" customHeight="1" thickBot="1">
      <c r="B13" s="203">
        <v>3</v>
      </c>
      <c r="C13" s="17"/>
      <c r="D13" s="68"/>
      <c r="E13" s="1033" t="s">
        <v>174</v>
      </c>
      <c r="F13" s="1034"/>
      <c r="G13" s="1034"/>
      <c r="H13" s="1034"/>
      <c r="I13" s="1034"/>
      <c r="J13" s="1034"/>
      <c r="K13" s="1034"/>
      <c r="L13" s="1034"/>
      <c r="M13" s="1034"/>
      <c r="N13" s="1034"/>
      <c r="O13" s="1034"/>
      <c r="P13" s="1034"/>
      <c r="Q13" s="1034"/>
      <c r="R13" s="1034"/>
      <c r="S13" s="1034"/>
      <c r="T13" s="1034"/>
      <c r="U13" s="1034"/>
      <c r="V13" s="1034"/>
      <c r="W13" s="1034"/>
      <c r="X13" s="1034"/>
      <c r="Y13" s="1034"/>
      <c r="Z13" s="1034"/>
      <c r="AA13" s="1035"/>
      <c r="AB13" s="46"/>
    </row>
    <row r="14" spans="2:28" ht="13.5" customHeight="1">
      <c r="B14" s="84">
        <v>5</v>
      </c>
      <c r="C14" s="17" t="s">
        <v>43</v>
      </c>
      <c r="D14" s="51" t="s">
        <v>44</v>
      </c>
      <c r="E14" s="31" t="s">
        <v>45</v>
      </c>
      <c r="F14" s="38">
        <v>38651</v>
      </c>
      <c r="G14" s="59">
        <v>5500</v>
      </c>
      <c r="H14" s="59">
        <v>8600</v>
      </c>
      <c r="I14" s="59">
        <v>6800</v>
      </c>
      <c r="J14" s="59">
        <v>11000</v>
      </c>
      <c r="K14" s="59">
        <v>16100</v>
      </c>
      <c r="L14" s="59">
        <v>26000</v>
      </c>
      <c r="M14" s="59">
        <v>32900</v>
      </c>
      <c r="N14" s="59">
        <v>0</v>
      </c>
      <c r="O14" s="59">
        <v>0</v>
      </c>
      <c r="P14" s="59">
        <v>2700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85">
        <v>0</v>
      </c>
      <c r="AB14" s="8"/>
    </row>
    <row r="15" spans="2:28" ht="13.5" customHeight="1">
      <c r="B15" s="83">
        <v>6</v>
      </c>
      <c r="C15" s="17"/>
      <c r="D15" s="51" t="s">
        <v>46</v>
      </c>
      <c r="E15" s="18" t="s">
        <v>47</v>
      </c>
      <c r="F15" s="50">
        <v>38469</v>
      </c>
      <c r="G15" s="19">
        <v>5400</v>
      </c>
      <c r="H15" s="19">
        <v>8400</v>
      </c>
      <c r="I15" s="19">
        <v>6700</v>
      </c>
      <c r="J15" s="19">
        <v>10800</v>
      </c>
      <c r="K15" s="19">
        <v>15800</v>
      </c>
      <c r="L15" s="19">
        <v>25600</v>
      </c>
      <c r="M15" s="19">
        <v>32300</v>
      </c>
      <c r="N15" s="19">
        <v>0</v>
      </c>
      <c r="O15" s="19">
        <v>0</v>
      </c>
      <c r="P15" s="19">
        <v>2700</v>
      </c>
      <c r="Q15" s="19">
        <v>0</v>
      </c>
      <c r="R15" s="19">
        <v>4200</v>
      </c>
      <c r="S15" s="19">
        <v>3400</v>
      </c>
      <c r="T15" s="19">
        <v>0</v>
      </c>
      <c r="U15" s="19">
        <v>27400</v>
      </c>
      <c r="V15" s="19">
        <v>27400</v>
      </c>
      <c r="W15" s="19">
        <v>27400</v>
      </c>
      <c r="X15" s="19" t="s">
        <v>33</v>
      </c>
      <c r="Y15" s="19" t="s">
        <v>33</v>
      </c>
      <c r="Z15" s="19" t="s">
        <v>33</v>
      </c>
      <c r="AA15" s="86">
        <v>0</v>
      </c>
      <c r="AB15" s="9" t="s">
        <v>48</v>
      </c>
    </row>
    <row r="16" spans="2:28" ht="13.5" customHeight="1">
      <c r="B16" s="83">
        <v>7</v>
      </c>
      <c r="C16" s="17"/>
      <c r="D16" s="51" t="s">
        <v>49</v>
      </c>
      <c r="E16" s="18" t="s">
        <v>50</v>
      </c>
      <c r="F16" s="50">
        <v>38469</v>
      </c>
      <c r="G16" s="19">
        <v>5400</v>
      </c>
      <c r="H16" s="19">
        <v>8400</v>
      </c>
      <c r="I16" s="19">
        <v>6700</v>
      </c>
      <c r="J16" s="19">
        <v>10800</v>
      </c>
      <c r="K16" s="19">
        <v>15800</v>
      </c>
      <c r="L16" s="19">
        <v>25600</v>
      </c>
      <c r="M16" s="19">
        <v>32300</v>
      </c>
      <c r="N16" s="19">
        <v>0</v>
      </c>
      <c r="O16" s="19">
        <v>0</v>
      </c>
      <c r="P16" s="19">
        <v>2700</v>
      </c>
      <c r="Q16" s="19">
        <v>0</v>
      </c>
      <c r="R16" s="19">
        <v>4200</v>
      </c>
      <c r="S16" s="19">
        <v>3400</v>
      </c>
      <c r="T16" s="19">
        <v>0</v>
      </c>
      <c r="U16" s="19">
        <v>27400</v>
      </c>
      <c r="V16" s="19">
        <v>27400</v>
      </c>
      <c r="W16" s="19">
        <v>27400</v>
      </c>
      <c r="X16" s="19" t="s">
        <v>33</v>
      </c>
      <c r="Y16" s="19" t="s">
        <v>33</v>
      </c>
      <c r="Z16" s="19" t="s">
        <v>33</v>
      </c>
      <c r="AA16" s="86">
        <v>0</v>
      </c>
      <c r="AB16" s="9" t="s">
        <v>48</v>
      </c>
    </row>
    <row r="17" spans="2:28" ht="13.5" customHeight="1" thickBot="1">
      <c r="B17" s="83">
        <v>8</v>
      </c>
      <c r="C17" s="17"/>
      <c r="D17" s="51" t="s">
        <v>51</v>
      </c>
      <c r="E17" s="63" t="s">
        <v>52</v>
      </c>
      <c r="F17" s="64">
        <v>38469</v>
      </c>
      <c r="G17" s="65">
        <v>5400</v>
      </c>
      <c r="H17" s="65">
        <v>8400</v>
      </c>
      <c r="I17" s="65">
        <v>6700</v>
      </c>
      <c r="J17" s="65">
        <v>10800</v>
      </c>
      <c r="K17" s="65">
        <v>15800</v>
      </c>
      <c r="L17" s="65">
        <v>25600</v>
      </c>
      <c r="M17" s="65">
        <v>32300</v>
      </c>
      <c r="N17" s="65">
        <v>0</v>
      </c>
      <c r="O17" s="65">
        <v>0</v>
      </c>
      <c r="P17" s="65">
        <v>2700</v>
      </c>
      <c r="Q17" s="65">
        <v>0</v>
      </c>
      <c r="R17" s="65">
        <v>4200</v>
      </c>
      <c r="S17" s="65">
        <v>3400</v>
      </c>
      <c r="T17" s="65">
        <v>0</v>
      </c>
      <c r="U17" s="65">
        <v>27400</v>
      </c>
      <c r="V17" s="65">
        <v>27400</v>
      </c>
      <c r="W17" s="65">
        <v>27400</v>
      </c>
      <c r="X17" s="65">
        <v>0</v>
      </c>
      <c r="Y17" s="65">
        <v>0</v>
      </c>
      <c r="Z17" s="65">
        <v>0</v>
      </c>
      <c r="AA17" s="87">
        <v>0</v>
      </c>
      <c r="AB17" s="9" t="s">
        <v>48</v>
      </c>
    </row>
    <row r="18" spans="2:28" ht="13.5" customHeight="1" thickBot="1">
      <c r="B18" s="203">
        <v>4</v>
      </c>
      <c r="C18" s="17"/>
      <c r="D18" s="71"/>
      <c r="E18" s="1033" t="s">
        <v>53</v>
      </c>
      <c r="F18" s="1034"/>
      <c r="G18" s="1034"/>
      <c r="H18" s="1034"/>
      <c r="I18" s="1034"/>
      <c r="J18" s="1034"/>
      <c r="K18" s="1034"/>
      <c r="L18" s="1034"/>
      <c r="M18" s="1034"/>
      <c r="N18" s="1034"/>
      <c r="O18" s="1034"/>
      <c r="P18" s="1034"/>
      <c r="Q18" s="1034"/>
      <c r="R18" s="1034"/>
      <c r="S18" s="1034"/>
      <c r="T18" s="1034"/>
      <c r="U18" s="1034"/>
      <c r="V18" s="1034"/>
      <c r="W18" s="1034"/>
      <c r="X18" s="1034"/>
      <c r="Y18" s="1034"/>
      <c r="Z18" s="1034"/>
      <c r="AA18" s="1035"/>
      <c r="AB18" s="46"/>
    </row>
    <row r="19" spans="2:28" ht="13.5" customHeight="1">
      <c r="B19" s="84">
        <v>9</v>
      </c>
      <c r="C19" s="17" t="s">
        <v>53</v>
      </c>
      <c r="D19" s="18" t="s">
        <v>54</v>
      </c>
      <c r="E19" s="31" t="s">
        <v>55</v>
      </c>
      <c r="F19" s="38">
        <v>38367</v>
      </c>
      <c r="G19" s="59">
        <v>2500</v>
      </c>
      <c r="H19" s="59">
        <v>3000</v>
      </c>
      <c r="I19" s="59">
        <v>6100</v>
      </c>
      <c r="J19" s="59">
        <v>11000</v>
      </c>
      <c r="K19" s="59">
        <v>35000</v>
      </c>
      <c r="L19" s="59">
        <v>46800</v>
      </c>
      <c r="M19" s="59">
        <v>52000</v>
      </c>
      <c r="N19" s="59" t="s">
        <v>33</v>
      </c>
      <c r="O19" s="59" t="s">
        <v>33</v>
      </c>
      <c r="P19" s="59" t="s">
        <v>33</v>
      </c>
      <c r="Q19" s="59">
        <v>0</v>
      </c>
      <c r="R19" s="59" t="s">
        <v>33</v>
      </c>
      <c r="S19" s="59" t="s">
        <v>33</v>
      </c>
      <c r="T19" s="59" t="s">
        <v>33</v>
      </c>
      <c r="U19" s="59" t="s">
        <v>33</v>
      </c>
      <c r="V19" s="59" t="s">
        <v>33</v>
      </c>
      <c r="W19" s="59" t="s">
        <v>33</v>
      </c>
      <c r="X19" s="59" t="s">
        <v>33</v>
      </c>
      <c r="Y19" s="59" t="s">
        <v>33</v>
      </c>
      <c r="Z19" s="59" t="s">
        <v>33</v>
      </c>
      <c r="AA19" s="89" t="s">
        <v>33</v>
      </c>
      <c r="AB19" s="10" t="s">
        <v>56</v>
      </c>
    </row>
    <row r="20" spans="2:28" ht="13.5" customHeight="1">
      <c r="B20" s="83">
        <v>10</v>
      </c>
      <c r="C20" s="17"/>
      <c r="D20" s="18" t="s">
        <v>57</v>
      </c>
      <c r="E20" s="18" t="s">
        <v>58</v>
      </c>
      <c r="F20" s="50">
        <v>38367</v>
      </c>
      <c r="G20" s="19">
        <v>5600</v>
      </c>
      <c r="H20" s="19">
        <v>8700</v>
      </c>
      <c r="I20" s="19">
        <v>6100</v>
      </c>
      <c r="J20" s="19">
        <v>11000</v>
      </c>
      <c r="K20" s="19">
        <v>35000</v>
      </c>
      <c r="L20" s="19">
        <v>46800</v>
      </c>
      <c r="M20" s="19">
        <v>52000</v>
      </c>
      <c r="N20" s="19" t="s">
        <v>33</v>
      </c>
      <c r="O20" s="19" t="s">
        <v>33</v>
      </c>
      <c r="P20" s="19" t="s">
        <v>33</v>
      </c>
      <c r="Q20" s="19">
        <v>0</v>
      </c>
      <c r="R20" s="19" t="s">
        <v>33</v>
      </c>
      <c r="S20" s="19" t="s">
        <v>33</v>
      </c>
      <c r="T20" s="19" t="s">
        <v>33</v>
      </c>
      <c r="U20" s="19" t="s">
        <v>33</v>
      </c>
      <c r="V20" s="19" t="s">
        <v>33</v>
      </c>
      <c r="W20" s="19" t="s">
        <v>33</v>
      </c>
      <c r="X20" s="19" t="s">
        <v>33</v>
      </c>
      <c r="Y20" s="19" t="s">
        <v>33</v>
      </c>
      <c r="Z20" s="19" t="s">
        <v>33</v>
      </c>
      <c r="AA20" s="90" t="s">
        <v>33</v>
      </c>
      <c r="AB20" s="11" t="s">
        <v>56</v>
      </c>
    </row>
    <row r="21" spans="2:28" ht="13.5" customHeight="1" thickBot="1">
      <c r="B21" s="83">
        <v>11</v>
      </c>
      <c r="C21" s="17"/>
      <c r="D21" s="18" t="s">
        <v>59</v>
      </c>
      <c r="E21" s="63" t="s">
        <v>60</v>
      </c>
      <c r="F21" s="64">
        <v>38367</v>
      </c>
      <c r="G21" s="65">
        <v>5600</v>
      </c>
      <c r="H21" s="65">
        <v>8700</v>
      </c>
      <c r="I21" s="65">
        <v>6100</v>
      </c>
      <c r="J21" s="65">
        <v>11000</v>
      </c>
      <c r="K21" s="65">
        <v>35000</v>
      </c>
      <c r="L21" s="65">
        <v>46800</v>
      </c>
      <c r="M21" s="65">
        <v>52000</v>
      </c>
      <c r="N21" s="65" t="s">
        <v>33</v>
      </c>
      <c r="O21" s="65" t="s">
        <v>33</v>
      </c>
      <c r="P21" s="65" t="s">
        <v>33</v>
      </c>
      <c r="Q21" s="65">
        <v>0</v>
      </c>
      <c r="R21" s="65" t="s">
        <v>33</v>
      </c>
      <c r="S21" s="65" t="s">
        <v>33</v>
      </c>
      <c r="T21" s="65" t="s">
        <v>33</v>
      </c>
      <c r="U21" s="65" t="s">
        <v>33</v>
      </c>
      <c r="V21" s="65" t="s">
        <v>33</v>
      </c>
      <c r="W21" s="65" t="s">
        <v>33</v>
      </c>
      <c r="X21" s="65" t="s">
        <v>33</v>
      </c>
      <c r="Y21" s="65" t="s">
        <v>33</v>
      </c>
      <c r="Z21" s="65" t="s">
        <v>33</v>
      </c>
      <c r="AA21" s="91" t="s">
        <v>33</v>
      </c>
      <c r="AB21" s="11" t="s">
        <v>56</v>
      </c>
    </row>
    <row r="22" spans="2:28" ht="13.5" customHeight="1" thickBot="1">
      <c r="B22" s="203">
        <v>5</v>
      </c>
      <c r="C22" s="17"/>
      <c r="D22" s="68"/>
      <c r="E22" s="1033" t="s">
        <v>175</v>
      </c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4"/>
      <c r="AA22" s="1035"/>
      <c r="AB22" s="46"/>
    </row>
    <row r="23" spans="2:28" ht="13.5" customHeight="1">
      <c r="B23" s="84">
        <v>12</v>
      </c>
      <c r="C23" s="17" t="s">
        <v>61</v>
      </c>
      <c r="D23" s="18" t="s">
        <v>62</v>
      </c>
      <c r="E23" s="31" t="s">
        <v>63</v>
      </c>
      <c r="F23" s="38">
        <v>38384</v>
      </c>
      <c r="G23" s="59">
        <v>5300</v>
      </c>
      <c r="H23" s="59">
        <v>8500</v>
      </c>
      <c r="I23" s="59">
        <v>5500</v>
      </c>
      <c r="J23" s="59">
        <v>13400</v>
      </c>
      <c r="K23" s="59">
        <v>19800</v>
      </c>
      <c r="L23" s="59">
        <v>26800</v>
      </c>
      <c r="M23" s="59">
        <v>26800</v>
      </c>
      <c r="N23" s="59" t="s">
        <v>33</v>
      </c>
      <c r="O23" s="59" t="s">
        <v>33</v>
      </c>
      <c r="P23" s="59">
        <v>2600</v>
      </c>
      <c r="Q23" s="59">
        <v>0</v>
      </c>
      <c r="R23" s="59" t="s">
        <v>33</v>
      </c>
      <c r="S23" s="59" t="s">
        <v>33</v>
      </c>
      <c r="T23" s="59" t="s">
        <v>33</v>
      </c>
      <c r="U23" s="59" t="s">
        <v>33</v>
      </c>
      <c r="V23" s="59" t="s">
        <v>33</v>
      </c>
      <c r="W23" s="59" t="s">
        <v>33</v>
      </c>
      <c r="X23" s="59" t="s">
        <v>33</v>
      </c>
      <c r="Y23" s="59" t="s">
        <v>33</v>
      </c>
      <c r="Z23" s="59" t="s">
        <v>33</v>
      </c>
      <c r="AA23" s="89" t="s">
        <v>33</v>
      </c>
      <c r="AB23" s="8"/>
    </row>
    <row r="24" spans="2:28" ht="13.5" customHeight="1" thickBot="1">
      <c r="B24" s="83">
        <v>13</v>
      </c>
      <c r="C24" s="17"/>
      <c r="D24" s="18" t="s">
        <v>64</v>
      </c>
      <c r="E24" s="63" t="s">
        <v>65</v>
      </c>
      <c r="F24" s="64">
        <v>38384</v>
      </c>
      <c r="G24" s="65">
        <v>5300</v>
      </c>
      <c r="H24" s="65">
        <v>8500</v>
      </c>
      <c r="I24" s="65">
        <v>5500</v>
      </c>
      <c r="J24" s="65">
        <v>13400</v>
      </c>
      <c r="K24" s="65">
        <v>19800</v>
      </c>
      <c r="L24" s="65">
        <v>26800</v>
      </c>
      <c r="M24" s="65">
        <v>26800</v>
      </c>
      <c r="N24" s="65" t="s">
        <v>33</v>
      </c>
      <c r="O24" s="65" t="s">
        <v>33</v>
      </c>
      <c r="P24" s="65" t="s">
        <v>33</v>
      </c>
      <c r="Q24" s="65">
        <v>0</v>
      </c>
      <c r="R24" s="65" t="s">
        <v>33</v>
      </c>
      <c r="S24" s="65" t="s">
        <v>33</v>
      </c>
      <c r="T24" s="65" t="s">
        <v>33</v>
      </c>
      <c r="U24" s="65" t="s">
        <v>33</v>
      </c>
      <c r="V24" s="65" t="s">
        <v>33</v>
      </c>
      <c r="W24" s="65" t="s">
        <v>33</v>
      </c>
      <c r="X24" s="65" t="s">
        <v>33</v>
      </c>
      <c r="Y24" s="65" t="s">
        <v>33</v>
      </c>
      <c r="Z24" s="65" t="s">
        <v>33</v>
      </c>
      <c r="AA24" s="91" t="s">
        <v>33</v>
      </c>
      <c r="AB24" s="8"/>
    </row>
    <row r="25" spans="2:28" ht="13.5" customHeight="1" thickBot="1">
      <c r="B25" s="203">
        <v>6</v>
      </c>
      <c r="C25" s="17"/>
      <c r="D25" s="68"/>
      <c r="E25" s="1033" t="s">
        <v>320</v>
      </c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5"/>
      <c r="AB25" s="8"/>
    </row>
    <row r="26" spans="2:28" ht="13.5" customHeight="1">
      <c r="B26" s="84">
        <v>14</v>
      </c>
      <c r="C26" s="17" t="s">
        <v>66</v>
      </c>
      <c r="D26" s="18" t="s">
        <v>67</v>
      </c>
      <c r="E26" s="31" t="s">
        <v>68</v>
      </c>
      <c r="F26" s="38">
        <v>38353</v>
      </c>
      <c r="G26" s="59">
        <v>6000</v>
      </c>
      <c r="H26" s="59">
        <v>6900</v>
      </c>
      <c r="I26" s="59">
        <v>6300</v>
      </c>
      <c r="J26" s="59">
        <v>8100</v>
      </c>
      <c r="K26" s="59">
        <v>17300</v>
      </c>
      <c r="L26" s="59">
        <v>23300</v>
      </c>
      <c r="M26" s="59">
        <v>25400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85">
        <v>0</v>
      </c>
      <c r="AB26" s="8"/>
    </row>
    <row r="27" spans="2:28" ht="13.5" customHeight="1">
      <c r="B27" s="83">
        <v>15</v>
      </c>
      <c r="C27" s="17"/>
      <c r="D27" s="18" t="s">
        <v>69</v>
      </c>
      <c r="E27" s="18" t="s">
        <v>70</v>
      </c>
      <c r="F27" s="50">
        <v>38353</v>
      </c>
      <c r="G27" s="19">
        <v>6000</v>
      </c>
      <c r="H27" s="19">
        <v>6600</v>
      </c>
      <c r="I27" s="19">
        <v>6000</v>
      </c>
      <c r="J27" s="19">
        <v>7800</v>
      </c>
      <c r="K27" s="19">
        <v>15800</v>
      </c>
      <c r="L27" s="19">
        <v>21200</v>
      </c>
      <c r="M27" s="19">
        <v>23300</v>
      </c>
      <c r="N27" s="19">
        <v>0</v>
      </c>
      <c r="O27" s="19">
        <v>0</v>
      </c>
      <c r="P27" s="19">
        <v>3800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86">
        <v>0</v>
      </c>
      <c r="AB27" s="8"/>
    </row>
    <row r="28" spans="2:28" ht="13.5" customHeight="1" thickBot="1">
      <c r="B28" s="83">
        <v>16</v>
      </c>
      <c r="C28" s="17"/>
      <c r="D28" s="18" t="s">
        <v>71</v>
      </c>
      <c r="E28" s="63" t="s">
        <v>72</v>
      </c>
      <c r="F28" s="64">
        <v>38353</v>
      </c>
      <c r="G28" s="65">
        <v>6000</v>
      </c>
      <c r="H28" s="65">
        <v>6600</v>
      </c>
      <c r="I28" s="65">
        <v>6000</v>
      </c>
      <c r="J28" s="65">
        <v>7800</v>
      </c>
      <c r="K28" s="65">
        <v>15800</v>
      </c>
      <c r="L28" s="65">
        <v>21200</v>
      </c>
      <c r="M28" s="65">
        <v>23300</v>
      </c>
      <c r="N28" s="65">
        <v>0</v>
      </c>
      <c r="O28" s="65">
        <v>0</v>
      </c>
      <c r="P28" s="65">
        <v>2000</v>
      </c>
      <c r="Q28" s="65">
        <v>0</v>
      </c>
      <c r="R28" s="65">
        <v>3400</v>
      </c>
      <c r="S28" s="65">
        <v>3400</v>
      </c>
      <c r="T28" s="65">
        <v>3400</v>
      </c>
      <c r="U28" s="65">
        <v>7500</v>
      </c>
      <c r="V28" s="65" t="s">
        <v>33</v>
      </c>
      <c r="W28" s="65" t="s">
        <v>33</v>
      </c>
      <c r="X28" s="65" t="s">
        <v>33</v>
      </c>
      <c r="Y28" s="65" t="s">
        <v>33</v>
      </c>
      <c r="Z28" s="65" t="s">
        <v>33</v>
      </c>
      <c r="AA28" s="87">
        <v>0</v>
      </c>
      <c r="AB28" s="12"/>
    </row>
    <row r="29" spans="2:28" ht="13.5" customHeight="1" thickBot="1">
      <c r="B29" s="203">
        <v>7</v>
      </c>
      <c r="C29" s="17"/>
      <c r="D29" s="68"/>
      <c r="E29" s="1033" t="s">
        <v>221</v>
      </c>
      <c r="F29" s="1034"/>
      <c r="G29" s="1034"/>
      <c r="H29" s="1034"/>
      <c r="I29" s="1034"/>
      <c r="J29" s="1034"/>
      <c r="K29" s="1034"/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5"/>
      <c r="AB29" s="12"/>
    </row>
    <row r="30" spans="2:28" ht="13.5" customHeight="1">
      <c r="B30" s="84">
        <v>17</v>
      </c>
      <c r="C30" s="17" t="s">
        <v>73</v>
      </c>
      <c r="D30" s="52" t="s">
        <v>74</v>
      </c>
      <c r="E30" s="31" t="s">
        <v>75</v>
      </c>
      <c r="F30" s="38">
        <v>38442</v>
      </c>
      <c r="G30" s="59">
        <v>3700</v>
      </c>
      <c r="H30" s="59">
        <v>7500</v>
      </c>
      <c r="I30" s="59">
        <v>4800</v>
      </c>
      <c r="J30" s="59">
        <v>7500</v>
      </c>
      <c r="K30" s="59">
        <v>10700</v>
      </c>
      <c r="L30" s="59">
        <v>14400</v>
      </c>
      <c r="M30" s="59">
        <v>16300</v>
      </c>
      <c r="N30" s="59" t="s">
        <v>33</v>
      </c>
      <c r="O30" s="59" t="s">
        <v>33</v>
      </c>
      <c r="P30" s="59" t="s">
        <v>33</v>
      </c>
      <c r="Q30" s="59">
        <v>0</v>
      </c>
      <c r="R30" s="59" t="s">
        <v>33</v>
      </c>
      <c r="S30" s="59" t="s">
        <v>33</v>
      </c>
      <c r="T30" s="59" t="s">
        <v>33</v>
      </c>
      <c r="U30" s="59" t="s">
        <v>33</v>
      </c>
      <c r="V30" s="59" t="s">
        <v>33</v>
      </c>
      <c r="W30" s="59" t="s">
        <v>33</v>
      </c>
      <c r="X30" s="59" t="s">
        <v>33</v>
      </c>
      <c r="Y30" s="59" t="s">
        <v>33</v>
      </c>
      <c r="Z30" s="59" t="s">
        <v>33</v>
      </c>
      <c r="AA30" s="85">
        <v>0</v>
      </c>
      <c r="AB30" s="13"/>
    </row>
    <row r="31" spans="2:28" ht="13.5" customHeight="1">
      <c r="B31" s="83">
        <v>18</v>
      </c>
      <c r="C31" s="17"/>
      <c r="D31" s="52" t="s">
        <v>76</v>
      </c>
      <c r="E31" s="18" t="s">
        <v>77</v>
      </c>
      <c r="F31" s="50">
        <v>38417</v>
      </c>
      <c r="G31" s="19">
        <v>7000</v>
      </c>
      <c r="H31" s="19">
        <v>14000</v>
      </c>
      <c r="I31" s="19">
        <v>8400</v>
      </c>
      <c r="J31" s="19">
        <v>14000</v>
      </c>
      <c r="K31" s="19">
        <v>21000</v>
      </c>
      <c r="L31" s="19">
        <v>27700</v>
      </c>
      <c r="M31" s="19">
        <v>31700</v>
      </c>
      <c r="N31" s="19">
        <v>0</v>
      </c>
      <c r="O31" s="19">
        <v>0</v>
      </c>
      <c r="P31" s="19">
        <v>2800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86">
        <v>0</v>
      </c>
      <c r="AB31" s="8"/>
    </row>
    <row r="32" spans="2:28" ht="13.5" customHeight="1">
      <c r="B32" s="83">
        <v>19</v>
      </c>
      <c r="C32" s="17"/>
      <c r="D32" s="52" t="s">
        <v>78</v>
      </c>
      <c r="E32" s="18" t="s">
        <v>79</v>
      </c>
      <c r="F32" s="50">
        <v>38439</v>
      </c>
      <c r="G32" s="19">
        <v>5300</v>
      </c>
      <c r="H32" s="19">
        <v>10700</v>
      </c>
      <c r="I32" s="19">
        <v>6000</v>
      </c>
      <c r="J32" s="19">
        <v>10700</v>
      </c>
      <c r="K32" s="19">
        <v>16000</v>
      </c>
      <c r="L32" s="19">
        <v>21400</v>
      </c>
      <c r="M32" s="19">
        <v>23200</v>
      </c>
      <c r="N32" s="19">
        <v>0</v>
      </c>
      <c r="O32" s="19">
        <v>0</v>
      </c>
      <c r="P32" s="19">
        <v>2800</v>
      </c>
      <c r="Q32" s="19">
        <v>4000</v>
      </c>
      <c r="R32" s="19">
        <v>6900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86">
        <v>0</v>
      </c>
      <c r="AB32" s="14" t="s">
        <v>80</v>
      </c>
    </row>
    <row r="33" spans="2:28" ht="13.5" customHeight="1">
      <c r="B33" s="83">
        <v>20</v>
      </c>
      <c r="C33" s="17"/>
      <c r="D33" s="52" t="s">
        <v>81</v>
      </c>
      <c r="E33" s="18" t="s">
        <v>82</v>
      </c>
      <c r="F33" s="50">
        <v>38439</v>
      </c>
      <c r="G33" s="19">
        <v>5300</v>
      </c>
      <c r="H33" s="19">
        <v>10700</v>
      </c>
      <c r="I33" s="19">
        <v>6000</v>
      </c>
      <c r="J33" s="19">
        <v>10700</v>
      </c>
      <c r="K33" s="19">
        <v>16000</v>
      </c>
      <c r="L33" s="19">
        <v>21400</v>
      </c>
      <c r="M33" s="19">
        <v>23000</v>
      </c>
      <c r="N33" s="19">
        <v>0</v>
      </c>
      <c r="O33" s="19">
        <v>0</v>
      </c>
      <c r="P33" s="19">
        <v>2100</v>
      </c>
      <c r="Q33" s="19">
        <v>4000</v>
      </c>
      <c r="R33" s="19">
        <v>6900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86">
        <v>0</v>
      </c>
      <c r="AB33" s="14" t="s">
        <v>83</v>
      </c>
    </row>
    <row r="34" spans="2:28" ht="13.5" customHeight="1">
      <c r="B34" s="83">
        <v>21</v>
      </c>
      <c r="C34" s="17"/>
      <c r="D34" s="52" t="s">
        <v>84</v>
      </c>
      <c r="E34" s="18" t="s">
        <v>85</v>
      </c>
      <c r="F34" s="50">
        <v>38534</v>
      </c>
      <c r="G34" s="19">
        <v>3400</v>
      </c>
      <c r="H34" s="19">
        <v>6900</v>
      </c>
      <c r="I34" s="19">
        <v>4400</v>
      </c>
      <c r="J34" s="19">
        <v>6900</v>
      </c>
      <c r="K34" s="19">
        <v>9800</v>
      </c>
      <c r="L34" s="19">
        <v>13300</v>
      </c>
      <c r="M34" s="19">
        <v>15000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86">
        <v>0</v>
      </c>
      <c r="AB34" s="14"/>
    </row>
    <row r="35" spans="2:28" ht="13.5" customHeight="1" thickBot="1">
      <c r="B35" s="83">
        <v>22</v>
      </c>
      <c r="C35" s="17"/>
      <c r="D35" s="52" t="s">
        <v>84</v>
      </c>
      <c r="E35" s="63" t="s">
        <v>86</v>
      </c>
      <c r="F35" s="64">
        <v>38534</v>
      </c>
      <c r="G35" s="65">
        <v>3400</v>
      </c>
      <c r="H35" s="65">
        <v>6900</v>
      </c>
      <c r="I35" s="65">
        <v>4400</v>
      </c>
      <c r="J35" s="65">
        <v>6900</v>
      </c>
      <c r="K35" s="65">
        <v>9800</v>
      </c>
      <c r="L35" s="65">
        <v>13500</v>
      </c>
      <c r="M35" s="65">
        <v>15000</v>
      </c>
      <c r="N35" s="65" t="s">
        <v>33</v>
      </c>
      <c r="O35" s="65" t="s">
        <v>33</v>
      </c>
      <c r="P35" s="65">
        <v>1600</v>
      </c>
      <c r="Q35" s="65">
        <v>1300</v>
      </c>
      <c r="R35" s="65" t="s">
        <v>33</v>
      </c>
      <c r="S35" s="65" t="s">
        <v>33</v>
      </c>
      <c r="T35" s="65" t="s">
        <v>33</v>
      </c>
      <c r="U35" s="65" t="s">
        <v>33</v>
      </c>
      <c r="V35" s="65" t="s">
        <v>33</v>
      </c>
      <c r="W35" s="65" t="s">
        <v>33</v>
      </c>
      <c r="X35" s="65" t="s">
        <v>33</v>
      </c>
      <c r="Y35" s="65" t="s">
        <v>33</v>
      </c>
      <c r="Z35" s="65" t="s">
        <v>33</v>
      </c>
      <c r="AA35" s="87">
        <v>0</v>
      </c>
      <c r="AB35" s="15" t="s">
        <v>87</v>
      </c>
    </row>
    <row r="36" spans="2:28" ht="13.5" customHeight="1" thickBot="1">
      <c r="B36" s="203">
        <v>8</v>
      </c>
      <c r="C36" s="17"/>
      <c r="D36" s="73"/>
      <c r="E36" s="1033" t="s">
        <v>321</v>
      </c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5"/>
      <c r="AB36" s="5"/>
    </row>
    <row r="37" spans="2:28" ht="13.5" customHeight="1">
      <c r="B37" s="84">
        <v>23</v>
      </c>
      <c r="C37" s="17" t="s">
        <v>88</v>
      </c>
      <c r="D37" s="18" t="s">
        <v>89</v>
      </c>
      <c r="E37" s="31" t="s">
        <v>90</v>
      </c>
      <c r="F37" s="38">
        <v>38384</v>
      </c>
      <c r="G37" s="59">
        <v>5800</v>
      </c>
      <c r="H37" s="59">
        <v>6800</v>
      </c>
      <c r="I37" s="59">
        <v>6800</v>
      </c>
      <c r="J37" s="59">
        <v>6800</v>
      </c>
      <c r="K37" s="59">
        <v>17800</v>
      </c>
      <c r="L37" s="59">
        <v>23800</v>
      </c>
      <c r="M37" s="59">
        <v>26800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85">
        <v>0</v>
      </c>
      <c r="AB37" s="8"/>
    </row>
    <row r="38" spans="2:28" ht="13.5" customHeight="1">
      <c r="B38" s="92">
        <v>24</v>
      </c>
      <c r="C38" s="17"/>
      <c r="D38" s="18" t="s">
        <v>91</v>
      </c>
      <c r="E38" s="18" t="s">
        <v>92</v>
      </c>
      <c r="F38" s="50">
        <v>38384</v>
      </c>
      <c r="G38" s="19">
        <v>6800</v>
      </c>
      <c r="H38" s="19">
        <v>8800</v>
      </c>
      <c r="I38" s="19">
        <v>8800</v>
      </c>
      <c r="J38" s="19">
        <v>8800</v>
      </c>
      <c r="K38" s="19">
        <v>21800</v>
      </c>
      <c r="L38" s="19">
        <v>26800</v>
      </c>
      <c r="M38" s="19">
        <v>29800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86">
        <v>0</v>
      </c>
      <c r="AB38" s="8"/>
    </row>
    <row r="39" spans="2:28" ht="13.5" customHeight="1">
      <c r="B39" s="92">
        <v>25</v>
      </c>
      <c r="C39" s="17"/>
      <c r="D39" s="18" t="s">
        <v>93</v>
      </c>
      <c r="E39" s="18" t="s">
        <v>94</v>
      </c>
      <c r="F39" s="50">
        <v>38384</v>
      </c>
      <c r="G39" s="19">
        <v>4900</v>
      </c>
      <c r="H39" s="19">
        <v>6100</v>
      </c>
      <c r="I39" s="19">
        <v>6100</v>
      </c>
      <c r="J39" s="19">
        <v>6100</v>
      </c>
      <c r="K39" s="19">
        <v>15100</v>
      </c>
      <c r="L39" s="19">
        <v>19000</v>
      </c>
      <c r="M39" s="19">
        <v>22100</v>
      </c>
      <c r="N39" s="19">
        <v>0</v>
      </c>
      <c r="O39" s="19">
        <v>0</v>
      </c>
      <c r="P39" s="19">
        <v>0</v>
      </c>
      <c r="Q39" s="19">
        <v>0</v>
      </c>
      <c r="R39" s="19" t="s">
        <v>33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86">
        <v>0</v>
      </c>
      <c r="AB39" s="20" t="s">
        <v>95</v>
      </c>
    </row>
    <row r="40" spans="2:28" ht="13.5" customHeight="1">
      <c r="B40" s="92">
        <v>26</v>
      </c>
      <c r="C40" s="17"/>
      <c r="D40" s="18" t="s">
        <v>96</v>
      </c>
      <c r="E40" s="18" t="s">
        <v>97</v>
      </c>
      <c r="F40" s="50">
        <v>38384</v>
      </c>
      <c r="G40" s="19">
        <v>4900</v>
      </c>
      <c r="H40" s="19">
        <v>6100</v>
      </c>
      <c r="I40" s="19">
        <v>6100</v>
      </c>
      <c r="J40" s="19">
        <v>6100</v>
      </c>
      <c r="K40" s="19">
        <v>15100</v>
      </c>
      <c r="L40" s="19">
        <v>19000</v>
      </c>
      <c r="M40" s="19">
        <v>22100</v>
      </c>
      <c r="N40" s="19">
        <v>0</v>
      </c>
      <c r="O40" s="19">
        <v>0</v>
      </c>
      <c r="P40" s="21">
        <v>0</v>
      </c>
      <c r="Q40" s="21">
        <v>0</v>
      </c>
      <c r="R40" s="22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93">
        <v>0</v>
      </c>
      <c r="AB40" s="23" t="s">
        <v>95</v>
      </c>
    </row>
    <row r="41" spans="2:28" ht="13.5" customHeight="1">
      <c r="B41" s="92">
        <v>27</v>
      </c>
      <c r="C41" s="17"/>
      <c r="D41" s="18"/>
      <c r="E41" s="18" t="s">
        <v>98</v>
      </c>
      <c r="F41" s="50">
        <v>38384</v>
      </c>
      <c r="G41" s="19">
        <v>4900</v>
      </c>
      <c r="H41" s="19">
        <v>6100</v>
      </c>
      <c r="I41" s="19">
        <v>6100</v>
      </c>
      <c r="J41" s="19">
        <v>6100</v>
      </c>
      <c r="K41" s="19">
        <v>15100</v>
      </c>
      <c r="L41" s="19">
        <v>19000</v>
      </c>
      <c r="M41" s="19">
        <v>22100</v>
      </c>
      <c r="N41" s="19"/>
      <c r="O41" s="19"/>
      <c r="P41" s="21"/>
      <c r="Q41" s="21"/>
      <c r="R41" s="22"/>
      <c r="S41" s="19"/>
      <c r="T41" s="19"/>
      <c r="U41" s="19"/>
      <c r="V41" s="19"/>
      <c r="W41" s="19"/>
      <c r="X41" s="19"/>
      <c r="Y41" s="19"/>
      <c r="Z41" s="19"/>
      <c r="AA41" s="93"/>
      <c r="AB41" s="23"/>
    </row>
    <row r="42" spans="2:28" ht="13.5" customHeight="1" thickBot="1">
      <c r="B42" s="92">
        <v>28</v>
      </c>
      <c r="C42" s="17"/>
      <c r="D42" s="18"/>
      <c r="E42" s="63" t="s">
        <v>99</v>
      </c>
      <c r="F42" s="64">
        <v>38384</v>
      </c>
      <c r="G42" s="65">
        <v>4900</v>
      </c>
      <c r="H42" s="65">
        <v>6100</v>
      </c>
      <c r="I42" s="65">
        <v>6100</v>
      </c>
      <c r="J42" s="65">
        <v>6100</v>
      </c>
      <c r="K42" s="65">
        <v>15100</v>
      </c>
      <c r="L42" s="65">
        <v>19000</v>
      </c>
      <c r="M42" s="65">
        <v>22100</v>
      </c>
      <c r="N42" s="65"/>
      <c r="O42" s="65"/>
      <c r="P42" s="74"/>
      <c r="Q42" s="74"/>
      <c r="R42" s="75"/>
      <c r="S42" s="65"/>
      <c r="T42" s="65"/>
      <c r="U42" s="65"/>
      <c r="V42" s="65"/>
      <c r="W42" s="65"/>
      <c r="X42" s="65"/>
      <c r="Y42" s="65"/>
      <c r="Z42" s="65"/>
      <c r="AA42" s="94"/>
      <c r="AB42" s="23"/>
    </row>
    <row r="43" spans="2:28" ht="13.5" customHeight="1" thickBot="1">
      <c r="B43" s="203">
        <v>9</v>
      </c>
      <c r="C43" s="17"/>
      <c r="D43" s="68"/>
      <c r="E43" s="1033" t="s">
        <v>322</v>
      </c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4"/>
      <c r="X43" s="1034"/>
      <c r="Y43" s="1034"/>
      <c r="Z43" s="1034"/>
      <c r="AA43" s="1035"/>
      <c r="AB43" s="23"/>
    </row>
    <row r="44" spans="2:28" ht="13.5" customHeight="1">
      <c r="B44" s="84">
        <v>29</v>
      </c>
      <c r="C44" s="17" t="s">
        <v>100</v>
      </c>
      <c r="D44" s="51" t="s">
        <v>101</v>
      </c>
      <c r="E44" s="31" t="s">
        <v>102</v>
      </c>
      <c r="F44" s="38">
        <v>38353</v>
      </c>
      <c r="G44" s="59">
        <v>9200</v>
      </c>
      <c r="H44" s="59">
        <v>18400</v>
      </c>
      <c r="I44" s="59">
        <v>12500</v>
      </c>
      <c r="J44" s="59">
        <v>22000</v>
      </c>
      <c r="K44" s="59">
        <v>24000</v>
      </c>
      <c r="L44" s="59">
        <v>36800</v>
      </c>
      <c r="M44" s="59">
        <v>47600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85">
        <v>0</v>
      </c>
      <c r="AB44" s="8"/>
    </row>
    <row r="45" spans="2:28" ht="13.5" customHeight="1">
      <c r="B45" s="83">
        <v>30</v>
      </c>
      <c r="C45" s="17"/>
      <c r="D45" s="51" t="s">
        <v>103</v>
      </c>
      <c r="E45" s="18" t="s">
        <v>104</v>
      </c>
      <c r="F45" s="50">
        <v>38353</v>
      </c>
      <c r="G45" s="19">
        <v>5600</v>
      </c>
      <c r="H45" s="19">
        <v>14800</v>
      </c>
      <c r="I45" s="19">
        <v>11200</v>
      </c>
      <c r="J45" s="19">
        <v>22000</v>
      </c>
      <c r="K45" s="19">
        <v>25600</v>
      </c>
      <c r="L45" s="19">
        <v>29500</v>
      </c>
      <c r="M45" s="19">
        <v>32800</v>
      </c>
      <c r="N45" s="19">
        <v>0</v>
      </c>
      <c r="O45" s="19">
        <v>0</v>
      </c>
      <c r="P45" s="19">
        <v>100</v>
      </c>
      <c r="Q45" s="19">
        <v>0</v>
      </c>
      <c r="R45" s="19">
        <v>100</v>
      </c>
      <c r="S45" s="19">
        <v>100</v>
      </c>
      <c r="T45" s="19">
        <v>100</v>
      </c>
      <c r="U45" s="19">
        <v>100</v>
      </c>
      <c r="V45" s="19">
        <v>100</v>
      </c>
      <c r="W45" s="19">
        <v>100</v>
      </c>
      <c r="X45" s="19">
        <v>0</v>
      </c>
      <c r="Y45" s="19">
        <v>0</v>
      </c>
      <c r="Z45" s="19">
        <v>0</v>
      </c>
      <c r="AA45" s="86">
        <v>0</v>
      </c>
      <c r="AB45" s="25"/>
    </row>
    <row r="46" spans="2:28" ht="13.5" customHeight="1" thickBot="1">
      <c r="B46" s="83">
        <v>31</v>
      </c>
      <c r="C46" s="17"/>
      <c r="D46" s="51" t="s">
        <v>105</v>
      </c>
      <c r="E46" s="63" t="s">
        <v>106</v>
      </c>
      <c r="F46" s="64">
        <v>38626</v>
      </c>
      <c r="G46" s="65">
        <v>6800</v>
      </c>
      <c r="H46" s="65">
        <v>20500</v>
      </c>
      <c r="I46" s="65">
        <v>10300</v>
      </c>
      <c r="J46" s="65">
        <v>27400</v>
      </c>
      <c r="K46" s="65">
        <v>30800</v>
      </c>
      <c r="L46" s="65">
        <v>34200</v>
      </c>
      <c r="M46" s="65">
        <v>41100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87">
        <v>0</v>
      </c>
      <c r="AB46" s="8"/>
    </row>
    <row r="47" spans="2:28" ht="13.5" customHeight="1" thickBot="1">
      <c r="B47" s="203">
        <v>10</v>
      </c>
      <c r="C47" s="17"/>
      <c r="D47" s="71"/>
      <c r="E47" s="1033" t="s">
        <v>323</v>
      </c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5"/>
      <c r="AB47" s="8"/>
    </row>
    <row r="48" spans="2:28" ht="13.5" customHeight="1">
      <c r="B48" s="84">
        <v>32</v>
      </c>
      <c r="C48" s="17" t="s">
        <v>107</v>
      </c>
      <c r="D48" s="51" t="s">
        <v>108</v>
      </c>
      <c r="E48" s="31" t="s">
        <v>109</v>
      </c>
      <c r="F48" s="38">
        <v>38353</v>
      </c>
      <c r="G48" s="59">
        <v>5800</v>
      </c>
      <c r="H48" s="59">
        <v>7000</v>
      </c>
      <c r="I48" s="59">
        <v>7300</v>
      </c>
      <c r="J48" s="59">
        <v>7800</v>
      </c>
      <c r="K48" s="59">
        <v>17400</v>
      </c>
      <c r="L48" s="59">
        <v>23300</v>
      </c>
      <c r="M48" s="59">
        <v>26800</v>
      </c>
      <c r="N48" s="59" t="s">
        <v>33</v>
      </c>
      <c r="O48" s="59" t="s">
        <v>33</v>
      </c>
      <c r="P48" s="59">
        <v>4300</v>
      </c>
      <c r="Q48" s="59">
        <v>0</v>
      </c>
      <c r="R48" s="59" t="s">
        <v>33</v>
      </c>
      <c r="S48" s="59" t="s">
        <v>33</v>
      </c>
      <c r="T48" s="59" t="s">
        <v>33</v>
      </c>
      <c r="U48" s="59" t="s">
        <v>33</v>
      </c>
      <c r="V48" s="59" t="s">
        <v>33</v>
      </c>
      <c r="W48" s="59" t="s">
        <v>33</v>
      </c>
      <c r="X48" s="59" t="s">
        <v>33</v>
      </c>
      <c r="Y48" s="59" t="s">
        <v>33</v>
      </c>
      <c r="Z48" s="59" t="s">
        <v>33</v>
      </c>
      <c r="AA48" s="85">
        <v>0</v>
      </c>
      <c r="AB48" s="8"/>
    </row>
    <row r="49" spans="2:28" ht="13.5" customHeight="1">
      <c r="B49" s="83">
        <v>33</v>
      </c>
      <c r="C49" s="17"/>
      <c r="D49" s="51" t="s">
        <v>110</v>
      </c>
      <c r="E49" s="18" t="s">
        <v>111</v>
      </c>
      <c r="F49" s="50">
        <v>38353</v>
      </c>
      <c r="G49" s="19">
        <v>4800</v>
      </c>
      <c r="H49" s="19">
        <v>5800</v>
      </c>
      <c r="I49" s="19">
        <v>5800</v>
      </c>
      <c r="J49" s="19">
        <v>5800</v>
      </c>
      <c r="K49" s="19">
        <v>13100</v>
      </c>
      <c r="L49" s="19">
        <v>17600</v>
      </c>
      <c r="M49" s="19">
        <v>19800</v>
      </c>
      <c r="N49" s="19" t="s">
        <v>33</v>
      </c>
      <c r="O49" s="19" t="s">
        <v>33</v>
      </c>
      <c r="P49" s="19">
        <v>3800</v>
      </c>
      <c r="Q49" s="19">
        <v>3800</v>
      </c>
      <c r="R49" s="19" t="s">
        <v>33</v>
      </c>
      <c r="S49" s="19" t="s">
        <v>33</v>
      </c>
      <c r="T49" s="19" t="s">
        <v>33</v>
      </c>
      <c r="U49" s="19" t="s">
        <v>33</v>
      </c>
      <c r="V49" s="19" t="s">
        <v>33</v>
      </c>
      <c r="W49" s="19" t="s">
        <v>33</v>
      </c>
      <c r="X49" s="19" t="s">
        <v>33</v>
      </c>
      <c r="Y49" s="19" t="s">
        <v>33</v>
      </c>
      <c r="Z49" s="19" t="s">
        <v>33</v>
      </c>
      <c r="AA49" s="86">
        <v>0</v>
      </c>
      <c r="AB49" s="8"/>
    </row>
    <row r="50" spans="2:28" ht="13.5" customHeight="1">
      <c r="B50" s="83">
        <v>34</v>
      </c>
      <c r="C50" s="17"/>
      <c r="D50" s="51" t="s">
        <v>112</v>
      </c>
      <c r="E50" s="18" t="s">
        <v>113</v>
      </c>
      <c r="F50" s="50">
        <v>38353</v>
      </c>
      <c r="G50" s="19">
        <v>5800</v>
      </c>
      <c r="H50" s="19">
        <v>7000</v>
      </c>
      <c r="I50" s="19">
        <v>7300</v>
      </c>
      <c r="J50" s="19">
        <v>7800</v>
      </c>
      <c r="K50" s="19">
        <v>17400</v>
      </c>
      <c r="L50" s="19">
        <v>23300</v>
      </c>
      <c r="M50" s="19">
        <v>26800</v>
      </c>
      <c r="N50" s="19" t="s">
        <v>33</v>
      </c>
      <c r="O50" s="19" t="s">
        <v>33</v>
      </c>
      <c r="P50" s="19">
        <v>4300</v>
      </c>
      <c r="Q50" s="19">
        <v>0</v>
      </c>
      <c r="R50" s="19" t="s">
        <v>33</v>
      </c>
      <c r="S50" s="19" t="s">
        <v>33</v>
      </c>
      <c r="T50" s="19" t="s">
        <v>33</v>
      </c>
      <c r="U50" s="19" t="s">
        <v>33</v>
      </c>
      <c r="V50" s="19" t="s">
        <v>33</v>
      </c>
      <c r="W50" s="19" t="s">
        <v>33</v>
      </c>
      <c r="X50" s="19" t="s">
        <v>33</v>
      </c>
      <c r="Y50" s="19" t="s">
        <v>33</v>
      </c>
      <c r="Z50" s="19" t="s">
        <v>33</v>
      </c>
      <c r="AA50" s="86">
        <v>0</v>
      </c>
      <c r="AB50" s="8"/>
    </row>
    <row r="51" spans="2:28" ht="13.5" customHeight="1" thickBot="1">
      <c r="B51" s="83">
        <v>35</v>
      </c>
      <c r="C51" s="17"/>
      <c r="D51" s="51" t="s">
        <v>114</v>
      </c>
      <c r="E51" s="63" t="s">
        <v>115</v>
      </c>
      <c r="F51" s="64">
        <v>38353</v>
      </c>
      <c r="G51" s="65">
        <v>5800</v>
      </c>
      <c r="H51" s="65">
        <v>7000</v>
      </c>
      <c r="I51" s="65">
        <v>7300</v>
      </c>
      <c r="J51" s="65">
        <v>7800</v>
      </c>
      <c r="K51" s="65">
        <v>17400</v>
      </c>
      <c r="L51" s="65">
        <v>23300</v>
      </c>
      <c r="M51" s="65">
        <v>26800</v>
      </c>
      <c r="N51" s="65" t="s">
        <v>33</v>
      </c>
      <c r="O51" s="65" t="s">
        <v>33</v>
      </c>
      <c r="P51" s="65">
        <v>800</v>
      </c>
      <c r="Q51" s="65">
        <v>0</v>
      </c>
      <c r="R51" s="65" t="s">
        <v>33</v>
      </c>
      <c r="S51" s="65" t="s">
        <v>33</v>
      </c>
      <c r="T51" s="65" t="s">
        <v>33</v>
      </c>
      <c r="U51" s="65" t="s">
        <v>33</v>
      </c>
      <c r="V51" s="65" t="s">
        <v>33</v>
      </c>
      <c r="W51" s="65" t="s">
        <v>33</v>
      </c>
      <c r="X51" s="65" t="s">
        <v>33</v>
      </c>
      <c r="Y51" s="65" t="s">
        <v>33</v>
      </c>
      <c r="Z51" s="65" t="s">
        <v>33</v>
      </c>
      <c r="AA51" s="87">
        <v>0</v>
      </c>
      <c r="AB51" s="9"/>
    </row>
    <row r="52" spans="2:28" ht="13.5" customHeight="1" thickBot="1">
      <c r="B52" s="203">
        <v>11</v>
      </c>
      <c r="C52" s="17"/>
      <c r="D52" s="71"/>
      <c r="E52" s="1033" t="s">
        <v>324</v>
      </c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  <c r="Z52" s="1034"/>
      <c r="AA52" s="1035"/>
      <c r="AB52" s="46"/>
    </row>
    <row r="53" spans="2:28" ht="13.5" customHeight="1">
      <c r="B53" s="84">
        <v>36</v>
      </c>
      <c r="C53" s="17" t="s">
        <v>116</v>
      </c>
      <c r="D53" s="18" t="s">
        <v>117</v>
      </c>
      <c r="E53" s="31" t="s">
        <v>118</v>
      </c>
      <c r="F53" s="38">
        <v>38356</v>
      </c>
      <c r="G53" s="59">
        <v>4500</v>
      </c>
      <c r="H53" s="59">
        <v>6600</v>
      </c>
      <c r="I53" s="59">
        <v>5600</v>
      </c>
      <c r="J53" s="59">
        <v>7500</v>
      </c>
      <c r="K53" s="59">
        <v>13200</v>
      </c>
      <c r="L53" s="59">
        <v>17700</v>
      </c>
      <c r="M53" s="59">
        <v>19300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85">
        <v>0</v>
      </c>
      <c r="AB53" s="4" t="s">
        <v>119</v>
      </c>
    </row>
    <row r="54" spans="1:62" s="28" customFormat="1" ht="13.5" customHeight="1" thickBot="1">
      <c r="A54" s="27"/>
      <c r="B54" s="83">
        <v>37</v>
      </c>
      <c r="C54" s="17"/>
      <c r="D54" s="18" t="s">
        <v>120</v>
      </c>
      <c r="E54" s="18" t="s">
        <v>121</v>
      </c>
      <c r="F54" s="50">
        <v>38356</v>
      </c>
      <c r="G54" s="19">
        <v>4500</v>
      </c>
      <c r="H54" s="19">
        <v>6600</v>
      </c>
      <c r="I54" s="19">
        <v>5600</v>
      </c>
      <c r="J54" s="19">
        <v>7500</v>
      </c>
      <c r="K54" s="19">
        <v>13200</v>
      </c>
      <c r="L54" s="19">
        <v>17700</v>
      </c>
      <c r="M54" s="19">
        <v>19300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86">
        <v>0</v>
      </c>
      <c r="AB54" s="26" t="s">
        <v>119</v>
      </c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2:33" ht="13.5" customHeight="1" hidden="1">
      <c r="B55" s="83">
        <v>12</v>
      </c>
      <c r="C55" s="17" t="s">
        <v>122</v>
      </c>
      <c r="D55" s="18"/>
      <c r="E55" s="18" t="s">
        <v>123</v>
      </c>
      <c r="F55" s="50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93"/>
      <c r="AB55" s="30"/>
      <c r="AC55" s="27"/>
      <c r="AD55" s="27"/>
      <c r="AE55" s="27"/>
      <c r="AF55" s="27"/>
      <c r="AG55" s="27"/>
    </row>
    <row r="56" spans="2:33" ht="13.5" customHeight="1" hidden="1">
      <c r="B56" s="92"/>
      <c r="C56" s="16"/>
      <c r="D56" s="18"/>
      <c r="E56" s="18"/>
      <c r="F56" s="50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93"/>
      <c r="AB56" s="33"/>
      <c r="AC56" s="27"/>
      <c r="AD56" s="27"/>
      <c r="AE56" s="27"/>
      <c r="AF56" s="27"/>
      <c r="AG56" s="27"/>
    </row>
    <row r="57" spans="2:33" ht="13.5" customHeight="1" hidden="1">
      <c r="B57" s="92"/>
      <c r="C57" s="16"/>
      <c r="D57" s="18"/>
      <c r="E57" s="18" t="s">
        <v>124</v>
      </c>
      <c r="F57" s="50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93"/>
      <c r="AB57" s="30"/>
      <c r="AC57" s="27"/>
      <c r="AD57" s="27"/>
      <c r="AE57" s="27"/>
      <c r="AF57" s="27"/>
      <c r="AG57" s="27"/>
    </row>
    <row r="58" spans="2:33" ht="13.5" customHeight="1" hidden="1">
      <c r="B58" s="92"/>
      <c r="C58" s="16"/>
      <c r="D58" s="18"/>
      <c r="E58" s="18"/>
      <c r="F58" s="50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93"/>
      <c r="AB58" s="33" t="s">
        <v>125</v>
      </c>
      <c r="AC58" s="27"/>
      <c r="AD58" s="27"/>
      <c r="AE58" s="27"/>
      <c r="AF58" s="27"/>
      <c r="AG58" s="27"/>
    </row>
    <row r="59" spans="2:33" ht="13.5" customHeight="1" hidden="1">
      <c r="B59" s="92"/>
      <c r="C59" s="16"/>
      <c r="D59" s="18"/>
      <c r="E59" s="18" t="s">
        <v>126</v>
      </c>
      <c r="F59" s="50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93"/>
      <c r="AB59" s="30"/>
      <c r="AC59" s="27"/>
      <c r="AD59" s="27"/>
      <c r="AE59" s="27"/>
      <c r="AF59" s="27"/>
      <c r="AG59" s="27"/>
    </row>
    <row r="60" spans="2:33" ht="13.5" customHeight="1" hidden="1">
      <c r="B60" s="92"/>
      <c r="C60" s="16"/>
      <c r="D60" s="18"/>
      <c r="E60" s="53"/>
      <c r="F60" s="54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93"/>
      <c r="AB60" s="33"/>
      <c r="AC60" s="27"/>
      <c r="AD60" s="27"/>
      <c r="AE60" s="27"/>
      <c r="AF60" s="27"/>
      <c r="AG60" s="27"/>
    </row>
    <row r="61" spans="2:33" ht="13.5" customHeight="1" hidden="1">
      <c r="B61" s="92"/>
      <c r="C61" s="16"/>
      <c r="D61" s="18"/>
      <c r="E61" s="18" t="s">
        <v>127</v>
      </c>
      <c r="F61" s="50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93"/>
      <c r="AB61" s="30"/>
      <c r="AC61" s="27"/>
      <c r="AD61" s="27"/>
      <c r="AE61" s="27"/>
      <c r="AF61" s="27"/>
      <c r="AG61" s="27"/>
    </row>
    <row r="62" spans="2:33" ht="13.5" customHeight="1" hidden="1">
      <c r="B62" s="92"/>
      <c r="C62" s="16"/>
      <c r="D62" s="18"/>
      <c r="E62" s="18"/>
      <c r="F62" s="50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93"/>
      <c r="AB62" s="33"/>
      <c r="AC62" s="27"/>
      <c r="AD62" s="27"/>
      <c r="AE62" s="27"/>
      <c r="AF62" s="27"/>
      <c r="AG62" s="27"/>
    </row>
    <row r="63" spans="2:33" ht="13.5" customHeight="1" hidden="1">
      <c r="B63" s="92"/>
      <c r="C63" s="16"/>
      <c r="D63" s="18"/>
      <c r="E63" s="18" t="s">
        <v>128</v>
      </c>
      <c r="F63" s="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93"/>
      <c r="AB63" s="30"/>
      <c r="AC63" s="27"/>
      <c r="AD63" s="27"/>
      <c r="AE63" s="27"/>
      <c r="AF63" s="27"/>
      <c r="AG63" s="27"/>
    </row>
    <row r="64" spans="2:33" ht="13.5" customHeight="1" hidden="1">
      <c r="B64" s="92"/>
      <c r="C64" s="16"/>
      <c r="D64" s="18"/>
      <c r="E64" s="63"/>
      <c r="F64" s="64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94"/>
      <c r="AB64" s="34"/>
      <c r="AC64" s="27"/>
      <c r="AD64" s="27"/>
      <c r="AE64" s="27"/>
      <c r="AF64" s="27"/>
      <c r="AG64" s="27"/>
    </row>
    <row r="65" spans="2:33" ht="13.5" customHeight="1" thickBot="1">
      <c r="B65" s="202">
        <v>12</v>
      </c>
      <c r="C65" s="16"/>
      <c r="D65" s="68"/>
      <c r="E65" s="1033" t="s">
        <v>129</v>
      </c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5"/>
      <c r="AB65" s="30"/>
      <c r="AC65" s="27"/>
      <c r="AD65" s="27"/>
      <c r="AE65" s="27"/>
      <c r="AF65" s="27"/>
      <c r="AG65" s="27"/>
    </row>
    <row r="66" spans="2:33" ht="13.5" customHeight="1">
      <c r="B66" s="84">
        <v>38</v>
      </c>
      <c r="C66" s="17" t="s">
        <v>129</v>
      </c>
      <c r="D66" s="51" t="s">
        <v>130</v>
      </c>
      <c r="E66" s="76" t="s">
        <v>131</v>
      </c>
      <c r="F66" s="38">
        <v>38362</v>
      </c>
      <c r="G66" s="39">
        <v>3700</v>
      </c>
      <c r="H66" s="39">
        <v>4500</v>
      </c>
      <c r="I66" s="39">
        <v>11800</v>
      </c>
      <c r="J66" s="39">
        <v>15600</v>
      </c>
      <c r="K66" s="39">
        <v>17900</v>
      </c>
      <c r="L66" s="39" t="s">
        <v>33</v>
      </c>
      <c r="M66" s="39" t="s">
        <v>33</v>
      </c>
      <c r="N66" s="39" t="s">
        <v>33</v>
      </c>
      <c r="O66" s="39">
        <v>0</v>
      </c>
      <c r="P66" s="39">
        <v>2800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3500</v>
      </c>
      <c r="Y66" s="39">
        <v>11600</v>
      </c>
      <c r="Z66" s="39">
        <v>5500</v>
      </c>
      <c r="AA66" s="32">
        <v>3500</v>
      </c>
      <c r="AB66" s="30"/>
      <c r="AC66" s="27"/>
      <c r="AD66" s="27"/>
      <c r="AE66" s="27"/>
      <c r="AF66" s="27"/>
      <c r="AG66" s="27"/>
    </row>
    <row r="67" spans="2:28" ht="13.5" customHeight="1">
      <c r="B67" s="83">
        <v>39</v>
      </c>
      <c r="C67" s="17"/>
      <c r="D67" s="51" t="s">
        <v>130</v>
      </c>
      <c r="E67" s="18" t="s">
        <v>132</v>
      </c>
      <c r="F67" s="50">
        <v>38362</v>
      </c>
      <c r="G67" s="22">
        <v>3700</v>
      </c>
      <c r="H67" s="22">
        <v>4500</v>
      </c>
      <c r="I67" s="22">
        <v>11800</v>
      </c>
      <c r="J67" s="22">
        <v>15600</v>
      </c>
      <c r="K67" s="22">
        <v>17900</v>
      </c>
      <c r="L67" s="22"/>
      <c r="M67" s="22" t="s">
        <v>33</v>
      </c>
      <c r="N67" s="22" t="s">
        <v>33</v>
      </c>
      <c r="O67" s="22">
        <v>0</v>
      </c>
      <c r="P67" s="22">
        <v>2800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3500</v>
      </c>
      <c r="Y67" s="22">
        <v>11600</v>
      </c>
      <c r="Z67" s="22">
        <v>5500</v>
      </c>
      <c r="AA67" s="93">
        <v>3500</v>
      </c>
      <c r="AB67" s="8"/>
    </row>
    <row r="68" spans="2:28" ht="13.5" customHeight="1">
      <c r="B68" s="83">
        <v>40</v>
      </c>
      <c r="C68" s="17"/>
      <c r="D68" s="51" t="s">
        <v>133</v>
      </c>
      <c r="E68" s="18" t="s">
        <v>134</v>
      </c>
      <c r="F68" s="50">
        <v>38362</v>
      </c>
      <c r="G68" s="22">
        <v>3700</v>
      </c>
      <c r="H68" s="22">
        <v>4500</v>
      </c>
      <c r="I68" s="22">
        <v>11800</v>
      </c>
      <c r="J68" s="22">
        <v>15600</v>
      </c>
      <c r="K68" s="22">
        <v>17900</v>
      </c>
      <c r="L68" s="22"/>
      <c r="M68" s="22" t="s">
        <v>33</v>
      </c>
      <c r="N68" s="22" t="s">
        <v>33</v>
      </c>
      <c r="O68" s="22">
        <v>0</v>
      </c>
      <c r="P68" s="22" t="s">
        <v>33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3500</v>
      </c>
      <c r="Y68" s="22">
        <v>11600</v>
      </c>
      <c r="Z68" s="22">
        <v>5500</v>
      </c>
      <c r="AA68" s="93">
        <v>3500</v>
      </c>
      <c r="AB68" s="8"/>
    </row>
    <row r="69" spans="2:28" ht="13.5" customHeight="1">
      <c r="B69" s="83">
        <v>41</v>
      </c>
      <c r="C69" s="17"/>
      <c r="D69" s="51" t="s">
        <v>135</v>
      </c>
      <c r="E69" s="18" t="s">
        <v>136</v>
      </c>
      <c r="F69" s="50">
        <v>38362</v>
      </c>
      <c r="G69" s="22">
        <v>3700</v>
      </c>
      <c r="H69" s="22">
        <v>4500</v>
      </c>
      <c r="I69" s="22">
        <v>11800</v>
      </c>
      <c r="J69" s="22">
        <v>15600</v>
      </c>
      <c r="K69" s="22">
        <v>17900</v>
      </c>
      <c r="L69" s="22" t="s">
        <v>33</v>
      </c>
      <c r="M69" s="22" t="s">
        <v>33</v>
      </c>
      <c r="N69" s="22" t="s">
        <v>33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3500</v>
      </c>
      <c r="Y69" s="22">
        <v>11600</v>
      </c>
      <c r="Z69" s="22">
        <v>5500</v>
      </c>
      <c r="AA69" s="93">
        <v>3500</v>
      </c>
      <c r="AB69" s="8"/>
    </row>
    <row r="70" spans="2:28" ht="13.5" customHeight="1">
      <c r="B70" s="83">
        <v>42</v>
      </c>
      <c r="C70" s="17"/>
      <c r="D70" s="51" t="s">
        <v>137</v>
      </c>
      <c r="E70" s="18" t="s">
        <v>138</v>
      </c>
      <c r="F70" s="50">
        <v>38331</v>
      </c>
      <c r="G70" s="22">
        <v>4800</v>
      </c>
      <c r="H70" s="22">
        <v>5500</v>
      </c>
      <c r="I70" s="22">
        <v>15400</v>
      </c>
      <c r="J70" s="22">
        <v>20200</v>
      </c>
      <c r="K70" s="22">
        <v>23200</v>
      </c>
      <c r="L70" s="22" t="s">
        <v>33</v>
      </c>
      <c r="M70" s="22" t="s">
        <v>33</v>
      </c>
      <c r="N70" s="22" t="s">
        <v>33</v>
      </c>
      <c r="O70" s="22">
        <v>0</v>
      </c>
      <c r="P70" s="22">
        <v>2400</v>
      </c>
      <c r="Q70" s="22">
        <v>0</v>
      </c>
      <c r="R70" s="22">
        <v>2800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3600</v>
      </c>
      <c r="Y70" s="22">
        <v>11400</v>
      </c>
      <c r="Z70" s="22">
        <v>5700</v>
      </c>
      <c r="AA70" s="93">
        <v>3600</v>
      </c>
      <c r="AB70" s="8"/>
    </row>
    <row r="71" spans="2:28" ht="13.5" customHeight="1">
      <c r="B71" s="83">
        <v>43</v>
      </c>
      <c r="C71" s="17"/>
      <c r="D71" s="51" t="s">
        <v>139</v>
      </c>
      <c r="E71" s="18" t="s">
        <v>140</v>
      </c>
      <c r="F71" s="50">
        <v>38362</v>
      </c>
      <c r="G71" s="22">
        <v>3700</v>
      </c>
      <c r="H71" s="22">
        <v>4500</v>
      </c>
      <c r="I71" s="22">
        <v>11800</v>
      </c>
      <c r="J71" s="22">
        <v>15600</v>
      </c>
      <c r="K71" s="22">
        <v>17900</v>
      </c>
      <c r="L71" s="22" t="s">
        <v>33</v>
      </c>
      <c r="M71" s="22" t="s">
        <v>33</v>
      </c>
      <c r="N71" s="22" t="s">
        <v>33</v>
      </c>
      <c r="O71" s="22">
        <v>0</v>
      </c>
      <c r="P71" s="22">
        <v>1800</v>
      </c>
      <c r="Q71" s="22">
        <v>2800</v>
      </c>
      <c r="R71" s="22"/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3500</v>
      </c>
      <c r="Y71" s="22">
        <v>11600</v>
      </c>
      <c r="Z71" s="22">
        <v>5500</v>
      </c>
      <c r="AA71" s="93">
        <v>3500</v>
      </c>
      <c r="AB71" s="8"/>
    </row>
    <row r="72" spans="2:28" ht="13.5" customHeight="1">
      <c r="B72" s="83">
        <v>44</v>
      </c>
      <c r="C72" s="17"/>
      <c r="D72" s="51" t="s">
        <v>141</v>
      </c>
      <c r="E72" s="18" t="s">
        <v>142</v>
      </c>
      <c r="F72" s="50">
        <v>38362</v>
      </c>
      <c r="G72" s="22">
        <v>3700</v>
      </c>
      <c r="H72" s="22">
        <v>4500</v>
      </c>
      <c r="I72" s="22">
        <v>11800</v>
      </c>
      <c r="J72" s="22">
        <v>15600</v>
      </c>
      <c r="K72" s="22">
        <v>17900</v>
      </c>
      <c r="L72" s="22" t="s">
        <v>33</v>
      </c>
      <c r="M72" s="22" t="s">
        <v>33</v>
      </c>
      <c r="N72" s="22" t="s">
        <v>33</v>
      </c>
      <c r="O72" s="22">
        <v>0</v>
      </c>
      <c r="P72" s="22">
        <v>1800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3500</v>
      </c>
      <c r="Y72" s="22">
        <v>11600</v>
      </c>
      <c r="Z72" s="22">
        <v>5500</v>
      </c>
      <c r="AA72" s="93">
        <v>3500</v>
      </c>
      <c r="AB72" s="8"/>
    </row>
    <row r="73" spans="1:64" s="28" customFormat="1" ht="13.5" customHeight="1" thickBot="1">
      <c r="A73" s="27"/>
      <c r="B73" s="83">
        <v>45</v>
      </c>
      <c r="C73" s="17"/>
      <c r="D73" s="51" t="s">
        <v>143</v>
      </c>
      <c r="E73" s="18" t="s">
        <v>144</v>
      </c>
      <c r="F73" s="50">
        <v>38362</v>
      </c>
      <c r="G73" s="22">
        <v>3700</v>
      </c>
      <c r="H73" s="22">
        <v>4500</v>
      </c>
      <c r="I73" s="22">
        <v>11800</v>
      </c>
      <c r="J73" s="22">
        <v>15600</v>
      </c>
      <c r="K73" s="22">
        <v>17900</v>
      </c>
      <c r="L73" s="22">
        <v>0</v>
      </c>
      <c r="M73" s="22">
        <v>0</v>
      </c>
      <c r="N73" s="22">
        <v>0</v>
      </c>
      <c r="O73" s="22">
        <v>0</v>
      </c>
      <c r="P73" s="22">
        <v>1800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3500</v>
      </c>
      <c r="Y73" s="22">
        <v>11600</v>
      </c>
      <c r="Z73" s="22">
        <v>5500</v>
      </c>
      <c r="AA73" s="93">
        <v>3500</v>
      </c>
      <c r="AB73" s="34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2:28" ht="18.75" customHeight="1" hidden="1">
      <c r="B74" s="83">
        <v>14</v>
      </c>
      <c r="C74" s="17" t="s">
        <v>145</v>
      </c>
      <c r="D74" s="18"/>
      <c r="E74" s="55" t="s">
        <v>146</v>
      </c>
      <c r="F74" s="56">
        <v>36892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90"/>
      <c r="AB74" s="1022" t="s">
        <v>147</v>
      </c>
    </row>
    <row r="75" spans="2:28" ht="29.25" customHeight="1" hidden="1">
      <c r="B75" s="92"/>
      <c r="C75" s="16"/>
      <c r="D75" s="18"/>
      <c r="E75" s="55"/>
      <c r="F75" s="56"/>
      <c r="G75" s="22">
        <v>3900</v>
      </c>
      <c r="H75" s="22">
        <v>4800</v>
      </c>
      <c r="I75" s="22">
        <v>11700</v>
      </c>
      <c r="J75" s="22">
        <v>15700</v>
      </c>
      <c r="K75" s="22">
        <v>17500</v>
      </c>
      <c r="L75" s="22">
        <v>2600</v>
      </c>
      <c r="M75" s="22">
        <v>3200</v>
      </c>
      <c r="N75" s="22"/>
      <c r="O75" s="22"/>
      <c r="P75" s="22">
        <v>7800</v>
      </c>
      <c r="Q75" s="22"/>
      <c r="R75" s="22"/>
      <c r="S75" s="22"/>
      <c r="T75" s="22"/>
      <c r="U75" s="22"/>
      <c r="V75" s="22">
        <v>10500</v>
      </c>
      <c r="W75" s="22"/>
      <c r="X75" s="22"/>
      <c r="Y75" s="22"/>
      <c r="Z75" s="22"/>
      <c r="AA75" s="95">
        <v>11700</v>
      </c>
      <c r="AB75" s="1023"/>
    </row>
    <row r="76" spans="2:28" ht="18.75" customHeight="1" hidden="1">
      <c r="B76" s="92"/>
      <c r="C76" s="16"/>
      <c r="D76" s="18"/>
      <c r="E76" s="55" t="s">
        <v>148</v>
      </c>
      <c r="F76" s="56">
        <v>36892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96"/>
      <c r="AB76" s="1024" t="s">
        <v>147</v>
      </c>
    </row>
    <row r="77" spans="2:28" ht="25.5" customHeight="1" hidden="1">
      <c r="B77" s="92"/>
      <c r="C77" s="16"/>
      <c r="D77" s="18"/>
      <c r="E77" s="77"/>
      <c r="F77" s="78"/>
      <c r="G77" s="75">
        <v>3900</v>
      </c>
      <c r="H77" s="75">
        <v>4800</v>
      </c>
      <c r="I77" s="75">
        <v>11700</v>
      </c>
      <c r="J77" s="75">
        <v>15700</v>
      </c>
      <c r="K77" s="75">
        <v>17500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97"/>
      <c r="AB77" s="1025"/>
    </row>
    <row r="78" spans="2:28" ht="13.5" thickBot="1">
      <c r="B78" s="203">
        <v>13</v>
      </c>
      <c r="C78" s="16"/>
      <c r="D78" s="68"/>
      <c r="E78" s="1044" t="s">
        <v>183</v>
      </c>
      <c r="F78" s="1045"/>
      <c r="G78" s="1045"/>
      <c r="H78" s="1045"/>
      <c r="I78" s="1045"/>
      <c r="J78" s="1045"/>
      <c r="K78" s="1045"/>
      <c r="L78" s="1045"/>
      <c r="M78" s="1045"/>
      <c r="N78" s="1045"/>
      <c r="O78" s="1045"/>
      <c r="P78" s="1045"/>
      <c r="Q78" s="1045"/>
      <c r="R78" s="1045"/>
      <c r="S78" s="1045"/>
      <c r="T78" s="1045"/>
      <c r="U78" s="1045"/>
      <c r="V78" s="1045"/>
      <c r="W78" s="1045"/>
      <c r="X78" s="1045"/>
      <c r="Y78" s="1045"/>
      <c r="Z78" s="1045"/>
      <c r="AA78" s="1046"/>
      <c r="AB78" s="47"/>
    </row>
    <row r="79" spans="2:27" ht="12.75">
      <c r="B79" s="84">
        <v>46</v>
      </c>
      <c r="C79" s="17" t="s">
        <v>149</v>
      </c>
      <c r="D79" s="51" t="s">
        <v>150</v>
      </c>
      <c r="E79" s="76" t="s">
        <v>151</v>
      </c>
      <c r="F79" s="38">
        <v>38362</v>
      </c>
      <c r="G79" s="39">
        <v>4100</v>
      </c>
      <c r="H79" s="39">
        <v>4600</v>
      </c>
      <c r="I79" s="39">
        <v>11800</v>
      </c>
      <c r="J79" s="39">
        <v>15500</v>
      </c>
      <c r="K79" s="39">
        <v>17600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3700</v>
      </c>
      <c r="Y79" s="39">
        <v>5300</v>
      </c>
      <c r="Z79" s="39">
        <v>5500</v>
      </c>
      <c r="AA79" s="35">
        <v>0</v>
      </c>
    </row>
    <row r="80" spans="2:27" ht="12.75" customHeight="1" hidden="1">
      <c r="B80" s="83"/>
      <c r="C80" s="17"/>
      <c r="D80" s="51"/>
      <c r="E80" s="18"/>
      <c r="F80" s="50">
        <v>37631</v>
      </c>
      <c r="G80" s="22">
        <v>3800</v>
      </c>
      <c r="H80" s="22">
        <v>4200</v>
      </c>
      <c r="I80" s="22">
        <v>10600</v>
      </c>
      <c r="J80" s="22">
        <v>13800</v>
      </c>
      <c r="K80" s="22">
        <v>15700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>
        <v>3200</v>
      </c>
      <c r="Y80" s="22">
        <v>4600</v>
      </c>
      <c r="Z80" s="22">
        <v>4800</v>
      </c>
      <c r="AA80" s="95"/>
    </row>
    <row r="81" spans="2:28" ht="15" customHeight="1" hidden="1">
      <c r="B81" s="83"/>
      <c r="C81" s="17"/>
      <c r="D81" s="51"/>
      <c r="E81" s="18"/>
      <c r="F81" s="50">
        <v>37631</v>
      </c>
      <c r="G81" s="22">
        <v>3800</v>
      </c>
      <c r="H81" s="22">
        <v>4200</v>
      </c>
      <c r="I81" s="22">
        <v>10600</v>
      </c>
      <c r="J81" s="22">
        <v>13800</v>
      </c>
      <c r="K81" s="22">
        <v>15700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>
        <v>3200</v>
      </c>
      <c r="Y81" s="22">
        <v>4600</v>
      </c>
      <c r="Z81" s="22">
        <v>4800</v>
      </c>
      <c r="AA81" s="95"/>
      <c r="AB81" s="36"/>
    </row>
    <row r="82" spans="2:27" ht="12.75">
      <c r="B82" s="83">
        <v>47</v>
      </c>
      <c r="C82" s="17"/>
      <c r="D82" s="51" t="s">
        <v>152</v>
      </c>
      <c r="E82" s="18" t="s">
        <v>153</v>
      </c>
      <c r="F82" s="50">
        <v>38362</v>
      </c>
      <c r="G82" s="22">
        <v>4100</v>
      </c>
      <c r="H82" s="22">
        <v>4600</v>
      </c>
      <c r="I82" s="22">
        <v>11800</v>
      </c>
      <c r="J82" s="22">
        <v>15500</v>
      </c>
      <c r="K82" s="22">
        <v>17600</v>
      </c>
      <c r="L82" s="22">
        <v>0</v>
      </c>
      <c r="M82" s="22">
        <v>0</v>
      </c>
      <c r="N82" s="22">
        <v>0</v>
      </c>
      <c r="O82" s="22">
        <v>0</v>
      </c>
      <c r="P82" s="22">
        <v>800</v>
      </c>
      <c r="Q82" s="22">
        <v>0</v>
      </c>
      <c r="R82" s="22">
        <v>800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3700</v>
      </c>
      <c r="Y82" s="22">
        <v>5300</v>
      </c>
      <c r="Z82" s="22">
        <v>5500</v>
      </c>
      <c r="AA82" s="95">
        <v>0</v>
      </c>
    </row>
    <row r="83" spans="2:27" ht="12.75">
      <c r="B83" s="83">
        <v>48</v>
      </c>
      <c r="C83" s="17"/>
      <c r="D83" s="51" t="s">
        <v>154</v>
      </c>
      <c r="E83" s="18" t="s">
        <v>155</v>
      </c>
      <c r="F83" s="50">
        <v>38362</v>
      </c>
      <c r="G83" s="22">
        <v>4100</v>
      </c>
      <c r="H83" s="22">
        <v>4600</v>
      </c>
      <c r="I83" s="22">
        <v>11800</v>
      </c>
      <c r="J83" s="22">
        <v>15500</v>
      </c>
      <c r="K83" s="22">
        <v>17600</v>
      </c>
      <c r="L83" s="22">
        <v>0</v>
      </c>
      <c r="M83" s="22">
        <v>0</v>
      </c>
      <c r="N83" s="22">
        <v>0</v>
      </c>
      <c r="O83" s="22">
        <v>0</v>
      </c>
      <c r="P83" s="22">
        <v>600</v>
      </c>
      <c r="Q83" s="22">
        <v>0</v>
      </c>
      <c r="R83" s="22"/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3700</v>
      </c>
      <c r="Y83" s="22">
        <v>5300</v>
      </c>
      <c r="Z83" s="22">
        <v>5500</v>
      </c>
      <c r="AA83" s="95">
        <v>0</v>
      </c>
    </row>
    <row r="84" spans="2:27" ht="12.75">
      <c r="B84" s="83">
        <v>49</v>
      </c>
      <c r="C84" s="17"/>
      <c r="D84" s="51" t="s">
        <v>156</v>
      </c>
      <c r="E84" s="18" t="s">
        <v>157</v>
      </c>
      <c r="F84" s="50">
        <v>38362</v>
      </c>
      <c r="G84" s="22">
        <v>4100</v>
      </c>
      <c r="H84" s="22">
        <v>4600</v>
      </c>
      <c r="I84" s="22">
        <v>11800</v>
      </c>
      <c r="J84" s="22">
        <v>15500</v>
      </c>
      <c r="K84" s="22">
        <v>17600</v>
      </c>
      <c r="L84" s="22">
        <v>0</v>
      </c>
      <c r="M84" s="22">
        <v>0</v>
      </c>
      <c r="N84" s="22">
        <v>0</v>
      </c>
      <c r="O84" s="22">
        <v>0</v>
      </c>
      <c r="P84" s="22">
        <v>3000</v>
      </c>
      <c r="Q84" s="22">
        <v>0</v>
      </c>
      <c r="R84" s="22">
        <v>0</v>
      </c>
      <c r="S84" s="22"/>
      <c r="T84" s="22">
        <v>0</v>
      </c>
      <c r="U84" s="22">
        <v>0</v>
      </c>
      <c r="V84" s="22">
        <v>0</v>
      </c>
      <c r="W84" s="22">
        <v>0</v>
      </c>
      <c r="X84" s="22">
        <v>3700</v>
      </c>
      <c r="Y84" s="22">
        <v>5300</v>
      </c>
      <c r="Z84" s="22">
        <v>5500</v>
      </c>
      <c r="AA84" s="95">
        <v>0</v>
      </c>
    </row>
    <row r="85" spans="2:27" ht="13.5" thickBot="1">
      <c r="B85" s="83">
        <v>50</v>
      </c>
      <c r="C85" s="17"/>
      <c r="D85" s="51" t="s">
        <v>158</v>
      </c>
      <c r="E85" s="63" t="s">
        <v>159</v>
      </c>
      <c r="F85" s="64">
        <v>38362</v>
      </c>
      <c r="G85" s="75">
        <v>4100</v>
      </c>
      <c r="H85" s="75">
        <v>4600</v>
      </c>
      <c r="I85" s="75">
        <v>11800</v>
      </c>
      <c r="J85" s="75">
        <v>15500</v>
      </c>
      <c r="K85" s="75">
        <v>17600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3700</v>
      </c>
      <c r="Y85" s="75">
        <v>5300</v>
      </c>
      <c r="Z85" s="75">
        <v>5500</v>
      </c>
      <c r="AA85" s="98">
        <v>0</v>
      </c>
    </row>
    <row r="86" spans="2:27" ht="13.5" thickBot="1">
      <c r="B86" s="203">
        <v>14</v>
      </c>
      <c r="C86" s="17"/>
      <c r="D86" s="71"/>
      <c r="E86" s="1033" t="s">
        <v>184</v>
      </c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  <c r="S86" s="1034"/>
      <c r="T86" s="1034"/>
      <c r="U86" s="1034"/>
      <c r="V86" s="1034"/>
      <c r="W86" s="1034"/>
      <c r="X86" s="1034"/>
      <c r="Y86" s="1034"/>
      <c r="Z86" s="1034"/>
      <c r="AA86" s="1035"/>
    </row>
    <row r="87" spans="2:27" ht="12.75">
      <c r="B87" s="84">
        <v>51</v>
      </c>
      <c r="C87" s="17" t="s">
        <v>160</v>
      </c>
      <c r="D87" s="51" t="s">
        <v>161</v>
      </c>
      <c r="E87" s="79" t="s">
        <v>162</v>
      </c>
      <c r="F87" s="38">
        <v>38367</v>
      </c>
      <c r="G87" s="39">
        <v>4500</v>
      </c>
      <c r="H87" s="39">
        <v>5000</v>
      </c>
      <c r="I87" s="39">
        <v>12800</v>
      </c>
      <c r="J87" s="39">
        <v>15900</v>
      </c>
      <c r="K87" s="39">
        <v>18500</v>
      </c>
      <c r="L87" s="39">
        <v>0</v>
      </c>
      <c r="M87" s="39">
        <v>0</v>
      </c>
      <c r="N87" s="39">
        <v>0</v>
      </c>
      <c r="O87" s="39">
        <v>0</v>
      </c>
      <c r="P87" s="39">
        <v>2300</v>
      </c>
      <c r="Q87" s="39">
        <v>0</v>
      </c>
      <c r="R87" s="39"/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3100</v>
      </c>
      <c r="Y87" s="39">
        <v>3800</v>
      </c>
      <c r="Z87" s="39">
        <v>4600</v>
      </c>
      <c r="AA87" s="35">
        <v>0</v>
      </c>
    </row>
    <row r="88" spans="2:27" ht="15.75" customHeight="1">
      <c r="B88" s="83">
        <v>52</v>
      </c>
      <c r="C88" s="17"/>
      <c r="D88" s="51" t="s">
        <v>163</v>
      </c>
      <c r="E88" s="57" t="s">
        <v>164</v>
      </c>
      <c r="F88" s="50">
        <v>38367</v>
      </c>
      <c r="G88" s="22">
        <v>4500</v>
      </c>
      <c r="H88" s="22">
        <v>5000</v>
      </c>
      <c r="I88" s="22">
        <v>12800</v>
      </c>
      <c r="J88" s="22">
        <v>15900</v>
      </c>
      <c r="K88" s="22">
        <v>18500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3100</v>
      </c>
      <c r="Y88" s="22">
        <v>3800</v>
      </c>
      <c r="Z88" s="22">
        <v>4600</v>
      </c>
      <c r="AA88" s="95">
        <v>0</v>
      </c>
    </row>
    <row r="89" spans="2:27" ht="13.5" thickBot="1">
      <c r="B89" s="83">
        <v>53</v>
      </c>
      <c r="C89" s="17"/>
      <c r="D89" s="51" t="s">
        <v>165</v>
      </c>
      <c r="E89" s="80" t="s">
        <v>166</v>
      </c>
      <c r="F89" s="64">
        <v>38367</v>
      </c>
      <c r="G89" s="75">
        <v>4500</v>
      </c>
      <c r="H89" s="75">
        <v>5000</v>
      </c>
      <c r="I89" s="75">
        <v>12800</v>
      </c>
      <c r="J89" s="75">
        <v>15900</v>
      </c>
      <c r="K89" s="75">
        <v>18500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3100</v>
      </c>
      <c r="Y89" s="75">
        <v>3800</v>
      </c>
      <c r="Z89" s="75">
        <v>4600</v>
      </c>
      <c r="AA89" s="98">
        <v>0</v>
      </c>
    </row>
    <row r="90" spans="2:27" ht="13.5" thickBot="1">
      <c r="B90" s="203">
        <v>15</v>
      </c>
      <c r="C90" s="17"/>
      <c r="D90" s="71"/>
      <c r="E90" s="997" t="s">
        <v>325</v>
      </c>
      <c r="F90" s="998"/>
      <c r="G90" s="998"/>
      <c r="H90" s="998"/>
      <c r="I90" s="998"/>
      <c r="J90" s="998"/>
      <c r="K90" s="998"/>
      <c r="L90" s="998"/>
      <c r="M90" s="998"/>
      <c r="N90" s="998"/>
      <c r="O90" s="998"/>
      <c r="P90" s="998"/>
      <c r="Q90" s="998"/>
      <c r="R90" s="998"/>
      <c r="S90" s="998"/>
      <c r="T90" s="998"/>
      <c r="U90" s="998"/>
      <c r="V90" s="998"/>
      <c r="W90" s="998"/>
      <c r="X90" s="998"/>
      <c r="Y90" s="998"/>
      <c r="Z90" s="998"/>
      <c r="AA90" s="999"/>
    </row>
    <row r="91" spans="2:27" ht="12.75">
      <c r="B91" s="84">
        <v>54</v>
      </c>
      <c r="C91" s="17"/>
      <c r="D91" s="51"/>
      <c r="E91" s="37" t="s">
        <v>167</v>
      </c>
      <c r="F91" s="38">
        <v>38357</v>
      </c>
      <c r="G91" s="39">
        <v>5600</v>
      </c>
      <c r="H91" s="39">
        <v>6500</v>
      </c>
      <c r="I91" s="39">
        <v>13800</v>
      </c>
      <c r="J91" s="39">
        <v>22600</v>
      </c>
      <c r="K91" s="39">
        <v>26000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>
        <v>3700</v>
      </c>
      <c r="Y91" s="39">
        <v>5200</v>
      </c>
      <c r="Z91" s="39">
        <v>5400</v>
      </c>
      <c r="AA91" s="35"/>
    </row>
    <row r="92" spans="2:27" ht="13.5" thickBot="1">
      <c r="B92" s="83">
        <v>55</v>
      </c>
      <c r="C92" s="17"/>
      <c r="D92" s="51"/>
      <c r="E92" s="80" t="s">
        <v>168</v>
      </c>
      <c r="F92" s="64">
        <v>38357</v>
      </c>
      <c r="G92" s="75">
        <v>5600</v>
      </c>
      <c r="H92" s="75">
        <v>6500</v>
      </c>
      <c r="I92" s="75">
        <v>13800</v>
      </c>
      <c r="J92" s="75">
        <v>22600</v>
      </c>
      <c r="K92" s="75">
        <v>26000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>
        <v>3700</v>
      </c>
      <c r="Y92" s="75">
        <v>5200</v>
      </c>
      <c r="Z92" s="75">
        <v>5400</v>
      </c>
      <c r="AA92" s="98"/>
    </row>
    <row r="93" spans="2:27" ht="13.5" thickBot="1">
      <c r="B93" s="204">
        <v>16</v>
      </c>
      <c r="C93" s="17"/>
      <c r="D93" s="71"/>
      <c r="E93" s="1033" t="s">
        <v>352</v>
      </c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  <c r="X93" s="1034"/>
      <c r="Y93" s="1034"/>
      <c r="Z93" s="1034"/>
      <c r="AA93" s="1035"/>
    </row>
    <row r="94" spans="2:27" ht="13.5" thickBot="1">
      <c r="B94" s="99">
        <v>56</v>
      </c>
      <c r="C94" s="100"/>
      <c r="D94" s="100"/>
      <c r="E94" s="41" t="s">
        <v>169</v>
      </c>
      <c r="F94" s="24">
        <v>38439</v>
      </c>
      <c r="G94" s="48">
        <v>5400</v>
      </c>
      <c r="H94" s="48">
        <v>6200</v>
      </c>
      <c r="I94" s="48">
        <v>15700</v>
      </c>
      <c r="J94" s="48">
        <v>20600</v>
      </c>
      <c r="K94" s="48">
        <v>23500</v>
      </c>
      <c r="L94" s="40"/>
      <c r="M94" s="40"/>
      <c r="N94" s="40"/>
      <c r="O94" s="40"/>
      <c r="P94" s="48">
        <v>3800</v>
      </c>
      <c r="Q94" s="40"/>
      <c r="R94" s="48">
        <v>1000</v>
      </c>
      <c r="S94" s="40"/>
      <c r="T94" s="40"/>
      <c r="U94" s="40"/>
      <c r="V94" s="40"/>
      <c r="W94" s="40"/>
      <c r="X94" s="40"/>
      <c r="Y94" s="40"/>
      <c r="Z94" s="40"/>
      <c r="AA94" s="101"/>
    </row>
    <row r="95" spans="2:27" ht="12.75">
      <c r="B95" s="27"/>
      <c r="C95" s="27"/>
      <c r="D95" s="27"/>
      <c r="E95" s="135"/>
      <c r="F95" s="220"/>
      <c r="G95" s="136"/>
      <c r="H95" s="136"/>
      <c r="I95" s="136"/>
      <c r="J95" s="136"/>
      <c r="K95" s="136"/>
      <c r="L95" s="27"/>
      <c r="M95" s="27"/>
      <c r="N95" s="27"/>
      <c r="O95" s="27"/>
      <c r="P95" s="136"/>
      <c r="Q95" s="27"/>
      <c r="R95" s="136"/>
      <c r="S95" s="27"/>
      <c r="T95" s="27"/>
      <c r="U95" s="27"/>
      <c r="V95" s="27"/>
      <c r="W95" s="27"/>
      <c r="X95" s="27"/>
      <c r="Y95" s="27"/>
      <c r="Z95" s="27"/>
      <c r="AA95" s="27"/>
    </row>
    <row r="96" ht="15.75">
      <c r="E96" s="42" t="s">
        <v>170</v>
      </c>
    </row>
    <row r="97" ht="12.75">
      <c r="E97" t="s">
        <v>233</v>
      </c>
    </row>
    <row r="98" ht="12.75">
      <c r="E98" t="s">
        <v>171</v>
      </c>
    </row>
    <row r="99" spans="5:8" ht="12.75">
      <c r="E99" s="43"/>
      <c r="G99" s="43"/>
      <c r="H99" s="43"/>
    </row>
    <row r="104" ht="12.75">
      <c r="G104" s="102"/>
    </row>
  </sheetData>
  <sheetProtection/>
  <mergeCells count="29">
    <mergeCell ref="E52:AA52"/>
    <mergeCell ref="E65:AA65"/>
    <mergeCell ref="E78:AA78"/>
    <mergeCell ref="E86:AA86"/>
    <mergeCell ref="E90:AA90"/>
    <mergeCell ref="E93:AA93"/>
    <mergeCell ref="E22:AA22"/>
    <mergeCell ref="E25:AA25"/>
    <mergeCell ref="E29:AA29"/>
    <mergeCell ref="E36:AA36"/>
    <mergeCell ref="E43:AA43"/>
    <mergeCell ref="E47:AA47"/>
    <mergeCell ref="B1:AB1"/>
    <mergeCell ref="B3:AB3"/>
    <mergeCell ref="B4:B6"/>
    <mergeCell ref="C4:C6"/>
    <mergeCell ref="D4:D6"/>
    <mergeCell ref="E4:E6"/>
    <mergeCell ref="F4:F6"/>
    <mergeCell ref="AB8:AB9"/>
    <mergeCell ref="AB74:AB75"/>
    <mergeCell ref="AB76:AB77"/>
    <mergeCell ref="G4:AA4"/>
    <mergeCell ref="AB4:AB6"/>
    <mergeCell ref="G6:AA6"/>
    <mergeCell ref="E7:AA7"/>
    <mergeCell ref="E11:AA11"/>
    <mergeCell ref="E13:AA13"/>
    <mergeCell ref="E18:AA18"/>
  </mergeCells>
  <printOptions horizontalCentered="1" verticalCentered="1"/>
  <pageMargins left="0.984251968503937" right="0.5905511811023623" top="0.1968503937007874" bottom="0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0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0" customWidth="1"/>
    <col min="2" max="2" width="37.57421875" style="0" hidden="1" customWidth="1"/>
    <col min="3" max="3" width="34.28125" style="0" hidden="1" customWidth="1"/>
    <col min="4" max="4" width="28.28125" style="0" customWidth="1"/>
    <col min="5" max="5" width="13.421875" style="209" hidden="1" customWidth="1"/>
    <col min="6" max="6" width="6.00390625" style="0" bestFit="1" customWidth="1"/>
    <col min="7" max="12" width="6.8515625" style="0" customWidth="1"/>
    <col min="13" max="20" width="6.00390625" style="0" bestFit="1" customWidth="1"/>
    <col min="21" max="21" width="6.8515625" style="498" customWidth="1"/>
    <col min="22" max="22" width="4.710937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bestFit="1" customWidth="1"/>
    <col min="27" max="27" width="28.28125" style="0" hidden="1" customWidth="1"/>
  </cols>
  <sheetData>
    <row r="1" spans="1:27" ht="15.75">
      <c r="A1" s="1036" t="s">
        <v>352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</row>
    <row r="2" spans="1:27" ht="12.75">
      <c r="A2" s="1" t="s">
        <v>187</v>
      </c>
      <c r="B2" s="2"/>
      <c r="C2" s="2"/>
      <c r="D2" s="2"/>
      <c r="E2" s="20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51"/>
      <c r="V2" s="2"/>
      <c r="W2" s="2"/>
      <c r="X2" s="2"/>
      <c r="Y2" s="2"/>
      <c r="Z2" s="2"/>
      <c r="AA2" s="2"/>
    </row>
    <row r="3" spans="1:27" ht="13.5" thickBot="1">
      <c r="A3" s="1037" t="s">
        <v>232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</row>
    <row r="4" spans="1:27" ht="13.5" customHeight="1">
      <c r="A4" s="1047" t="s">
        <v>1</v>
      </c>
      <c r="B4" s="1038" t="s">
        <v>2</v>
      </c>
      <c r="C4" s="1038" t="s">
        <v>3</v>
      </c>
      <c r="D4" s="1038" t="s">
        <v>4</v>
      </c>
      <c r="E4" s="1041" t="s">
        <v>5</v>
      </c>
      <c r="F4" s="1026" t="s">
        <v>6</v>
      </c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7"/>
      <c r="AA4" s="1028" t="s">
        <v>7</v>
      </c>
    </row>
    <row r="5" spans="1:27" ht="12.75">
      <c r="A5" s="1048"/>
      <c r="B5" s="1039"/>
      <c r="C5" s="1039" t="s">
        <v>3</v>
      </c>
      <c r="D5" s="1039"/>
      <c r="E5" s="104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852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82" t="s">
        <v>28</v>
      </c>
      <c r="AA5" s="1029"/>
    </row>
    <row r="6" spans="1:27" ht="20.25" customHeight="1" thickBot="1">
      <c r="A6" s="1048"/>
      <c r="B6" s="1040"/>
      <c r="C6" s="1040"/>
      <c r="D6" s="1040"/>
      <c r="E6" s="1043"/>
      <c r="F6" s="1031" t="s">
        <v>29</v>
      </c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2"/>
      <c r="AA6" s="1030"/>
    </row>
    <row r="7" spans="1:27" ht="13.5" thickBot="1">
      <c r="A7" s="137">
        <v>1</v>
      </c>
      <c r="B7" s="45"/>
      <c r="C7" s="58"/>
      <c r="D7" s="1033" t="s">
        <v>172</v>
      </c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5"/>
      <c r="AA7" s="44"/>
    </row>
    <row r="8" spans="1:27" ht="13.5" customHeight="1">
      <c r="A8" s="84">
        <v>1</v>
      </c>
      <c r="B8" s="17" t="s">
        <v>30</v>
      </c>
      <c r="C8" s="49" t="s">
        <v>31</v>
      </c>
      <c r="D8" s="31" t="s">
        <v>32</v>
      </c>
      <c r="E8" s="206">
        <v>38733</v>
      </c>
      <c r="F8" s="105">
        <v>5100</v>
      </c>
      <c r="G8" s="105">
        <v>8800</v>
      </c>
      <c r="H8" s="105">
        <v>5500</v>
      </c>
      <c r="I8" s="105">
        <v>12600</v>
      </c>
      <c r="J8" s="105">
        <v>19300</v>
      </c>
      <c r="K8" s="105">
        <v>25000</v>
      </c>
      <c r="L8" s="105">
        <v>27600</v>
      </c>
      <c r="M8" s="105">
        <v>0</v>
      </c>
      <c r="N8" s="105">
        <v>0</v>
      </c>
      <c r="O8" s="105">
        <v>0</v>
      </c>
      <c r="P8" s="105">
        <v>0</v>
      </c>
      <c r="Q8" s="105">
        <v>7800</v>
      </c>
      <c r="R8" s="105" t="s">
        <v>33</v>
      </c>
      <c r="S8" s="105" t="s">
        <v>33</v>
      </c>
      <c r="T8" s="105" t="s">
        <v>33</v>
      </c>
      <c r="U8" s="105" t="s">
        <v>33</v>
      </c>
      <c r="V8" s="105" t="s">
        <v>33</v>
      </c>
      <c r="W8" s="105" t="s">
        <v>33</v>
      </c>
      <c r="X8" s="105" t="s">
        <v>33</v>
      </c>
      <c r="Y8" s="105" t="s">
        <v>33</v>
      </c>
      <c r="Z8" s="106">
        <v>0</v>
      </c>
      <c r="AA8" s="1022" t="s">
        <v>34</v>
      </c>
    </row>
    <row r="9" spans="1:27" ht="13.5" customHeight="1">
      <c r="A9" s="83">
        <v>2</v>
      </c>
      <c r="B9" s="17"/>
      <c r="C9" s="49" t="s">
        <v>35</v>
      </c>
      <c r="D9" s="18" t="s">
        <v>36</v>
      </c>
      <c r="E9" s="107">
        <v>38733</v>
      </c>
      <c r="F9" s="108">
        <v>5100</v>
      </c>
      <c r="G9" s="108">
        <v>8800</v>
      </c>
      <c r="H9" s="108">
        <v>5500</v>
      </c>
      <c r="I9" s="108">
        <v>12600</v>
      </c>
      <c r="J9" s="108">
        <v>19300</v>
      </c>
      <c r="K9" s="108">
        <v>25000</v>
      </c>
      <c r="L9" s="108">
        <v>27600</v>
      </c>
      <c r="M9" s="108">
        <v>0</v>
      </c>
      <c r="N9" s="108">
        <v>0</v>
      </c>
      <c r="O9" s="108" t="s">
        <v>33</v>
      </c>
      <c r="P9" s="108">
        <v>0</v>
      </c>
      <c r="Q9" s="108">
        <v>7800</v>
      </c>
      <c r="R9" s="108" t="s">
        <v>33</v>
      </c>
      <c r="S9" s="108" t="s">
        <v>33</v>
      </c>
      <c r="T9" s="108" t="s">
        <v>33</v>
      </c>
      <c r="U9" s="108" t="s">
        <v>33</v>
      </c>
      <c r="V9" s="108" t="s">
        <v>33</v>
      </c>
      <c r="W9" s="108" t="s">
        <v>33</v>
      </c>
      <c r="X9" s="108" t="s">
        <v>33</v>
      </c>
      <c r="Y9" s="108" t="s">
        <v>33</v>
      </c>
      <c r="Z9" s="109">
        <v>0</v>
      </c>
      <c r="AA9" s="1023"/>
    </row>
    <row r="10" spans="1:27" ht="14.25" customHeight="1" thickBot="1">
      <c r="A10" s="83">
        <v>3</v>
      </c>
      <c r="B10" s="17"/>
      <c r="C10" s="49" t="s">
        <v>37</v>
      </c>
      <c r="D10" s="63" t="s">
        <v>38</v>
      </c>
      <c r="E10" s="110">
        <v>38733</v>
      </c>
      <c r="F10" s="112">
        <v>0</v>
      </c>
      <c r="G10" s="112">
        <v>0</v>
      </c>
      <c r="H10" s="112">
        <v>0</v>
      </c>
      <c r="I10" s="112">
        <v>0</v>
      </c>
      <c r="J10" s="112">
        <v>19300</v>
      </c>
      <c r="K10" s="112">
        <v>25000</v>
      </c>
      <c r="L10" s="112">
        <v>27600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2" t="s">
        <v>33</v>
      </c>
      <c r="Z10" s="113">
        <v>0</v>
      </c>
      <c r="AA10" s="5"/>
    </row>
    <row r="11" spans="1:27" ht="14.25" customHeight="1" thickBot="1">
      <c r="A11" s="137">
        <v>2</v>
      </c>
      <c r="B11" s="17"/>
      <c r="C11" s="62"/>
      <c r="D11" s="1033" t="s">
        <v>173</v>
      </c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5"/>
      <c r="AA11" s="5"/>
    </row>
    <row r="12" spans="1:27" ht="15.75" customHeight="1" thickBot="1">
      <c r="A12" s="84">
        <v>4</v>
      </c>
      <c r="B12" s="17" t="s">
        <v>39</v>
      </c>
      <c r="C12" s="18" t="s">
        <v>40</v>
      </c>
      <c r="D12" s="29" t="s">
        <v>41</v>
      </c>
      <c r="E12" s="206">
        <v>38733</v>
      </c>
      <c r="F12" s="117">
        <v>5800</v>
      </c>
      <c r="G12" s="117">
        <v>8300</v>
      </c>
      <c r="H12" s="117">
        <v>6900</v>
      </c>
      <c r="I12" s="117">
        <v>9300</v>
      </c>
      <c r="J12" s="117">
        <v>16400</v>
      </c>
      <c r="K12" s="117">
        <v>22000</v>
      </c>
      <c r="L12" s="117">
        <v>24200</v>
      </c>
      <c r="M12" s="117">
        <v>3000</v>
      </c>
      <c r="N12" s="117">
        <v>4100</v>
      </c>
      <c r="O12" s="117">
        <v>3200</v>
      </c>
      <c r="P12" s="117">
        <v>0</v>
      </c>
      <c r="Q12" s="117">
        <v>4700</v>
      </c>
      <c r="R12" s="117">
        <v>3800</v>
      </c>
      <c r="S12" s="117">
        <v>5300</v>
      </c>
      <c r="T12" s="117"/>
      <c r="U12" s="117"/>
      <c r="V12" s="117"/>
      <c r="W12" s="117">
        <v>0</v>
      </c>
      <c r="X12" s="117">
        <v>0</v>
      </c>
      <c r="Y12" s="117">
        <v>0</v>
      </c>
      <c r="Z12" s="118">
        <v>0</v>
      </c>
      <c r="AA12" s="7" t="s">
        <v>42</v>
      </c>
    </row>
    <row r="13" spans="1:27" ht="15.75" customHeight="1" thickBot="1">
      <c r="A13" s="137">
        <v>3</v>
      </c>
      <c r="B13" s="17"/>
      <c r="C13" s="68"/>
      <c r="D13" s="1033" t="s">
        <v>174</v>
      </c>
      <c r="E13" s="1034"/>
      <c r="F13" s="1034"/>
      <c r="G13" s="1034"/>
      <c r="H13" s="1034"/>
      <c r="I13" s="1034"/>
      <c r="J13" s="1034"/>
      <c r="K13" s="1034"/>
      <c r="L13" s="1034"/>
      <c r="M13" s="1034"/>
      <c r="N13" s="1034"/>
      <c r="O13" s="1034"/>
      <c r="P13" s="1034"/>
      <c r="Q13" s="1034"/>
      <c r="R13" s="1034"/>
      <c r="S13" s="1034"/>
      <c r="T13" s="1034"/>
      <c r="U13" s="1034"/>
      <c r="V13" s="1034"/>
      <c r="W13" s="1034"/>
      <c r="X13" s="1034"/>
      <c r="Y13" s="1034"/>
      <c r="Z13" s="1035"/>
      <c r="AA13" s="46"/>
    </row>
    <row r="14" spans="1:27" ht="13.5" customHeight="1">
      <c r="A14" s="83">
        <v>5</v>
      </c>
      <c r="B14" s="17" t="s">
        <v>43</v>
      </c>
      <c r="C14" s="51" t="s">
        <v>44</v>
      </c>
      <c r="D14" s="31" t="s">
        <v>45</v>
      </c>
      <c r="E14" s="107">
        <v>39017</v>
      </c>
      <c r="F14" s="105">
        <v>5700</v>
      </c>
      <c r="G14" s="105">
        <v>9000</v>
      </c>
      <c r="H14" s="105">
        <v>7200</v>
      </c>
      <c r="I14" s="105">
        <v>11500</v>
      </c>
      <c r="J14" s="105">
        <v>16800</v>
      </c>
      <c r="K14" s="105">
        <v>27200</v>
      </c>
      <c r="L14" s="105">
        <v>34400</v>
      </c>
      <c r="M14" s="105">
        <v>0</v>
      </c>
      <c r="N14" s="105">
        <v>0</v>
      </c>
      <c r="O14" s="105">
        <v>2800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6">
        <v>0</v>
      </c>
      <c r="AA14" s="8"/>
    </row>
    <row r="15" spans="1:27" ht="13.5" customHeight="1">
      <c r="A15" s="83">
        <v>6</v>
      </c>
      <c r="B15" s="17"/>
      <c r="C15" s="51" t="s">
        <v>46</v>
      </c>
      <c r="D15" s="18" t="s">
        <v>47</v>
      </c>
      <c r="E15" s="107">
        <v>38834</v>
      </c>
      <c r="F15" s="108">
        <v>5600</v>
      </c>
      <c r="G15" s="108">
        <v>8800</v>
      </c>
      <c r="H15" s="108">
        <v>7000</v>
      </c>
      <c r="I15" s="108">
        <v>11200</v>
      </c>
      <c r="J15" s="108">
        <v>16500</v>
      </c>
      <c r="K15" s="108">
        <v>26600</v>
      </c>
      <c r="L15" s="108">
        <v>33600</v>
      </c>
      <c r="M15" s="108">
        <v>0</v>
      </c>
      <c r="N15" s="108">
        <v>0</v>
      </c>
      <c r="O15" s="108">
        <v>2800</v>
      </c>
      <c r="P15" s="108">
        <v>0</v>
      </c>
      <c r="Q15" s="108">
        <v>4400</v>
      </c>
      <c r="R15" s="108">
        <v>3500</v>
      </c>
      <c r="S15" s="108">
        <v>0</v>
      </c>
      <c r="T15" s="108">
        <v>0</v>
      </c>
      <c r="U15" s="108">
        <v>0</v>
      </c>
      <c r="V15" s="108">
        <v>0</v>
      </c>
      <c r="W15" s="108" t="s">
        <v>33</v>
      </c>
      <c r="X15" s="108" t="s">
        <v>33</v>
      </c>
      <c r="Y15" s="108" t="s">
        <v>33</v>
      </c>
      <c r="Z15" s="109">
        <v>0</v>
      </c>
      <c r="AA15" s="9" t="s">
        <v>48</v>
      </c>
    </row>
    <row r="16" spans="1:27" ht="13.5" customHeight="1">
      <c r="A16" s="83">
        <v>7</v>
      </c>
      <c r="B16" s="17"/>
      <c r="C16" s="51" t="s">
        <v>49</v>
      </c>
      <c r="D16" s="18" t="s">
        <v>50</v>
      </c>
      <c r="E16" s="107">
        <v>38834</v>
      </c>
      <c r="F16" s="108">
        <v>5600</v>
      </c>
      <c r="G16" s="108">
        <v>8800</v>
      </c>
      <c r="H16" s="108">
        <v>7000</v>
      </c>
      <c r="I16" s="108">
        <v>11200</v>
      </c>
      <c r="J16" s="108">
        <v>16500</v>
      </c>
      <c r="K16" s="108">
        <v>26600</v>
      </c>
      <c r="L16" s="108">
        <v>33600</v>
      </c>
      <c r="M16" s="108">
        <v>0</v>
      </c>
      <c r="N16" s="108">
        <v>0</v>
      </c>
      <c r="O16" s="108">
        <v>2800</v>
      </c>
      <c r="P16" s="108">
        <v>0</v>
      </c>
      <c r="Q16" s="108">
        <v>4400</v>
      </c>
      <c r="R16" s="108">
        <v>3500</v>
      </c>
      <c r="S16" s="108">
        <v>0</v>
      </c>
      <c r="T16" s="108">
        <v>0</v>
      </c>
      <c r="U16" s="108">
        <v>0</v>
      </c>
      <c r="V16" s="108">
        <v>0</v>
      </c>
      <c r="W16" s="108" t="s">
        <v>33</v>
      </c>
      <c r="X16" s="108" t="s">
        <v>33</v>
      </c>
      <c r="Y16" s="108" t="s">
        <v>33</v>
      </c>
      <c r="Z16" s="109">
        <v>0</v>
      </c>
      <c r="AA16" s="9" t="s">
        <v>48</v>
      </c>
    </row>
    <row r="17" spans="1:27" ht="13.5" customHeight="1" thickBot="1">
      <c r="A17" s="83">
        <v>8</v>
      </c>
      <c r="B17" s="17"/>
      <c r="C17" s="51" t="s">
        <v>51</v>
      </c>
      <c r="D17" s="63" t="s">
        <v>52</v>
      </c>
      <c r="E17" s="107">
        <v>38834</v>
      </c>
      <c r="F17" s="112">
        <v>5600</v>
      </c>
      <c r="G17" s="112">
        <v>8800</v>
      </c>
      <c r="H17" s="112">
        <v>7000</v>
      </c>
      <c r="I17" s="112">
        <v>11200</v>
      </c>
      <c r="J17" s="112">
        <v>16500</v>
      </c>
      <c r="K17" s="112">
        <v>26600</v>
      </c>
      <c r="L17" s="112">
        <v>33600</v>
      </c>
      <c r="M17" s="112">
        <v>0</v>
      </c>
      <c r="N17" s="112">
        <v>0</v>
      </c>
      <c r="O17" s="112">
        <v>2800</v>
      </c>
      <c r="P17" s="112">
        <v>0</v>
      </c>
      <c r="Q17" s="112">
        <v>4400</v>
      </c>
      <c r="R17" s="112">
        <v>3500</v>
      </c>
      <c r="S17" s="112">
        <v>0</v>
      </c>
      <c r="T17" s="108">
        <v>0</v>
      </c>
      <c r="U17" s="108">
        <v>0</v>
      </c>
      <c r="V17" s="108">
        <v>0</v>
      </c>
      <c r="W17" s="112">
        <v>0</v>
      </c>
      <c r="X17" s="112">
        <v>0</v>
      </c>
      <c r="Y17" s="112">
        <v>0</v>
      </c>
      <c r="Z17" s="113">
        <v>0</v>
      </c>
      <c r="AA17" s="9" t="s">
        <v>48</v>
      </c>
    </row>
    <row r="18" spans="1:27" ht="13.5" customHeight="1" thickBot="1">
      <c r="A18" s="137">
        <v>4</v>
      </c>
      <c r="B18" s="17"/>
      <c r="C18" s="71"/>
      <c r="D18" s="1033" t="s">
        <v>53</v>
      </c>
      <c r="E18" s="1034"/>
      <c r="F18" s="1034"/>
      <c r="G18" s="1034"/>
      <c r="H18" s="1034"/>
      <c r="I18" s="1034"/>
      <c r="J18" s="1034"/>
      <c r="K18" s="1034"/>
      <c r="L18" s="1034"/>
      <c r="M18" s="1034"/>
      <c r="N18" s="1034"/>
      <c r="O18" s="1034"/>
      <c r="P18" s="1034"/>
      <c r="Q18" s="1034"/>
      <c r="R18" s="1034"/>
      <c r="S18" s="1034"/>
      <c r="T18" s="1034"/>
      <c r="U18" s="1034"/>
      <c r="V18" s="1034"/>
      <c r="W18" s="1034"/>
      <c r="X18" s="1034"/>
      <c r="Y18" s="1034"/>
      <c r="Z18" s="1035"/>
      <c r="AA18" s="46"/>
    </row>
    <row r="19" spans="1:27" ht="13.5" customHeight="1">
      <c r="A19" s="83">
        <v>9</v>
      </c>
      <c r="B19" s="17" t="s">
        <v>53</v>
      </c>
      <c r="C19" s="18" t="s">
        <v>54</v>
      </c>
      <c r="D19" s="31" t="s">
        <v>55</v>
      </c>
      <c r="E19" s="206">
        <v>38733</v>
      </c>
      <c r="F19" s="105">
        <v>2700</v>
      </c>
      <c r="G19" s="105">
        <v>3200</v>
      </c>
      <c r="H19" s="105">
        <v>6500</v>
      </c>
      <c r="I19" s="105">
        <v>11700</v>
      </c>
      <c r="J19" s="105">
        <v>37200</v>
      </c>
      <c r="K19" s="105">
        <v>49800</v>
      </c>
      <c r="L19" s="105">
        <v>55300</v>
      </c>
      <c r="M19" s="105" t="s">
        <v>33</v>
      </c>
      <c r="N19" s="105" t="s">
        <v>33</v>
      </c>
      <c r="O19" s="105" t="s">
        <v>33</v>
      </c>
      <c r="P19" s="105">
        <v>0</v>
      </c>
      <c r="Q19" s="105" t="s">
        <v>33</v>
      </c>
      <c r="R19" s="105" t="s">
        <v>33</v>
      </c>
      <c r="S19" s="105" t="s">
        <v>33</v>
      </c>
      <c r="T19" s="105" t="s">
        <v>33</v>
      </c>
      <c r="U19" s="105" t="s">
        <v>33</v>
      </c>
      <c r="V19" s="105" t="s">
        <v>33</v>
      </c>
      <c r="W19" s="105" t="s">
        <v>33</v>
      </c>
      <c r="X19" s="105" t="s">
        <v>33</v>
      </c>
      <c r="Y19" s="105" t="s">
        <v>33</v>
      </c>
      <c r="Z19" s="119" t="s">
        <v>33</v>
      </c>
      <c r="AA19" s="10" t="s">
        <v>56</v>
      </c>
    </row>
    <row r="20" spans="1:27" ht="13.5" customHeight="1">
      <c r="A20" s="83">
        <v>10</v>
      </c>
      <c r="B20" s="17"/>
      <c r="C20" s="18" t="s">
        <v>57</v>
      </c>
      <c r="D20" s="18" t="s">
        <v>58</v>
      </c>
      <c r="E20" s="107">
        <v>38733</v>
      </c>
      <c r="F20" s="108">
        <v>6000</v>
      </c>
      <c r="G20" s="108">
        <v>9200</v>
      </c>
      <c r="H20" s="108">
        <v>6500</v>
      </c>
      <c r="I20" s="108">
        <v>11700</v>
      </c>
      <c r="J20" s="108">
        <v>37200</v>
      </c>
      <c r="K20" s="108">
        <v>49800</v>
      </c>
      <c r="L20" s="108">
        <v>55300</v>
      </c>
      <c r="M20" s="108" t="s">
        <v>33</v>
      </c>
      <c r="N20" s="108" t="s">
        <v>33</v>
      </c>
      <c r="O20" s="108" t="s">
        <v>33</v>
      </c>
      <c r="P20" s="108">
        <v>0</v>
      </c>
      <c r="Q20" s="108" t="s">
        <v>33</v>
      </c>
      <c r="R20" s="108" t="s">
        <v>33</v>
      </c>
      <c r="S20" s="108" t="s">
        <v>33</v>
      </c>
      <c r="T20" s="108" t="s">
        <v>33</v>
      </c>
      <c r="U20" s="108" t="s">
        <v>33</v>
      </c>
      <c r="V20" s="108" t="s">
        <v>33</v>
      </c>
      <c r="W20" s="108" t="s">
        <v>33</v>
      </c>
      <c r="X20" s="108" t="s">
        <v>33</v>
      </c>
      <c r="Y20" s="108" t="s">
        <v>33</v>
      </c>
      <c r="Z20" s="120" t="s">
        <v>33</v>
      </c>
      <c r="AA20" s="11" t="s">
        <v>56</v>
      </c>
    </row>
    <row r="21" spans="1:27" ht="13.5" customHeight="1" thickBot="1">
      <c r="A21" s="83">
        <v>11</v>
      </c>
      <c r="B21" s="17"/>
      <c r="C21" s="18" t="s">
        <v>59</v>
      </c>
      <c r="D21" s="63" t="s">
        <v>60</v>
      </c>
      <c r="E21" s="110">
        <v>38733</v>
      </c>
      <c r="F21" s="112">
        <v>6000</v>
      </c>
      <c r="G21" s="112">
        <v>9200</v>
      </c>
      <c r="H21" s="112">
        <v>6500</v>
      </c>
      <c r="I21" s="112">
        <v>11700</v>
      </c>
      <c r="J21" s="112">
        <v>37200</v>
      </c>
      <c r="K21" s="112">
        <v>49800</v>
      </c>
      <c r="L21" s="112">
        <v>55300</v>
      </c>
      <c r="M21" s="112" t="s">
        <v>33</v>
      </c>
      <c r="N21" s="112" t="s">
        <v>33</v>
      </c>
      <c r="O21" s="112" t="s">
        <v>33</v>
      </c>
      <c r="P21" s="112">
        <v>0</v>
      </c>
      <c r="Q21" s="112" t="s">
        <v>33</v>
      </c>
      <c r="R21" s="112" t="s">
        <v>33</v>
      </c>
      <c r="S21" s="112" t="s">
        <v>33</v>
      </c>
      <c r="T21" s="112" t="s">
        <v>33</v>
      </c>
      <c r="U21" s="112" t="s">
        <v>33</v>
      </c>
      <c r="V21" s="112" t="s">
        <v>33</v>
      </c>
      <c r="W21" s="112" t="s">
        <v>33</v>
      </c>
      <c r="X21" s="112" t="s">
        <v>33</v>
      </c>
      <c r="Y21" s="112" t="s">
        <v>33</v>
      </c>
      <c r="Z21" s="121" t="s">
        <v>33</v>
      </c>
      <c r="AA21" s="11" t="s">
        <v>56</v>
      </c>
    </row>
    <row r="22" spans="1:27" ht="13.5" customHeight="1" thickBot="1">
      <c r="A22" s="137">
        <v>5</v>
      </c>
      <c r="B22" s="17"/>
      <c r="C22" s="68"/>
      <c r="D22" s="1033" t="s">
        <v>175</v>
      </c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5"/>
      <c r="AA22" s="46"/>
    </row>
    <row r="23" spans="1:27" ht="13.5" customHeight="1">
      <c r="A23" s="83">
        <v>12</v>
      </c>
      <c r="B23" s="17" t="s">
        <v>61</v>
      </c>
      <c r="C23" s="18" t="s">
        <v>62</v>
      </c>
      <c r="D23" s="31" t="s">
        <v>63</v>
      </c>
      <c r="E23" s="206">
        <v>38749</v>
      </c>
      <c r="F23" s="105">
        <v>5600</v>
      </c>
      <c r="G23" s="105">
        <v>8900</v>
      </c>
      <c r="H23" s="105">
        <v>5800</v>
      </c>
      <c r="I23" s="105">
        <v>14000</v>
      </c>
      <c r="J23" s="105">
        <v>20800</v>
      </c>
      <c r="K23" s="105">
        <v>28100</v>
      </c>
      <c r="L23" s="105">
        <v>28100</v>
      </c>
      <c r="M23" s="105" t="s">
        <v>33</v>
      </c>
      <c r="N23" s="105" t="s">
        <v>33</v>
      </c>
      <c r="O23" s="105">
        <v>2900</v>
      </c>
      <c r="P23" s="105">
        <v>0</v>
      </c>
      <c r="Q23" s="105" t="s">
        <v>33</v>
      </c>
      <c r="R23" s="105" t="s">
        <v>33</v>
      </c>
      <c r="S23" s="105" t="s">
        <v>33</v>
      </c>
      <c r="T23" s="105" t="s">
        <v>33</v>
      </c>
      <c r="U23" s="105" t="s">
        <v>33</v>
      </c>
      <c r="V23" s="105" t="s">
        <v>33</v>
      </c>
      <c r="W23" s="105" t="s">
        <v>33</v>
      </c>
      <c r="X23" s="105" t="s">
        <v>33</v>
      </c>
      <c r="Y23" s="105" t="s">
        <v>33</v>
      </c>
      <c r="Z23" s="119" t="s">
        <v>33</v>
      </c>
      <c r="AA23" s="8"/>
    </row>
    <row r="24" spans="1:27" ht="13.5" customHeight="1" thickBot="1">
      <c r="A24" s="83">
        <v>13</v>
      </c>
      <c r="B24" s="17"/>
      <c r="C24" s="18" t="s">
        <v>64</v>
      </c>
      <c r="D24" s="63" t="s">
        <v>65</v>
      </c>
      <c r="E24" s="110">
        <v>38749</v>
      </c>
      <c r="F24" s="112">
        <v>5600</v>
      </c>
      <c r="G24" s="112">
        <v>8900</v>
      </c>
      <c r="H24" s="112">
        <v>5800</v>
      </c>
      <c r="I24" s="112">
        <v>14000</v>
      </c>
      <c r="J24" s="112">
        <v>20800</v>
      </c>
      <c r="K24" s="112">
        <v>28100</v>
      </c>
      <c r="L24" s="112">
        <v>28100</v>
      </c>
      <c r="M24" s="112" t="s">
        <v>33</v>
      </c>
      <c r="N24" s="112" t="s">
        <v>33</v>
      </c>
      <c r="O24" s="112" t="s">
        <v>33</v>
      </c>
      <c r="P24" s="112">
        <v>0</v>
      </c>
      <c r="Q24" s="112" t="s">
        <v>33</v>
      </c>
      <c r="R24" s="112" t="s">
        <v>33</v>
      </c>
      <c r="S24" s="112" t="s">
        <v>33</v>
      </c>
      <c r="T24" s="112" t="s">
        <v>33</v>
      </c>
      <c r="U24" s="112" t="s">
        <v>33</v>
      </c>
      <c r="V24" s="112" t="s">
        <v>33</v>
      </c>
      <c r="W24" s="112" t="s">
        <v>33</v>
      </c>
      <c r="X24" s="112" t="s">
        <v>33</v>
      </c>
      <c r="Y24" s="112" t="s">
        <v>33</v>
      </c>
      <c r="Z24" s="121" t="s">
        <v>33</v>
      </c>
      <c r="AA24" s="8"/>
    </row>
    <row r="25" spans="1:27" ht="13.5" customHeight="1" thickBot="1">
      <c r="A25" s="137">
        <v>6</v>
      </c>
      <c r="B25" s="17"/>
      <c r="C25" s="68"/>
      <c r="D25" s="1033" t="s">
        <v>176</v>
      </c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5"/>
      <c r="AA25" s="8"/>
    </row>
    <row r="26" spans="1:27" ht="13.5" customHeight="1">
      <c r="A26" s="83">
        <v>14</v>
      </c>
      <c r="B26" s="17" t="s">
        <v>66</v>
      </c>
      <c r="C26" s="18" t="s">
        <v>67</v>
      </c>
      <c r="D26" s="31" t="s">
        <v>68</v>
      </c>
      <c r="E26" s="206">
        <v>38733</v>
      </c>
      <c r="F26" s="105">
        <v>6300</v>
      </c>
      <c r="G26" s="105">
        <v>7200</v>
      </c>
      <c r="H26" s="105">
        <v>6600</v>
      </c>
      <c r="I26" s="105">
        <v>8500</v>
      </c>
      <c r="J26" s="105">
        <v>18200</v>
      </c>
      <c r="K26" s="105">
        <v>24500</v>
      </c>
      <c r="L26" s="105">
        <v>26700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19">
        <v>0</v>
      </c>
      <c r="AA26" s="8"/>
    </row>
    <row r="27" spans="1:27" ht="13.5" customHeight="1">
      <c r="A27" s="83">
        <v>15</v>
      </c>
      <c r="B27" s="17"/>
      <c r="C27" s="18" t="s">
        <v>69</v>
      </c>
      <c r="D27" s="18" t="s">
        <v>70</v>
      </c>
      <c r="E27" s="107">
        <v>38733</v>
      </c>
      <c r="F27" s="108">
        <v>6300</v>
      </c>
      <c r="G27" s="108">
        <v>6900</v>
      </c>
      <c r="H27" s="108">
        <v>6300</v>
      </c>
      <c r="I27" s="108">
        <v>8200</v>
      </c>
      <c r="J27" s="108">
        <v>16600</v>
      </c>
      <c r="K27" s="108">
        <v>22300</v>
      </c>
      <c r="L27" s="108">
        <v>24500</v>
      </c>
      <c r="M27" s="108">
        <v>0</v>
      </c>
      <c r="N27" s="108">
        <v>0</v>
      </c>
      <c r="O27" s="108">
        <v>4000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20">
        <v>0</v>
      </c>
      <c r="AA27" s="8"/>
    </row>
    <row r="28" spans="1:27" ht="13.5" customHeight="1" thickBot="1">
      <c r="A28" s="83">
        <v>16</v>
      </c>
      <c r="B28" s="17"/>
      <c r="C28" s="18" t="s">
        <v>71</v>
      </c>
      <c r="D28" s="63" t="s">
        <v>72</v>
      </c>
      <c r="E28" s="110">
        <v>38733</v>
      </c>
      <c r="F28" s="112">
        <v>6300</v>
      </c>
      <c r="G28" s="112">
        <v>6900</v>
      </c>
      <c r="H28" s="112">
        <v>6300</v>
      </c>
      <c r="I28" s="112">
        <v>8200</v>
      </c>
      <c r="J28" s="112">
        <v>16600</v>
      </c>
      <c r="K28" s="112">
        <v>22300</v>
      </c>
      <c r="L28" s="112">
        <v>24500</v>
      </c>
      <c r="M28" s="112">
        <v>0</v>
      </c>
      <c r="N28" s="112">
        <v>0</v>
      </c>
      <c r="O28" s="112">
        <v>2600</v>
      </c>
      <c r="P28" s="112">
        <v>0</v>
      </c>
      <c r="Q28" s="112">
        <v>3600</v>
      </c>
      <c r="R28" s="112">
        <v>3600</v>
      </c>
      <c r="S28" s="112">
        <v>3600</v>
      </c>
      <c r="T28" s="112">
        <v>7900</v>
      </c>
      <c r="U28" s="112" t="s">
        <v>33</v>
      </c>
      <c r="V28" s="112" t="s">
        <v>33</v>
      </c>
      <c r="W28" s="112" t="s">
        <v>33</v>
      </c>
      <c r="X28" s="112" t="s">
        <v>33</v>
      </c>
      <c r="Y28" s="112" t="s">
        <v>33</v>
      </c>
      <c r="Z28" s="121">
        <v>0</v>
      </c>
      <c r="AA28" s="12"/>
    </row>
    <row r="29" spans="1:27" ht="13.5" customHeight="1" thickBot="1">
      <c r="A29" s="137">
        <v>7</v>
      </c>
      <c r="B29" s="17"/>
      <c r="C29" s="68"/>
      <c r="D29" s="1033" t="s">
        <v>221</v>
      </c>
      <c r="E29" s="1034"/>
      <c r="F29" s="1034"/>
      <c r="G29" s="1034"/>
      <c r="H29" s="1034"/>
      <c r="I29" s="1034"/>
      <c r="J29" s="1034"/>
      <c r="K29" s="1034"/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5"/>
      <c r="AA29" s="12"/>
    </row>
    <row r="30" spans="1:27" ht="13.5" customHeight="1">
      <c r="A30" s="83">
        <v>17</v>
      </c>
      <c r="B30" s="17" t="s">
        <v>73</v>
      </c>
      <c r="C30" s="52" t="s">
        <v>74</v>
      </c>
      <c r="D30" s="31" t="s">
        <v>75</v>
      </c>
      <c r="E30" s="107">
        <v>38807</v>
      </c>
      <c r="F30" s="105">
        <v>3900</v>
      </c>
      <c r="G30" s="105">
        <v>7800</v>
      </c>
      <c r="H30" s="105">
        <v>5000</v>
      </c>
      <c r="I30" s="105">
        <v>7800</v>
      </c>
      <c r="J30" s="105">
        <v>11100</v>
      </c>
      <c r="K30" s="105">
        <v>15000</v>
      </c>
      <c r="L30" s="105">
        <v>17000</v>
      </c>
      <c r="M30" s="105" t="s">
        <v>33</v>
      </c>
      <c r="N30" s="105" t="s">
        <v>33</v>
      </c>
      <c r="O30" s="105" t="s">
        <v>33</v>
      </c>
      <c r="P30" s="105">
        <v>0</v>
      </c>
      <c r="Q30" s="105" t="s">
        <v>33</v>
      </c>
      <c r="R30" s="105" t="s">
        <v>33</v>
      </c>
      <c r="S30" s="105" t="s">
        <v>33</v>
      </c>
      <c r="T30" s="105" t="s">
        <v>33</v>
      </c>
      <c r="U30" s="105" t="s">
        <v>33</v>
      </c>
      <c r="V30" s="105" t="s">
        <v>33</v>
      </c>
      <c r="W30" s="105" t="s">
        <v>33</v>
      </c>
      <c r="X30" s="105" t="s">
        <v>33</v>
      </c>
      <c r="Y30" s="105" t="s">
        <v>33</v>
      </c>
      <c r="Z30" s="119">
        <v>0</v>
      </c>
      <c r="AA30" s="13"/>
    </row>
    <row r="31" spans="1:27" ht="13.5" customHeight="1">
      <c r="A31" s="83">
        <v>18</v>
      </c>
      <c r="B31" s="17"/>
      <c r="C31" s="52" t="s">
        <v>76</v>
      </c>
      <c r="D31" s="18" t="s">
        <v>77</v>
      </c>
      <c r="E31" s="107">
        <v>38782</v>
      </c>
      <c r="F31" s="108">
        <v>7300</v>
      </c>
      <c r="G31" s="108">
        <v>14600</v>
      </c>
      <c r="H31" s="108">
        <v>8700</v>
      </c>
      <c r="I31" s="108">
        <v>14600</v>
      </c>
      <c r="J31" s="108">
        <v>21900</v>
      </c>
      <c r="K31" s="108">
        <v>28900</v>
      </c>
      <c r="L31" s="108">
        <v>33100</v>
      </c>
      <c r="M31" s="108">
        <v>0</v>
      </c>
      <c r="N31" s="108">
        <v>0</v>
      </c>
      <c r="O31" s="108">
        <v>2800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9">
        <v>0</v>
      </c>
      <c r="AA31" s="8"/>
    </row>
    <row r="32" spans="1:27" ht="13.5" customHeight="1">
      <c r="A32" s="83">
        <v>19</v>
      </c>
      <c r="B32" s="17"/>
      <c r="C32" s="52" t="s">
        <v>78</v>
      </c>
      <c r="D32" s="18" t="s">
        <v>79</v>
      </c>
      <c r="E32" s="107">
        <v>38804</v>
      </c>
      <c r="F32" s="108">
        <v>5600</v>
      </c>
      <c r="G32" s="108">
        <v>11100</v>
      </c>
      <c r="H32" s="108">
        <v>6300</v>
      </c>
      <c r="I32" s="108">
        <v>11100</v>
      </c>
      <c r="J32" s="108">
        <v>16700</v>
      </c>
      <c r="K32" s="108">
        <v>22300</v>
      </c>
      <c r="L32" s="108">
        <v>24200</v>
      </c>
      <c r="M32" s="108">
        <v>0</v>
      </c>
      <c r="N32" s="108">
        <v>0</v>
      </c>
      <c r="O32" s="108">
        <v>2900</v>
      </c>
      <c r="P32" s="108">
        <v>4200</v>
      </c>
      <c r="Q32" s="108">
        <v>7200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9">
        <v>0</v>
      </c>
      <c r="AA32" s="14" t="s">
        <v>80</v>
      </c>
    </row>
    <row r="33" spans="1:27" ht="13.5" customHeight="1">
      <c r="A33" s="83">
        <v>20</v>
      </c>
      <c r="B33" s="17"/>
      <c r="C33" s="52" t="s">
        <v>81</v>
      </c>
      <c r="D33" s="18" t="s">
        <v>82</v>
      </c>
      <c r="E33" s="107">
        <v>38804</v>
      </c>
      <c r="F33" s="108">
        <v>5600</v>
      </c>
      <c r="G33" s="108">
        <v>11100</v>
      </c>
      <c r="H33" s="108">
        <v>6300</v>
      </c>
      <c r="I33" s="108">
        <v>11100</v>
      </c>
      <c r="J33" s="108">
        <v>16700</v>
      </c>
      <c r="K33" s="108">
        <v>22300</v>
      </c>
      <c r="L33" s="108">
        <v>24200</v>
      </c>
      <c r="M33" s="108">
        <v>0</v>
      </c>
      <c r="N33" s="108">
        <v>0</v>
      </c>
      <c r="O33" s="108">
        <v>2200</v>
      </c>
      <c r="P33" s="108">
        <v>4200</v>
      </c>
      <c r="Q33" s="108">
        <v>7200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9">
        <v>0</v>
      </c>
      <c r="AA33" s="14" t="s">
        <v>83</v>
      </c>
    </row>
    <row r="34" spans="1:27" ht="13.5" customHeight="1">
      <c r="A34" s="83">
        <v>21</v>
      </c>
      <c r="B34" s="17"/>
      <c r="C34" s="52" t="s">
        <v>84</v>
      </c>
      <c r="D34" s="18" t="s">
        <v>85</v>
      </c>
      <c r="E34" s="107">
        <v>38899</v>
      </c>
      <c r="F34" s="108">
        <v>3600</v>
      </c>
      <c r="G34" s="108">
        <v>7200</v>
      </c>
      <c r="H34" s="108">
        <v>4600</v>
      </c>
      <c r="I34" s="108">
        <v>7200</v>
      </c>
      <c r="J34" s="108">
        <v>10200</v>
      </c>
      <c r="K34" s="108">
        <v>13800</v>
      </c>
      <c r="L34" s="108">
        <v>15600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9">
        <v>0</v>
      </c>
      <c r="AA34" s="14"/>
    </row>
    <row r="35" spans="1:27" ht="13.5" customHeight="1" thickBot="1">
      <c r="A35" s="83">
        <v>22</v>
      </c>
      <c r="B35" s="17"/>
      <c r="C35" s="52" t="s">
        <v>84</v>
      </c>
      <c r="D35" s="63" t="s">
        <v>86</v>
      </c>
      <c r="E35" s="107">
        <v>38899</v>
      </c>
      <c r="F35" s="112">
        <v>3600</v>
      </c>
      <c r="G35" s="112">
        <v>7200</v>
      </c>
      <c r="H35" s="112">
        <v>4600</v>
      </c>
      <c r="I35" s="112">
        <v>7200</v>
      </c>
      <c r="J35" s="112">
        <v>10200</v>
      </c>
      <c r="K35" s="112">
        <v>13800</v>
      </c>
      <c r="L35" s="112">
        <v>15600</v>
      </c>
      <c r="M35" s="112" t="s">
        <v>33</v>
      </c>
      <c r="N35" s="112" t="s">
        <v>33</v>
      </c>
      <c r="O35" s="112">
        <v>1700</v>
      </c>
      <c r="P35" s="112">
        <v>1000</v>
      </c>
      <c r="Q35" s="112" t="s">
        <v>33</v>
      </c>
      <c r="R35" s="112" t="s">
        <v>33</v>
      </c>
      <c r="S35" s="112" t="s">
        <v>33</v>
      </c>
      <c r="T35" s="112" t="s">
        <v>33</v>
      </c>
      <c r="U35" s="112" t="s">
        <v>33</v>
      </c>
      <c r="V35" s="112" t="s">
        <v>33</v>
      </c>
      <c r="W35" s="112" t="s">
        <v>33</v>
      </c>
      <c r="X35" s="112" t="s">
        <v>33</v>
      </c>
      <c r="Y35" s="112" t="s">
        <v>33</v>
      </c>
      <c r="Z35" s="113">
        <v>0</v>
      </c>
      <c r="AA35" s="15" t="s">
        <v>87</v>
      </c>
    </row>
    <row r="36" spans="1:27" ht="13.5" customHeight="1" thickBot="1">
      <c r="A36" s="137">
        <v>8</v>
      </c>
      <c r="B36" s="17"/>
      <c r="C36" s="73"/>
      <c r="D36" s="1033" t="s">
        <v>178</v>
      </c>
      <c r="E36" s="1034"/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5"/>
      <c r="AA36" s="5"/>
    </row>
    <row r="37" spans="1:27" ht="13.5" customHeight="1">
      <c r="A37" s="83">
        <v>23</v>
      </c>
      <c r="B37" s="17" t="s">
        <v>88</v>
      </c>
      <c r="C37" s="18" t="s">
        <v>89</v>
      </c>
      <c r="D37" s="63" t="s">
        <v>90</v>
      </c>
      <c r="E37" s="206">
        <v>38733</v>
      </c>
      <c r="F37" s="105">
        <v>6300</v>
      </c>
      <c r="G37" s="105">
        <v>8300</v>
      </c>
      <c r="H37" s="105">
        <v>8300</v>
      </c>
      <c r="I37" s="105">
        <v>8300</v>
      </c>
      <c r="J37" s="105">
        <v>21300</v>
      </c>
      <c r="K37" s="105">
        <v>28300</v>
      </c>
      <c r="L37" s="105">
        <v>31800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6">
        <v>0</v>
      </c>
      <c r="AA37" s="8"/>
    </row>
    <row r="38" spans="1:27" ht="13.5" customHeight="1">
      <c r="A38" s="83">
        <v>24</v>
      </c>
      <c r="B38" s="17"/>
      <c r="C38" s="18" t="s">
        <v>91</v>
      </c>
      <c r="D38" s="63" t="s">
        <v>92</v>
      </c>
      <c r="E38" s="206">
        <v>38733</v>
      </c>
      <c r="F38" s="108">
        <v>7500</v>
      </c>
      <c r="G38" s="108">
        <v>9700</v>
      </c>
      <c r="H38" s="108">
        <v>9700</v>
      </c>
      <c r="I38" s="108">
        <v>9700</v>
      </c>
      <c r="J38" s="108">
        <v>24100</v>
      </c>
      <c r="K38" s="108">
        <v>29600</v>
      </c>
      <c r="L38" s="108">
        <v>32900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9">
        <v>0</v>
      </c>
      <c r="AA38" s="8"/>
    </row>
    <row r="39" spans="1:27" ht="13.5" customHeight="1">
      <c r="A39" s="83">
        <v>25</v>
      </c>
      <c r="B39" s="17"/>
      <c r="C39" s="18" t="s">
        <v>93</v>
      </c>
      <c r="D39" s="63" t="s">
        <v>94</v>
      </c>
      <c r="E39" s="206">
        <v>38733</v>
      </c>
      <c r="F39" s="108">
        <v>5500</v>
      </c>
      <c r="G39" s="108">
        <v>6900</v>
      </c>
      <c r="H39" s="108">
        <v>6900</v>
      </c>
      <c r="I39" s="108">
        <v>6900</v>
      </c>
      <c r="J39" s="108">
        <v>17100</v>
      </c>
      <c r="K39" s="108">
        <v>21500</v>
      </c>
      <c r="L39" s="108">
        <v>25000</v>
      </c>
      <c r="M39" s="108">
        <v>0</v>
      </c>
      <c r="N39" s="108">
        <v>0</v>
      </c>
      <c r="O39" s="108">
        <v>1800</v>
      </c>
      <c r="P39" s="108">
        <v>2100</v>
      </c>
      <c r="Q39" s="108">
        <v>2300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9">
        <v>0</v>
      </c>
      <c r="AA39" s="20" t="s">
        <v>95</v>
      </c>
    </row>
    <row r="40" spans="1:27" ht="13.5" customHeight="1">
      <c r="A40" s="83">
        <v>26</v>
      </c>
      <c r="B40" s="17"/>
      <c r="C40" s="18" t="s">
        <v>96</v>
      </c>
      <c r="D40" s="63" t="s">
        <v>97</v>
      </c>
      <c r="E40" s="206">
        <v>38733</v>
      </c>
      <c r="F40" s="108">
        <v>5500</v>
      </c>
      <c r="G40" s="108">
        <v>6900</v>
      </c>
      <c r="H40" s="108">
        <v>6900</v>
      </c>
      <c r="I40" s="108">
        <v>6900</v>
      </c>
      <c r="J40" s="108">
        <v>17100</v>
      </c>
      <c r="K40" s="108">
        <v>21500</v>
      </c>
      <c r="L40" s="108">
        <v>25000</v>
      </c>
      <c r="M40" s="108">
        <v>0</v>
      </c>
      <c r="N40" s="108">
        <v>0</v>
      </c>
      <c r="O40" s="123">
        <v>1800</v>
      </c>
      <c r="P40" s="123">
        <v>2100</v>
      </c>
      <c r="Q40" s="108">
        <v>2300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9">
        <v>0</v>
      </c>
      <c r="AA40" s="23" t="s">
        <v>95</v>
      </c>
    </row>
    <row r="41" spans="1:27" ht="13.5" customHeight="1">
      <c r="A41" s="83">
        <v>27</v>
      </c>
      <c r="B41" s="17"/>
      <c r="C41" s="18"/>
      <c r="D41" s="63" t="s">
        <v>98</v>
      </c>
      <c r="E41" s="206">
        <v>38733</v>
      </c>
      <c r="F41" s="108">
        <v>5500</v>
      </c>
      <c r="G41" s="108">
        <v>6900</v>
      </c>
      <c r="H41" s="108">
        <v>6900</v>
      </c>
      <c r="I41" s="108">
        <v>6900</v>
      </c>
      <c r="J41" s="108">
        <v>17100</v>
      </c>
      <c r="K41" s="108">
        <v>21500</v>
      </c>
      <c r="L41" s="108">
        <v>25000</v>
      </c>
      <c r="M41" s="108"/>
      <c r="N41" s="108"/>
      <c r="O41" s="123"/>
      <c r="P41" s="123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23"/>
    </row>
    <row r="42" spans="1:27" ht="13.5" customHeight="1" thickBot="1">
      <c r="A42" s="83">
        <v>28</v>
      </c>
      <c r="B42" s="17"/>
      <c r="C42" s="18"/>
      <c r="D42" s="63" t="s">
        <v>99</v>
      </c>
      <c r="E42" s="206">
        <v>38733</v>
      </c>
      <c r="F42" s="112">
        <v>5500</v>
      </c>
      <c r="G42" s="112">
        <v>6900</v>
      </c>
      <c r="H42" s="112">
        <v>6900</v>
      </c>
      <c r="I42" s="112">
        <v>6900</v>
      </c>
      <c r="J42" s="112">
        <v>17100</v>
      </c>
      <c r="K42" s="112">
        <v>21500</v>
      </c>
      <c r="L42" s="112">
        <v>25000</v>
      </c>
      <c r="M42" s="112"/>
      <c r="N42" s="112"/>
      <c r="O42" s="124"/>
      <c r="P42" s="124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23"/>
    </row>
    <row r="43" spans="1:27" ht="13.5" customHeight="1" thickBot="1">
      <c r="A43" s="137">
        <v>9</v>
      </c>
      <c r="B43" s="17"/>
      <c r="C43" s="68"/>
      <c r="D43" s="1033" t="s">
        <v>179</v>
      </c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4"/>
      <c r="X43" s="1034"/>
      <c r="Y43" s="1034"/>
      <c r="Z43" s="1035"/>
      <c r="AA43" s="23"/>
    </row>
    <row r="44" spans="1:27" ht="13.5" customHeight="1">
      <c r="A44" s="83">
        <v>29</v>
      </c>
      <c r="B44" s="17" t="s">
        <v>100</v>
      </c>
      <c r="C44" s="51" t="s">
        <v>101</v>
      </c>
      <c r="D44" s="63" t="s">
        <v>102</v>
      </c>
      <c r="E44" s="206">
        <v>38733</v>
      </c>
      <c r="F44" s="105">
        <v>9700</v>
      </c>
      <c r="G44" s="105">
        <v>19300</v>
      </c>
      <c r="H44" s="105">
        <v>13100</v>
      </c>
      <c r="I44" s="105">
        <v>23100</v>
      </c>
      <c r="J44" s="105">
        <v>25200</v>
      </c>
      <c r="K44" s="105">
        <v>38600</v>
      </c>
      <c r="L44" s="105">
        <v>50000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6">
        <v>0</v>
      </c>
      <c r="AA44" s="8"/>
    </row>
    <row r="45" spans="1:27" ht="13.5" customHeight="1">
      <c r="A45" s="83">
        <v>30</v>
      </c>
      <c r="B45" s="17"/>
      <c r="C45" s="51" t="s">
        <v>103</v>
      </c>
      <c r="D45" s="63" t="s">
        <v>104</v>
      </c>
      <c r="E45" s="107">
        <v>38733</v>
      </c>
      <c r="F45" s="108">
        <v>5900</v>
      </c>
      <c r="G45" s="108">
        <v>15500</v>
      </c>
      <c r="H45" s="108">
        <v>11700</v>
      </c>
      <c r="I45" s="108">
        <v>23100</v>
      </c>
      <c r="J45" s="108">
        <v>26900</v>
      </c>
      <c r="K45" s="108">
        <v>31100</v>
      </c>
      <c r="L45" s="108">
        <v>34500</v>
      </c>
      <c r="M45" s="108">
        <v>0</v>
      </c>
      <c r="N45" s="108">
        <v>0</v>
      </c>
      <c r="O45" s="108">
        <v>100</v>
      </c>
      <c r="P45" s="108">
        <v>0</v>
      </c>
      <c r="Q45" s="108">
        <v>100</v>
      </c>
      <c r="R45" s="108">
        <v>100</v>
      </c>
      <c r="S45" s="108">
        <v>100</v>
      </c>
      <c r="T45" s="108">
        <v>100</v>
      </c>
      <c r="U45" s="108">
        <v>100</v>
      </c>
      <c r="V45" s="108">
        <v>100</v>
      </c>
      <c r="W45" s="108">
        <v>0</v>
      </c>
      <c r="X45" s="108">
        <v>0</v>
      </c>
      <c r="Y45" s="108">
        <v>0</v>
      </c>
      <c r="Z45" s="109">
        <v>0</v>
      </c>
      <c r="AA45" s="25"/>
    </row>
    <row r="46" spans="1:27" ht="13.5" customHeight="1" thickBot="1">
      <c r="A46" s="83">
        <v>31</v>
      </c>
      <c r="B46" s="17"/>
      <c r="C46" s="51" t="s">
        <v>105</v>
      </c>
      <c r="D46" s="63" t="s">
        <v>106</v>
      </c>
      <c r="E46" s="107">
        <v>38991</v>
      </c>
      <c r="F46" s="112">
        <v>7200</v>
      </c>
      <c r="G46" s="112">
        <v>21500</v>
      </c>
      <c r="H46" s="112">
        <v>10800</v>
      </c>
      <c r="I46" s="112">
        <v>28700</v>
      </c>
      <c r="J46" s="112">
        <v>32300</v>
      </c>
      <c r="K46" s="112">
        <v>35900</v>
      </c>
      <c r="L46" s="112">
        <v>43000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3">
        <v>0</v>
      </c>
      <c r="AA46" s="8"/>
    </row>
    <row r="47" spans="1:27" ht="13.5" customHeight="1" thickBot="1">
      <c r="A47" s="137">
        <v>10</v>
      </c>
      <c r="B47" s="17"/>
      <c r="C47" s="71"/>
      <c r="D47" s="1033" t="s">
        <v>180</v>
      </c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5"/>
      <c r="AA47" s="8"/>
    </row>
    <row r="48" spans="1:27" ht="13.5" customHeight="1">
      <c r="A48" s="83">
        <v>32</v>
      </c>
      <c r="B48" s="17" t="s">
        <v>107</v>
      </c>
      <c r="C48" s="51" t="s">
        <v>108</v>
      </c>
      <c r="D48" s="63" t="s">
        <v>109</v>
      </c>
      <c r="E48" s="206">
        <v>38733</v>
      </c>
      <c r="F48" s="105">
        <v>6100</v>
      </c>
      <c r="G48" s="105">
        <v>7400</v>
      </c>
      <c r="H48" s="105">
        <v>7700</v>
      </c>
      <c r="I48" s="105">
        <v>8200</v>
      </c>
      <c r="J48" s="105">
        <v>18300</v>
      </c>
      <c r="K48" s="105">
        <v>24500</v>
      </c>
      <c r="L48" s="105">
        <v>28200</v>
      </c>
      <c r="M48" s="105" t="s">
        <v>33</v>
      </c>
      <c r="N48" s="105" t="s">
        <v>33</v>
      </c>
      <c r="O48" s="105">
        <v>4500</v>
      </c>
      <c r="P48" s="105">
        <v>0</v>
      </c>
      <c r="Q48" s="105" t="s">
        <v>33</v>
      </c>
      <c r="R48" s="105" t="s">
        <v>33</v>
      </c>
      <c r="S48" s="105" t="s">
        <v>33</v>
      </c>
      <c r="T48" s="105" t="s">
        <v>33</v>
      </c>
      <c r="U48" s="105" t="s">
        <v>33</v>
      </c>
      <c r="V48" s="105" t="s">
        <v>33</v>
      </c>
      <c r="W48" s="105" t="s">
        <v>33</v>
      </c>
      <c r="X48" s="105" t="s">
        <v>33</v>
      </c>
      <c r="Y48" s="105" t="s">
        <v>33</v>
      </c>
      <c r="Z48" s="106">
        <v>0</v>
      </c>
      <c r="AA48" s="8"/>
    </row>
    <row r="49" spans="1:27" ht="13.5" customHeight="1">
      <c r="A49" s="83">
        <v>33</v>
      </c>
      <c r="B49" s="17"/>
      <c r="C49" s="51" t="s">
        <v>110</v>
      </c>
      <c r="D49" s="63" t="s">
        <v>111</v>
      </c>
      <c r="E49" s="107">
        <v>38733</v>
      </c>
      <c r="F49" s="108">
        <v>5000</v>
      </c>
      <c r="G49" s="108">
        <v>6100</v>
      </c>
      <c r="H49" s="108">
        <v>6100</v>
      </c>
      <c r="I49" s="108">
        <v>6100</v>
      </c>
      <c r="J49" s="108">
        <v>13600</v>
      </c>
      <c r="K49" s="108">
        <v>18300</v>
      </c>
      <c r="L49" s="108">
        <v>20500</v>
      </c>
      <c r="M49" s="108" t="s">
        <v>33</v>
      </c>
      <c r="N49" s="108" t="s">
        <v>33</v>
      </c>
      <c r="O49" s="108">
        <v>4000</v>
      </c>
      <c r="P49" s="108">
        <v>4000</v>
      </c>
      <c r="Q49" s="108" t="s">
        <v>33</v>
      </c>
      <c r="R49" s="108" t="s">
        <v>33</v>
      </c>
      <c r="S49" s="108" t="s">
        <v>33</v>
      </c>
      <c r="T49" s="108" t="s">
        <v>33</v>
      </c>
      <c r="U49" s="108" t="s">
        <v>33</v>
      </c>
      <c r="V49" s="108" t="s">
        <v>33</v>
      </c>
      <c r="W49" s="108" t="s">
        <v>33</v>
      </c>
      <c r="X49" s="108" t="s">
        <v>33</v>
      </c>
      <c r="Y49" s="108" t="s">
        <v>33</v>
      </c>
      <c r="Z49" s="109">
        <v>0</v>
      </c>
      <c r="AA49" s="8"/>
    </row>
    <row r="50" spans="1:27" ht="13.5" customHeight="1">
      <c r="A50" s="83">
        <v>34</v>
      </c>
      <c r="B50" s="17"/>
      <c r="C50" s="51" t="s">
        <v>112</v>
      </c>
      <c r="D50" s="63" t="s">
        <v>113</v>
      </c>
      <c r="E50" s="107">
        <v>38733</v>
      </c>
      <c r="F50" s="108">
        <v>6100</v>
      </c>
      <c r="G50" s="108">
        <v>7400</v>
      </c>
      <c r="H50" s="108">
        <v>7700</v>
      </c>
      <c r="I50" s="108">
        <v>8200</v>
      </c>
      <c r="J50" s="108">
        <v>18300</v>
      </c>
      <c r="K50" s="108">
        <v>24500</v>
      </c>
      <c r="L50" s="108">
        <v>28200</v>
      </c>
      <c r="M50" s="108" t="s">
        <v>33</v>
      </c>
      <c r="N50" s="108" t="s">
        <v>33</v>
      </c>
      <c r="O50" s="108"/>
      <c r="P50" s="108">
        <v>0</v>
      </c>
      <c r="Q50" s="108" t="s">
        <v>33</v>
      </c>
      <c r="R50" s="108" t="s">
        <v>33</v>
      </c>
      <c r="S50" s="108" t="s">
        <v>33</v>
      </c>
      <c r="T50" s="108" t="s">
        <v>33</v>
      </c>
      <c r="U50" s="108" t="s">
        <v>33</v>
      </c>
      <c r="V50" s="108" t="s">
        <v>33</v>
      </c>
      <c r="W50" s="108" t="s">
        <v>33</v>
      </c>
      <c r="X50" s="108" t="s">
        <v>33</v>
      </c>
      <c r="Y50" s="108" t="s">
        <v>33</v>
      </c>
      <c r="Z50" s="109">
        <v>0</v>
      </c>
      <c r="AA50" s="8"/>
    </row>
    <row r="51" spans="1:27" ht="13.5" customHeight="1" thickBot="1">
      <c r="A51" s="83">
        <v>35</v>
      </c>
      <c r="B51" s="17"/>
      <c r="C51" s="51" t="s">
        <v>114</v>
      </c>
      <c r="D51" s="63" t="s">
        <v>115</v>
      </c>
      <c r="E51" s="110">
        <v>38733</v>
      </c>
      <c r="F51" s="112">
        <v>6100</v>
      </c>
      <c r="G51" s="112">
        <v>7400</v>
      </c>
      <c r="H51" s="112">
        <v>7700</v>
      </c>
      <c r="I51" s="112">
        <v>8200</v>
      </c>
      <c r="J51" s="112">
        <v>18300</v>
      </c>
      <c r="K51" s="112">
        <v>24500</v>
      </c>
      <c r="L51" s="112">
        <v>28200</v>
      </c>
      <c r="M51" s="112" t="s">
        <v>33</v>
      </c>
      <c r="N51" s="112" t="s">
        <v>33</v>
      </c>
      <c r="O51" s="108">
        <v>800</v>
      </c>
      <c r="P51" s="112">
        <v>0</v>
      </c>
      <c r="Q51" s="112" t="s">
        <v>33</v>
      </c>
      <c r="R51" s="112" t="s">
        <v>33</v>
      </c>
      <c r="S51" s="112" t="s">
        <v>33</v>
      </c>
      <c r="T51" s="112" t="s">
        <v>33</v>
      </c>
      <c r="U51" s="112" t="s">
        <v>33</v>
      </c>
      <c r="V51" s="112" t="s">
        <v>33</v>
      </c>
      <c r="W51" s="112" t="s">
        <v>33</v>
      </c>
      <c r="X51" s="112" t="s">
        <v>33</v>
      </c>
      <c r="Y51" s="112" t="s">
        <v>33</v>
      </c>
      <c r="Z51" s="113">
        <v>0</v>
      </c>
      <c r="AA51" s="9"/>
    </row>
    <row r="52" spans="1:27" ht="13.5" customHeight="1" thickBot="1">
      <c r="A52" s="137">
        <v>11</v>
      </c>
      <c r="B52" s="17"/>
      <c r="C52" s="71"/>
      <c r="D52" s="1033" t="s">
        <v>181</v>
      </c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  <c r="Z52" s="1035"/>
      <c r="AA52" s="46"/>
    </row>
    <row r="53" spans="1:27" ht="13.5" customHeight="1">
      <c r="A53" s="83">
        <v>36</v>
      </c>
      <c r="B53" s="17" t="s">
        <v>116</v>
      </c>
      <c r="C53" s="18" t="s">
        <v>117</v>
      </c>
      <c r="D53" s="31" t="s">
        <v>118</v>
      </c>
      <c r="E53" s="206">
        <v>38733</v>
      </c>
      <c r="F53" s="105">
        <v>4700</v>
      </c>
      <c r="G53" s="105">
        <v>6900</v>
      </c>
      <c r="H53" s="105">
        <v>5900</v>
      </c>
      <c r="I53" s="105">
        <v>7900</v>
      </c>
      <c r="J53" s="105">
        <v>13800</v>
      </c>
      <c r="K53" s="105">
        <v>18600</v>
      </c>
      <c r="L53" s="105">
        <v>20200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6">
        <v>0</v>
      </c>
      <c r="AA53" s="4" t="s">
        <v>119</v>
      </c>
    </row>
    <row r="54" spans="1:74" s="28" customFormat="1" ht="13.5" customHeight="1" thickBot="1">
      <c r="A54" s="83">
        <v>37</v>
      </c>
      <c r="B54" s="17"/>
      <c r="C54" s="18" t="s">
        <v>120</v>
      </c>
      <c r="D54" s="18" t="s">
        <v>121</v>
      </c>
      <c r="E54" s="107">
        <v>38733</v>
      </c>
      <c r="F54" s="108">
        <v>4700</v>
      </c>
      <c r="G54" s="108">
        <v>6900</v>
      </c>
      <c r="H54" s="108">
        <v>5900</v>
      </c>
      <c r="I54" s="108">
        <v>7900</v>
      </c>
      <c r="J54" s="108">
        <v>13800</v>
      </c>
      <c r="K54" s="108">
        <v>18600</v>
      </c>
      <c r="L54" s="108">
        <v>20200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9">
        <v>0</v>
      </c>
      <c r="AA54" s="26" t="s">
        <v>119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</row>
    <row r="55" spans="1:74" ht="13.5" customHeight="1" hidden="1">
      <c r="A55" s="83">
        <v>12</v>
      </c>
      <c r="B55" s="17" t="s">
        <v>122</v>
      </c>
      <c r="C55" s="18"/>
      <c r="D55" s="18" t="s">
        <v>123</v>
      </c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30"/>
      <c r="AB55" s="27"/>
      <c r="AC55" s="27"/>
      <c r="AD55" s="27"/>
      <c r="AE55" s="27"/>
      <c r="AF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</row>
    <row r="56" spans="1:74" ht="13.5" customHeight="1" hidden="1">
      <c r="A56" s="92"/>
      <c r="B56" s="16"/>
      <c r="C56" s="18"/>
      <c r="D56" s="18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33"/>
      <c r="AB56" s="27"/>
      <c r="AC56" s="27"/>
      <c r="AD56" s="27"/>
      <c r="AE56" s="27"/>
      <c r="AF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</row>
    <row r="57" spans="1:74" ht="13.5" customHeight="1" hidden="1">
      <c r="A57" s="92"/>
      <c r="B57" s="16"/>
      <c r="C57" s="18"/>
      <c r="D57" s="18" t="s">
        <v>124</v>
      </c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30"/>
      <c r="AB57" s="27"/>
      <c r="AC57" s="27"/>
      <c r="AD57" s="27"/>
      <c r="AE57" s="27"/>
      <c r="AF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</row>
    <row r="58" spans="1:74" ht="13.5" customHeight="1" hidden="1">
      <c r="A58" s="92"/>
      <c r="B58" s="16"/>
      <c r="C58" s="18"/>
      <c r="D58" s="18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9"/>
      <c r="AA58" s="33" t="s">
        <v>125</v>
      </c>
      <c r="AB58" s="27"/>
      <c r="AC58" s="27"/>
      <c r="AD58" s="27"/>
      <c r="AE58" s="27"/>
      <c r="AF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</row>
    <row r="59" spans="1:74" ht="13.5" customHeight="1" hidden="1">
      <c r="A59" s="92"/>
      <c r="B59" s="16"/>
      <c r="C59" s="18"/>
      <c r="D59" s="18" t="s">
        <v>126</v>
      </c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9"/>
      <c r="AA59" s="30"/>
      <c r="AB59" s="27"/>
      <c r="AC59" s="27"/>
      <c r="AD59" s="27"/>
      <c r="AE59" s="27"/>
      <c r="AF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</row>
    <row r="60" spans="1:74" ht="13.5" customHeight="1" hidden="1">
      <c r="A60" s="92"/>
      <c r="B60" s="16"/>
      <c r="C60" s="18"/>
      <c r="D60" s="53"/>
      <c r="E60" s="207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9"/>
      <c r="AA60" s="33"/>
      <c r="AB60" s="27"/>
      <c r="AC60" s="27"/>
      <c r="AD60" s="27"/>
      <c r="AE60" s="27"/>
      <c r="AF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</row>
    <row r="61" spans="1:74" ht="13.5" customHeight="1" hidden="1">
      <c r="A61" s="92"/>
      <c r="B61" s="16"/>
      <c r="C61" s="18"/>
      <c r="D61" s="18" t="s">
        <v>127</v>
      </c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9"/>
      <c r="AA61" s="30"/>
      <c r="AB61" s="27"/>
      <c r="AC61" s="27"/>
      <c r="AD61" s="27"/>
      <c r="AE61" s="27"/>
      <c r="AF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</row>
    <row r="62" spans="1:74" ht="13.5" customHeight="1" hidden="1">
      <c r="A62" s="92"/>
      <c r="B62" s="16"/>
      <c r="C62" s="18"/>
      <c r="D62" s="18"/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9"/>
      <c r="AA62" s="33"/>
      <c r="AB62" s="27"/>
      <c r="AC62" s="27"/>
      <c r="AD62" s="27"/>
      <c r="AE62" s="27"/>
      <c r="AF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</row>
    <row r="63" spans="1:74" ht="13.5" customHeight="1" hidden="1">
      <c r="A63" s="92"/>
      <c r="B63" s="16"/>
      <c r="C63" s="18"/>
      <c r="D63" s="18" t="s">
        <v>128</v>
      </c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9"/>
      <c r="AA63" s="30"/>
      <c r="AB63" s="27"/>
      <c r="AC63" s="27"/>
      <c r="AD63" s="27"/>
      <c r="AE63" s="27"/>
      <c r="AF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</row>
    <row r="64" spans="1:74" ht="13.5" customHeight="1" hidden="1">
      <c r="A64" s="92"/>
      <c r="B64" s="16"/>
      <c r="C64" s="18"/>
      <c r="D64" s="63"/>
      <c r="E64" s="110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3"/>
      <c r="AA64" s="34"/>
      <c r="AB64" s="27"/>
      <c r="AC64" s="27"/>
      <c r="AD64" s="27"/>
      <c r="AE64" s="27"/>
      <c r="AF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</row>
    <row r="65" spans="1:74" ht="13.5" customHeight="1" thickBot="1">
      <c r="A65" s="137">
        <v>12</v>
      </c>
      <c r="B65" s="16"/>
      <c r="C65" s="68"/>
      <c r="D65" s="1033" t="s">
        <v>182</v>
      </c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5"/>
      <c r="AA65" s="30"/>
      <c r="AB65" s="27"/>
      <c r="AC65" s="27"/>
      <c r="AD65" s="27"/>
      <c r="AE65" s="27"/>
      <c r="AF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</row>
    <row r="66" spans="1:32" ht="13.5" customHeight="1">
      <c r="A66" s="83">
        <v>38</v>
      </c>
      <c r="B66" s="17" t="s">
        <v>129</v>
      </c>
      <c r="C66" s="51" t="s">
        <v>130</v>
      </c>
      <c r="D66" s="76" t="s">
        <v>131</v>
      </c>
      <c r="E66" s="107">
        <v>38734</v>
      </c>
      <c r="F66" s="108">
        <v>3900</v>
      </c>
      <c r="G66" s="108">
        <v>4700</v>
      </c>
      <c r="H66" s="108">
        <v>12400</v>
      </c>
      <c r="I66" s="108">
        <v>16400</v>
      </c>
      <c r="J66" s="108">
        <v>18800</v>
      </c>
      <c r="K66" s="105" t="s">
        <v>33</v>
      </c>
      <c r="L66" s="105" t="s">
        <v>33</v>
      </c>
      <c r="M66" s="105" t="s">
        <v>33</v>
      </c>
      <c r="N66" s="105">
        <v>0</v>
      </c>
      <c r="O66" s="105">
        <v>2900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3700</v>
      </c>
      <c r="X66" s="105">
        <v>12200</v>
      </c>
      <c r="Y66" s="105">
        <v>5800</v>
      </c>
      <c r="Z66" s="106">
        <v>3700</v>
      </c>
      <c r="AA66" s="30"/>
      <c r="AB66" s="27"/>
      <c r="AC66" s="27"/>
      <c r="AD66" s="27"/>
      <c r="AE66" s="27"/>
      <c r="AF66" s="27"/>
    </row>
    <row r="67" spans="1:27" ht="13.5" customHeight="1">
      <c r="A67" s="83">
        <v>39</v>
      </c>
      <c r="B67" s="17"/>
      <c r="C67" s="51" t="s">
        <v>130</v>
      </c>
      <c r="D67" s="18" t="s">
        <v>132</v>
      </c>
      <c r="E67" s="107">
        <v>38734</v>
      </c>
      <c r="F67" s="108">
        <v>3900</v>
      </c>
      <c r="G67" s="108">
        <v>4700</v>
      </c>
      <c r="H67" s="108">
        <v>12400</v>
      </c>
      <c r="I67" s="108">
        <v>16400</v>
      </c>
      <c r="J67" s="108">
        <v>18800</v>
      </c>
      <c r="K67" s="108"/>
      <c r="L67" s="108" t="s">
        <v>33</v>
      </c>
      <c r="M67" s="108" t="s">
        <v>33</v>
      </c>
      <c r="N67" s="108">
        <v>0</v>
      </c>
      <c r="O67" s="108">
        <v>2900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5">
        <v>3700</v>
      </c>
      <c r="X67" s="105">
        <v>12200</v>
      </c>
      <c r="Y67" s="105">
        <v>5800</v>
      </c>
      <c r="Z67" s="106">
        <v>3700</v>
      </c>
      <c r="AA67" s="8"/>
    </row>
    <row r="68" spans="1:28" ht="13.5" customHeight="1">
      <c r="A68" s="83">
        <v>40</v>
      </c>
      <c r="B68" s="17"/>
      <c r="C68" s="51" t="s">
        <v>133</v>
      </c>
      <c r="D68" s="18" t="s">
        <v>134</v>
      </c>
      <c r="E68" s="107">
        <v>38734</v>
      </c>
      <c r="F68" s="108">
        <v>3900</v>
      </c>
      <c r="G68" s="108">
        <v>4700</v>
      </c>
      <c r="H68" s="108">
        <v>12400</v>
      </c>
      <c r="I68" s="108">
        <v>16400</v>
      </c>
      <c r="J68" s="108">
        <v>18800</v>
      </c>
      <c r="K68" s="108"/>
      <c r="L68" s="108" t="s">
        <v>33</v>
      </c>
      <c r="M68" s="108" t="s">
        <v>33</v>
      </c>
      <c r="N68" s="108">
        <v>0</v>
      </c>
      <c r="O68" s="108" t="s">
        <v>33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5">
        <v>3700</v>
      </c>
      <c r="X68" s="105">
        <v>12200</v>
      </c>
      <c r="Y68" s="105">
        <v>5800</v>
      </c>
      <c r="Z68" s="106">
        <v>3700</v>
      </c>
      <c r="AA68" s="8"/>
      <c r="AB68" s="84"/>
    </row>
    <row r="69" spans="1:28" ht="13.5" customHeight="1">
      <c r="A69" s="138">
        <v>41</v>
      </c>
      <c r="B69" s="139"/>
      <c r="C69" s="140" t="s">
        <v>135</v>
      </c>
      <c r="D69" s="103" t="s">
        <v>136</v>
      </c>
      <c r="E69" s="107">
        <v>39061</v>
      </c>
      <c r="F69" s="108">
        <v>5200</v>
      </c>
      <c r="G69" s="108">
        <v>6100</v>
      </c>
      <c r="H69" s="108">
        <v>16900</v>
      </c>
      <c r="I69" s="108">
        <v>22100</v>
      </c>
      <c r="J69" s="108">
        <v>25500</v>
      </c>
      <c r="K69" s="141" t="s">
        <v>33</v>
      </c>
      <c r="L69" s="108" t="s">
        <v>33</v>
      </c>
      <c r="M69" s="108" t="s">
        <v>33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5">
        <v>4000</v>
      </c>
      <c r="X69" s="105">
        <v>12500</v>
      </c>
      <c r="Y69" s="105">
        <v>6300</v>
      </c>
      <c r="Z69" s="106">
        <v>4000</v>
      </c>
      <c r="AA69" s="8"/>
      <c r="AB69" s="84"/>
    </row>
    <row r="70" spans="1:28" ht="13.5" customHeight="1">
      <c r="A70" s="138">
        <v>42</v>
      </c>
      <c r="B70" s="139"/>
      <c r="C70" s="140" t="s">
        <v>137</v>
      </c>
      <c r="D70" s="103" t="s">
        <v>138</v>
      </c>
      <c r="E70" s="107">
        <v>39061</v>
      </c>
      <c r="F70" s="108">
        <v>5200</v>
      </c>
      <c r="G70" s="108">
        <v>6100</v>
      </c>
      <c r="H70" s="108">
        <v>16900</v>
      </c>
      <c r="I70" s="108">
        <v>22100</v>
      </c>
      <c r="J70" s="108">
        <v>25500</v>
      </c>
      <c r="K70" s="141" t="s">
        <v>33</v>
      </c>
      <c r="L70" s="108" t="s">
        <v>33</v>
      </c>
      <c r="M70" s="108" t="s">
        <v>33</v>
      </c>
      <c r="N70" s="108">
        <v>0</v>
      </c>
      <c r="O70" s="108">
        <v>2600</v>
      </c>
      <c r="P70" s="108">
        <v>0</v>
      </c>
      <c r="Q70" s="108">
        <v>2900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4000</v>
      </c>
      <c r="X70" s="108">
        <v>12500</v>
      </c>
      <c r="Y70" s="108">
        <v>6300</v>
      </c>
      <c r="Z70" s="108">
        <v>4000</v>
      </c>
      <c r="AA70" s="8"/>
      <c r="AB70" s="84"/>
    </row>
    <row r="71" spans="1:28" ht="13.5" customHeight="1">
      <c r="A71" s="138">
        <v>43</v>
      </c>
      <c r="B71" s="139"/>
      <c r="C71" s="140" t="s">
        <v>139</v>
      </c>
      <c r="D71" s="103" t="s">
        <v>140</v>
      </c>
      <c r="E71" s="107">
        <v>39061</v>
      </c>
      <c r="F71" s="108">
        <v>5200</v>
      </c>
      <c r="G71" s="108">
        <v>6100</v>
      </c>
      <c r="H71" s="108">
        <v>16900</v>
      </c>
      <c r="I71" s="108">
        <v>22100</v>
      </c>
      <c r="J71" s="108">
        <v>25500</v>
      </c>
      <c r="K71" s="141" t="s">
        <v>33</v>
      </c>
      <c r="L71" s="108" t="s">
        <v>33</v>
      </c>
      <c r="M71" s="108" t="s">
        <v>33</v>
      </c>
      <c r="N71" s="108">
        <v>0</v>
      </c>
      <c r="O71" s="108">
        <v>2600</v>
      </c>
      <c r="P71" s="108">
        <v>3900</v>
      </c>
      <c r="Q71" s="108"/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5">
        <v>4000</v>
      </c>
      <c r="X71" s="105">
        <v>12500</v>
      </c>
      <c r="Y71" s="105">
        <v>6300</v>
      </c>
      <c r="Z71" s="106">
        <v>4000</v>
      </c>
      <c r="AA71" s="8"/>
      <c r="AB71" s="84"/>
    </row>
    <row r="72" spans="1:27" ht="13.5" customHeight="1">
      <c r="A72" s="83">
        <v>44</v>
      </c>
      <c r="B72" s="17"/>
      <c r="C72" s="51" t="s">
        <v>141</v>
      </c>
      <c r="D72" s="18" t="s">
        <v>142</v>
      </c>
      <c r="E72" s="107">
        <v>38734</v>
      </c>
      <c r="F72" s="108">
        <v>3900</v>
      </c>
      <c r="G72" s="108">
        <v>4700</v>
      </c>
      <c r="H72" s="108">
        <v>12400</v>
      </c>
      <c r="I72" s="108">
        <v>16400</v>
      </c>
      <c r="J72" s="108">
        <v>18800</v>
      </c>
      <c r="K72" s="108" t="s">
        <v>33</v>
      </c>
      <c r="L72" s="108" t="s">
        <v>33</v>
      </c>
      <c r="M72" s="108" t="s">
        <v>33</v>
      </c>
      <c r="N72" s="108">
        <v>0</v>
      </c>
      <c r="O72" s="108">
        <v>1900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5">
        <v>3700</v>
      </c>
      <c r="X72" s="105">
        <v>12200</v>
      </c>
      <c r="Y72" s="105">
        <v>5800</v>
      </c>
      <c r="Z72" s="106">
        <v>3700</v>
      </c>
      <c r="AA72" s="8"/>
    </row>
    <row r="73" spans="1:73" s="28" customFormat="1" ht="13.5" customHeight="1" thickBot="1">
      <c r="A73" s="83">
        <v>45</v>
      </c>
      <c r="B73" s="17"/>
      <c r="C73" s="51" t="s">
        <v>143</v>
      </c>
      <c r="D73" s="18" t="s">
        <v>144</v>
      </c>
      <c r="E73" s="107">
        <v>38734</v>
      </c>
      <c r="F73" s="108">
        <v>3900</v>
      </c>
      <c r="G73" s="108">
        <v>4700</v>
      </c>
      <c r="H73" s="108">
        <v>12400</v>
      </c>
      <c r="I73" s="108">
        <v>16400</v>
      </c>
      <c r="J73" s="108">
        <v>18800</v>
      </c>
      <c r="K73" s="108">
        <v>0</v>
      </c>
      <c r="L73" s="108">
        <v>0</v>
      </c>
      <c r="M73" s="108">
        <v>0</v>
      </c>
      <c r="N73" s="108">
        <v>0</v>
      </c>
      <c r="O73" s="108">
        <v>1900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5">
        <v>3700</v>
      </c>
      <c r="X73" s="105">
        <v>12200</v>
      </c>
      <c r="Y73" s="105">
        <v>5800</v>
      </c>
      <c r="Z73" s="106">
        <v>3700</v>
      </c>
      <c r="AA73" s="34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</row>
    <row r="74" spans="1:27" ht="18.75" customHeight="1" hidden="1">
      <c r="A74" s="83">
        <v>14</v>
      </c>
      <c r="B74" s="17" t="s">
        <v>145</v>
      </c>
      <c r="C74" s="18"/>
      <c r="D74" s="55" t="s">
        <v>146</v>
      </c>
      <c r="E74" s="127">
        <v>36892</v>
      </c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20"/>
      <c r="AA74" s="1022" t="s">
        <v>147</v>
      </c>
    </row>
    <row r="75" spans="1:27" ht="29.25" customHeight="1" hidden="1">
      <c r="A75" s="92"/>
      <c r="B75" s="16"/>
      <c r="C75" s="18"/>
      <c r="D75" s="55"/>
      <c r="E75" s="127"/>
      <c r="F75" s="108">
        <v>3900</v>
      </c>
      <c r="G75" s="108">
        <v>4800</v>
      </c>
      <c r="H75" s="108">
        <v>11700</v>
      </c>
      <c r="I75" s="108">
        <v>15700</v>
      </c>
      <c r="J75" s="108">
        <v>17500</v>
      </c>
      <c r="K75" s="108">
        <v>2600</v>
      </c>
      <c r="L75" s="108">
        <v>3200</v>
      </c>
      <c r="M75" s="108"/>
      <c r="N75" s="108"/>
      <c r="O75" s="108">
        <v>7800</v>
      </c>
      <c r="P75" s="108"/>
      <c r="Q75" s="108"/>
      <c r="R75" s="108"/>
      <c r="S75" s="108"/>
      <c r="T75" s="108"/>
      <c r="U75" s="108">
        <v>10500</v>
      </c>
      <c r="V75" s="108"/>
      <c r="W75" s="108"/>
      <c r="X75" s="108"/>
      <c r="Y75" s="108"/>
      <c r="Z75" s="120">
        <v>11700</v>
      </c>
      <c r="AA75" s="1023"/>
    </row>
    <row r="76" spans="1:27" ht="18.75" customHeight="1" hidden="1">
      <c r="A76" s="92"/>
      <c r="B76" s="16"/>
      <c r="C76" s="18"/>
      <c r="D76" s="55" t="s">
        <v>148</v>
      </c>
      <c r="E76" s="127">
        <v>36892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29"/>
      <c r="AA76" s="1024" t="s">
        <v>147</v>
      </c>
    </row>
    <row r="77" spans="1:27" ht="25.5" customHeight="1" hidden="1">
      <c r="A77" s="92"/>
      <c r="B77" s="16"/>
      <c r="C77" s="18"/>
      <c r="D77" s="77"/>
      <c r="E77" s="130"/>
      <c r="F77" s="112">
        <v>3900</v>
      </c>
      <c r="G77" s="112">
        <v>4800</v>
      </c>
      <c r="H77" s="112">
        <v>11700</v>
      </c>
      <c r="I77" s="112">
        <v>15700</v>
      </c>
      <c r="J77" s="112">
        <v>17500</v>
      </c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32"/>
      <c r="AA77" s="1025"/>
    </row>
    <row r="78" spans="1:27" ht="13.5" thickBot="1">
      <c r="A78" s="137">
        <v>13</v>
      </c>
      <c r="B78" s="16"/>
      <c r="C78" s="68"/>
      <c r="D78" s="1044" t="s">
        <v>183</v>
      </c>
      <c r="E78" s="1045"/>
      <c r="F78" s="1045"/>
      <c r="G78" s="1045"/>
      <c r="H78" s="1045"/>
      <c r="I78" s="1045"/>
      <c r="J78" s="1045"/>
      <c r="K78" s="1045"/>
      <c r="L78" s="1045"/>
      <c r="M78" s="1045"/>
      <c r="N78" s="1045"/>
      <c r="O78" s="1045"/>
      <c r="P78" s="1045"/>
      <c r="Q78" s="1045"/>
      <c r="R78" s="1045"/>
      <c r="S78" s="1045"/>
      <c r="T78" s="1045"/>
      <c r="U78" s="1045"/>
      <c r="V78" s="1045"/>
      <c r="W78" s="1045"/>
      <c r="X78" s="1045"/>
      <c r="Y78" s="1045"/>
      <c r="Z78" s="1046"/>
      <c r="AA78" s="47"/>
    </row>
    <row r="79" spans="1:26" ht="12.75">
      <c r="A79" s="83">
        <v>46</v>
      </c>
      <c r="B79" s="17" t="s">
        <v>149</v>
      </c>
      <c r="C79" s="51" t="s">
        <v>150</v>
      </c>
      <c r="D79" s="76" t="s">
        <v>151</v>
      </c>
      <c r="E79" s="206">
        <v>38734</v>
      </c>
      <c r="F79" s="105">
        <v>4700</v>
      </c>
      <c r="G79" s="105">
        <v>5200</v>
      </c>
      <c r="H79" s="105">
        <v>13400</v>
      </c>
      <c r="I79" s="105">
        <v>16700</v>
      </c>
      <c r="J79" s="105">
        <v>19400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3700</v>
      </c>
      <c r="X79" s="105">
        <v>5600</v>
      </c>
      <c r="Y79" s="105">
        <v>5800</v>
      </c>
      <c r="Z79" s="119">
        <v>0</v>
      </c>
    </row>
    <row r="80" spans="1:26" ht="12.75" customHeight="1" hidden="1">
      <c r="A80" s="83"/>
      <c r="B80" s="17"/>
      <c r="C80" s="51"/>
      <c r="D80" s="18"/>
      <c r="E80" s="107">
        <v>37631</v>
      </c>
      <c r="F80" s="108">
        <v>3800</v>
      </c>
      <c r="G80" s="108">
        <v>4200</v>
      </c>
      <c r="H80" s="108">
        <v>10600</v>
      </c>
      <c r="I80" s="108">
        <v>13800</v>
      </c>
      <c r="J80" s="108">
        <v>15700</v>
      </c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>
        <v>3200</v>
      </c>
      <c r="X80" s="108">
        <v>4600</v>
      </c>
      <c r="Y80" s="108">
        <v>4800</v>
      </c>
      <c r="Z80" s="120"/>
    </row>
    <row r="81" spans="1:27" ht="15" customHeight="1" hidden="1">
      <c r="A81" s="83"/>
      <c r="B81" s="17"/>
      <c r="C81" s="51"/>
      <c r="D81" s="18"/>
      <c r="E81" s="107">
        <v>37631</v>
      </c>
      <c r="F81" s="108">
        <v>3800</v>
      </c>
      <c r="G81" s="108">
        <v>4200</v>
      </c>
      <c r="H81" s="108">
        <v>10600</v>
      </c>
      <c r="I81" s="108">
        <v>13800</v>
      </c>
      <c r="J81" s="108">
        <v>15700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>
        <v>3200</v>
      </c>
      <c r="X81" s="108">
        <v>4600</v>
      </c>
      <c r="Y81" s="108">
        <v>4800</v>
      </c>
      <c r="Z81" s="120"/>
      <c r="AA81" s="36"/>
    </row>
    <row r="82" spans="1:26" ht="12.75">
      <c r="A82" s="83">
        <v>47</v>
      </c>
      <c r="B82" s="17"/>
      <c r="C82" s="51" t="s">
        <v>152</v>
      </c>
      <c r="D82" s="18" t="s">
        <v>153</v>
      </c>
      <c r="E82" s="206">
        <v>38734</v>
      </c>
      <c r="F82" s="105">
        <v>4700</v>
      </c>
      <c r="G82" s="105">
        <v>5200</v>
      </c>
      <c r="H82" s="105">
        <v>13400</v>
      </c>
      <c r="I82" s="105">
        <v>16700</v>
      </c>
      <c r="J82" s="105">
        <v>19400</v>
      </c>
      <c r="K82" s="108">
        <v>0</v>
      </c>
      <c r="L82" s="108">
        <v>0</v>
      </c>
      <c r="M82" s="108">
        <v>0</v>
      </c>
      <c r="N82" s="108">
        <v>0</v>
      </c>
      <c r="O82" s="108">
        <v>1000</v>
      </c>
      <c r="P82" s="108">
        <v>0</v>
      </c>
      <c r="Q82" s="108" t="s">
        <v>33</v>
      </c>
      <c r="R82" s="108">
        <v>0</v>
      </c>
      <c r="S82" s="108">
        <v>0</v>
      </c>
      <c r="T82" s="108">
        <v>0</v>
      </c>
      <c r="U82" s="108">
        <v>0</v>
      </c>
      <c r="V82" s="108">
        <v>0</v>
      </c>
      <c r="W82" s="108">
        <v>3700</v>
      </c>
      <c r="X82" s="105">
        <v>5600</v>
      </c>
      <c r="Y82" s="105">
        <v>5800</v>
      </c>
      <c r="Z82" s="120">
        <v>0</v>
      </c>
    </row>
    <row r="83" spans="1:26" ht="12.75">
      <c r="A83" s="83">
        <v>48</v>
      </c>
      <c r="B83" s="17"/>
      <c r="C83" s="51" t="s">
        <v>154</v>
      </c>
      <c r="D83" s="18" t="s">
        <v>155</v>
      </c>
      <c r="E83" s="206">
        <v>38734</v>
      </c>
      <c r="F83" s="105">
        <v>4700</v>
      </c>
      <c r="G83" s="105">
        <v>5200</v>
      </c>
      <c r="H83" s="105">
        <v>13400</v>
      </c>
      <c r="I83" s="105">
        <v>16700</v>
      </c>
      <c r="J83" s="105">
        <v>19400</v>
      </c>
      <c r="K83" s="108">
        <v>0</v>
      </c>
      <c r="L83" s="108">
        <v>0</v>
      </c>
      <c r="M83" s="108">
        <v>0</v>
      </c>
      <c r="N83" s="108">
        <v>0</v>
      </c>
      <c r="O83" s="108">
        <v>500</v>
      </c>
      <c r="P83" s="108">
        <v>0</v>
      </c>
      <c r="Q83" s="108"/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08">
        <v>3700</v>
      </c>
      <c r="X83" s="105">
        <v>5600</v>
      </c>
      <c r="Y83" s="105">
        <v>5800</v>
      </c>
      <c r="Z83" s="120">
        <v>0</v>
      </c>
    </row>
    <row r="84" spans="1:26" ht="12.75">
      <c r="A84" s="83">
        <v>49</v>
      </c>
      <c r="B84" s="17"/>
      <c r="C84" s="51" t="s">
        <v>156</v>
      </c>
      <c r="D84" s="18" t="s">
        <v>157</v>
      </c>
      <c r="E84" s="206">
        <v>38734</v>
      </c>
      <c r="F84" s="105">
        <v>4700</v>
      </c>
      <c r="G84" s="105">
        <v>5200</v>
      </c>
      <c r="H84" s="105">
        <v>13400</v>
      </c>
      <c r="I84" s="105">
        <v>16700</v>
      </c>
      <c r="J84" s="105">
        <v>19400</v>
      </c>
      <c r="K84" s="108">
        <v>0</v>
      </c>
      <c r="L84" s="108">
        <v>0</v>
      </c>
      <c r="M84" s="108">
        <v>0</v>
      </c>
      <c r="N84" s="108">
        <v>0</v>
      </c>
      <c r="O84" s="108">
        <v>3500</v>
      </c>
      <c r="P84" s="108">
        <v>0</v>
      </c>
      <c r="Q84" s="108">
        <v>0</v>
      </c>
      <c r="R84" s="108"/>
      <c r="S84" s="108">
        <v>0</v>
      </c>
      <c r="T84" s="108">
        <v>0</v>
      </c>
      <c r="U84" s="108">
        <v>0</v>
      </c>
      <c r="V84" s="108">
        <v>0</v>
      </c>
      <c r="W84" s="108">
        <v>3700</v>
      </c>
      <c r="X84" s="105">
        <v>5600</v>
      </c>
      <c r="Y84" s="105">
        <v>5800</v>
      </c>
      <c r="Z84" s="120">
        <v>0</v>
      </c>
    </row>
    <row r="85" spans="1:26" ht="13.5" thickBot="1">
      <c r="A85" s="83">
        <v>50</v>
      </c>
      <c r="B85" s="17"/>
      <c r="C85" s="51" t="s">
        <v>158</v>
      </c>
      <c r="D85" s="63" t="s">
        <v>159</v>
      </c>
      <c r="E85" s="206">
        <v>38734</v>
      </c>
      <c r="F85" s="105">
        <v>4700</v>
      </c>
      <c r="G85" s="105">
        <v>5200</v>
      </c>
      <c r="H85" s="105">
        <v>13400</v>
      </c>
      <c r="I85" s="105">
        <v>16700</v>
      </c>
      <c r="J85" s="105">
        <v>19400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3700</v>
      </c>
      <c r="X85" s="105">
        <v>5600</v>
      </c>
      <c r="Y85" s="105">
        <v>5800</v>
      </c>
      <c r="Z85" s="121">
        <v>0</v>
      </c>
    </row>
    <row r="86" spans="1:26" ht="13.5" thickBot="1">
      <c r="A86" s="137">
        <v>14</v>
      </c>
      <c r="B86" s="17"/>
      <c r="C86" s="71"/>
      <c r="D86" s="1033" t="s">
        <v>184</v>
      </c>
      <c r="E86" s="1034"/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  <c r="S86" s="1034"/>
      <c r="T86" s="1034"/>
      <c r="U86" s="1034"/>
      <c r="V86" s="1034"/>
      <c r="W86" s="1034"/>
      <c r="X86" s="1034"/>
      <c r="Y86" s="1034"/>
      <c r="Z86" s="1035"/>
    </row>
    <row r="87" spans="1:26" ht="12.75">
      <c r="A87" s="83">
        <v>51</v>
      </c>
      <c r="B87" s="17" t="s">
        <v>160</v>
      </c>
      <c r="C87" s="51" t="s">
        <v>161</v>
      </c>
      <c r="D87" s="79" t="s">
        <v>162</v>
      </c>
      <c r="E87" s="206">
        <v>38733</v>
      </c>
      <c r="F87" s="105">
        <v>4700</v>
      </c>
      <c r="G87" s="105">
        <v>5200</v>
      </c>
      <c r="H87" s="105">
        <v>13400</v>
      </c>
      <c r="I87" s="105">
        <v>16700</v>
      </c>
      <c r="J87" s="105">
        <v>19400</v>
      </c>
      <c r="K87" s="105">
        <v>0</v>
      </c>
      <c r="L87" s="105">
        <v>0</v>
      </c>
      <c r="M87" s="105">
        <v>0</v>
      </c>
      <c r="N87" s="105">
        <v>0</v>
      </c>
      <c r="O87" s="105">
        <v>2400</v>
      </c>
      <c r="P87" s="105">
        <v>0</v>
      </c>
      <c r="Q87" s="105"/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3300</v>
      </c>
      <c r="X87" s="105">
        <v>4000</v>
      </c>
      <c r="Y87" s="105">
        <v>4800</v>
      </c>
      <c r="Z87" s="119">
        <v>0</v>
      </c>
    </row>
    <row r="88" spans="1:26" ht="15.75" customHeight="1">
      <c r="A88" s="83">
        <v>52</v>
      </c>
      <c r="B88" s="17"/>
      <c r="C88" s="51" t="s">
        <v>163</v>
      </c>
      <c r="D88" s="57" t="s">
        <v>164</v>
      </c>
      <c r="E88" s="107">
        <v>38733</v>
      </c>
      <c r="F88" s="108">
        <v>4700</v>
      </c>
      <c r="G88" s="108">
        <v>5200</v>
      </c>
      <c r="H88" s="108">
        <v>13400</v>
      </c>
      <c r="I88" s="108">
        <v>16700</v>
      </c>
      <c r="J88" s="108">
        <v>19400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3300</v>
      </c>
      <c r="X88" s="108">
        <v>4000</v>
      </c>
      <c r="Y88" s="108">
        <v>4800</v>
      </c>
      <c r="Z88" s="120">
        <v>0</v>
      </c>
    </row>
    <row r="89" spans="1:26" ht="13.5" thickBot="1">
      <c r="A89" s="83">
        <v>53</v>
      </c>
      <c r="B89" s="17"/>
      <c r="C89" s="51" t="s">
        <v>165</v>
      </c>
      <c r="D89" s="80" t="s">
        <v>166</v>
      </c>
      <c r="E89" s="110">
        <v>38733</v>
      </c>
      <c r="F89" s="112">
        <v>4700</v>
      </c>
      <c r="G89" s="112">
        <v>5200</v>
      </c>
      <c r="H89" s="112">
        <v>13400</v>
      </c>
      <c r="I89" s="112">
        <v>16700</v>
      </c>
      <c r="J89" s="112">
        <v>19400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3300</v>
      </c>
      <c r="X89" s="112">
        <v>4000</v>
      </c>
      <c r="Y89" s="112">
        <v>4800</v>
      </c>
      <c r="Z89" s="121">
        <v>0</v>
      </c>
    </row>
    <row r="90" spans="1:26" ht="13.5" thickBot="1">
      <c r="A90" s="137">
        <v>15</v>
      </c>
      <c r="B90" s="17"/>
      <c r="C90" s="71"/>
      <c r="D90" s="997" t="s">
        <v>185</v>
      </c>
      <c r="E90" s="998"/>
      <c r="F90" s="998"/>
      <c r="G90" s="998"/>
      <c r="H90" s="998"/>
      <c r="I90" s="998"/>
      <c r="J90" s="998"/>
      <c r="K90" s="998"/>
      <c r="L90" s="998"/>
      <c r="M90" s="998"/>
      <c r="N90" s="998"/>
      <c r="O90" s="998"/>
      <c r="P90" s="998"/>
      <c r="Q90" s="998"/>
      <c r="R90" s="998"/>
      <c r="S90" s="998"/>
      <c r="T90" s="998"/>
      <c r="U90" s="998"/>
      <c r="V90" s="998"/>
      <c r="W90" s="998"/>
      <c r="X90" s="998"/>
      <c r="Y90" s="998"/>
      <c r="Z90" s="999"/>
    </row>
    <row r="91" spans="1:26" ht="12.75">
      <c r="A91" s="83">
        <v>54</v>
      </c>
      <c r="B91" s="17"/>
      <c r="C91" s="51"/>
      <c r="D91" s="37" t="s">
        <v>167</v>
      </c>
      <c r="E91" s="206">
        <v>38733</v>
      </c>
      <c r="F91" s="105">
        <v>5900</v>
      </c>
      <c r="G91" s="105">
        <v>6800</v>
      </c>
      <c r="H91" s="105">
        <v>14500</v>
      </c>
      <c r="I91" s="105">
        <v>23800</v>
      </c>
      <c r="J91" s="105">
        <v>27300</v>
      </c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>
        <v>3900</v>
      </c>
      <c r="X91" s="105">
        <v>5500</v>
      </c>
      <c r="Y91" s="105">
        <v>5700</v>
      </c>
      <c r="Z91" s="119"/>
    </row>
    <row r="92" spans="1:26" ht="13.5" thickBot="1">
      <c r="A92" s="83">
        <v>55</v>
      </c>
      <c r="B92" s="17"/>
      <c r="C92" s="51"/>
      <c r="D92" s="80" t="s">
        <v>168</v>
      </c>
      <c r="E92" s="206">
        <v>38733</v>
      </c>
      <c r="F92" s="112">
        <v>5900</v>
      </c>
      <c r="G92" s="112">
        <v>6800</v>
      </c>
      <c r="H92" s="112">
        <v>14500</v>
      </c>
      <c r="I92" s="112">
        <v>23800</v>
      </c>
      <c r="J92" s="112">
        <v>27300</v>
      </c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>
        <v>3900</v>
      </c>
      <c r="X92" s="112">
        <v>5500</v>
      </c>
      <c r="Y92" s="112">
        <v>5700</v>
      </c>
      <c r="Z92" s="121"/>
    </row>
    <row r="93" spans="1:26" ht="13.5" thickBot="1">
      <c r="A93" s="137">
        <v>16</v>
      </c>
      <c r="B93" s="17"/>
      <c r="C93" s="71"/>
      <c r="D93" s="1033" t="s">
        <v>186</v>
      </c>
      <c r="E93" s="1034"/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  <c r="X93" s="1034"/>
      <c r="Y93" s="1034"/>
      <c r="Z93" s="1035"/>
    </row>
    <row r="94" spans="1:26" ht="13.5" thickBot="1">
      <c r="A94" s="83">
        <v>56</v>
      </c>
      <c r="B94" s="100"/>
      <c r="C94" s="100"/>
      <c r="D94" s="41" t="s">
        <v>169</v>
      </c>
      <c r="E94" s="208">
        <v>38734</v>
      </c>
      <c r="F94" s="48">
        <v>5800</v>
      </c>
      <c r="G94" s="48">
        <v>6600</v>
      </c>
      <c r="H94" s="48">
        <v>16800</v>
      </c>
      <c r="I94" s="48">
        <v>22000</v>
      </c>
      <c r="J94" s="48">
        <v>25100</v>
      </c>
      <c r="K94" s="40"/>
      <c r="L94" s="40"/>
      <c r="M94" s="40"/>
      <c r="N94" s="40"/>
      <c r="O94" s="48">
        <v>4300</v>
      </c>
      <c r="P94" s="40"/>
      <c r="Q94" s="48">
        <v>1200</v>
      </c>
      <c r="R94" s="40"/>
      <c r="S94" s="40"/>
      <c r="T94" s="40"/>
      <c r="U94" s="853"/>
      <c r="V94" s="40"/>
      <c r="W94" s="115">
        <v>5200</v>
      </c>
      <c r="X94" s="115">
        <v>7400</v>
      </c>
      <c r="Y94" s="115">
        <v>7600</v>
      </c>
      <c r="Z94" s="101"/>
    </row>
    <row r="95" spans="1:26" ht="12.75">
      <c r="A95" s="145"/>
      <c r="B95" s="27"/>
      <c r="C95" s="27"/>
      <c r="D95" s="135"/>
      <c r="E95" s="219"/>
      <c r="F95" s="136"/>
      <c r="G95" s="136"/>
      <c r="H95" s="136"/>
      <c r="I95" s="136"/>
      <c r="J95" s="136"/>
      <c r="K95" s="27"/>
      <c r="L95" s="27"/>
      <c r="M95" s="27"/>
      <c r="N95" s="27"/>
      <c r="O95" s="136"/>
      <c r="P95" s="27"/>
      <c r="Q95" s="136"/>
      <c r="R95" s="27"/>
      <c r="S95" s="27"/>
      <c r="T95" s="27"/>
      <c r="U95" s="854"/>
      <c r="V95" s="27"/>
      <c r="W95" s="144"/>
      <c r="X95" s="144"/>
      <c r="Y95" s="144"/>
      <c r="Z95" s="27"/>
    </row>
    <row r="96" ht="15.75">
      <c r="D96" s="42" t="s">
        <v>170</v>
      </c>
    </row>
    <row r="97" ht="12.75">
      <c r="D97" t="s">
        <v>188</v>
      </c>
    </row>
    <row r="98" ht="12.75">
      <c r="D98" t="s">
        <v>171</v>
      </c>
    </row>
    <row r="99" spans="4:7" ht="12.75">
      <c r="D99" s="43"/>
      <c r="F99" s="43"/>
      <c r="G99" s="43"/>
    </row>
    <row r="100" ht="12.75">
      <c r="E100" s="210"/>
    </row>
    <row r="101" ht="12.75">
      <c r="E101" s="210"/>
    </row>
    <row r="102" ht="12.75">
      <c r="E102" s="210"/>
    </row>
  </sheetData>
  <sheetProtection/>
  <mergeCells count="29">
    <mergeCell ref="D52:Z52"/>
    <mergeCell ref="D65:Z65"/>
    <mergeCell ref="D78:Z78"/>
    <mergeCell ref="D86:Z86"/>
    <mergeCell ref="D90:Z90"/>
    <mergeCell ref="D93:Z93"/>
    <mergeCell ref="D22:Z22"/>
    <mergeCell ref="D25:Z25"/>
    <mergeCell ref="D29:Z29"/>
    <mergeCell ref="D36:Z36"/>
    <mergeCell ref="D43:Z43"/>
    <mergeCell ref="D47:Z47"/>
    <mergeCell ref="AA8:AA9"/>
    <mergeCell ref="AA74:AA75"/>
    <mergeCell ref="AA76:AA77"/>
    <mergeCell ref="F4:Z4"/>
    <mergeCell ref="AA4:AA6"/>
    <mergeCell ref="F6:Z6"/>
    <mergeCell ref="D7:Z7"/>
    <mergeCell ref="D11:Z11"/>
    <mergeCell ref="D13:Z13"/>
    <mergeCell ref="D18:Z18"/>
    <mergeCell ref="E4:E6"/>
    <mergeCell ref="A1:AA1"/>
    <mergeCell ref="A3:AA3"/>
    <mergeCell ref="A4:A6"/>
    <mergeCell ref="B4:B6"/>
    <mergeCell ref="C4:C6"/>
    <mergeCell ref="D4:D6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0" customWidth="1"/>
    <col min="2" max="2" width="37.57421875" style="0" hidden="1" customWidth="1"/>
    <col min="3" max="3" width="34.28125" style="0" hidden="1" customWidth="1"/>
    <col min="4" max="4" width="34.00390625" style="0" customWidth="1"/>
    <col min="5" max="5" width="11.421875" style="209" customWidth="1"/>
    <col min="6" max="6" width="6.8515625" style="0" bestFit="1" customWidth="1"/>
    <col min="7" max="14" width="6.8515625" style="0" customWidth="1"/>
    <col min="15" max="20" width="6.57421875" style="0" customWidth="1"/>
    <col min="21" max="26" width="6.8515625" style="0" customWidth="1"/>
    <col min="27" max="27" width="28.28125" style="0" hidden="1" customWidth="1"/>
  </cols>
  <sheetData>
    <row r="1" spans="1:27" ht="15.75">
      <c r="A1" s="1036" t="s">
        <v>352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</row>
    <row r="2" spans="1:27" ht="12.75">
      <c r="A2" s="1" t="s">
        <v>187</v>
      </c>
      <c r="B2" s="2"/>
      <c r="C2" s="2"/>
      <c r="D2" s="2"/>
      <c r="E2" s="20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 thickBot="1">
      <c r="A3" s="1037" t="s">
        <v>231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</row>
    <row r="4" spans="1:27" ht="13.5" customHeight="1">
      <c r="A4" s="1047" t="s">
        <v>1</v>
      </c>
      <c r="B4" s="1038" t="s">
        <v>2</v>
      </c>
      <c r="C4" s="1038" t="s">
        <v>3</v>
      </c>
      <c r="D4" s="1038" t="s">
        <v>4</v>
      </c>
      <c r="E4" s="1041" t="s">
        <v>5</v>
      </c>
      <c r="F4" s="1026" t="s">
        <v>6</v>
      </c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7"/>
      <c r="AA4" s="1028" t="s">
        <v>7</v>
      </c>
    </row>
    <row r="5" spans="1:27" ht="12.75">
      <c r="A5" s="1048"/>
      <c r="B5" s="1039"/>
      <c r="C5" s="1039" t="s">
        <v>3</v>
      </c>
      <c r="D5" s="1039"/>
      <c r="E5" s="104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82" t="s">
        <v>28</v>
      </c>
      <c r="AA5" s="1029"/>
    </row>
    <row r="6" spans="1:27" ht="13.5" thickBot="1">
      <c r="A6" s="1048"/>
      <c r="B6" s="1040"/>
      <c r="C6" s="1040"/>
      <c r="D6" s="1040"/>
      <c r="E6" s="1043"/>
      <c r="F6" s="1031" t="s">
        <v>29</v>
      </c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2"/>
      <c r="AA6" s="1030"/>
    </row>
    <row r="7" spans="1:27" ht="13.5" thickBot="1">
      <c r="A7" s="137">
        <v>1</v>
      </c>
      <c r="B7" s="45"/>
      <c r="C7" s="58"/>
      <c r="D7" s="60" t="s">
        <v>172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1"/>
      <c r="AA7" s="44"/>
    </row>
    <row r="8" spans="1:27" ht="13.5" customHeight="1">
      <c r="A8" s="84">
        <v>1</v>
      </c>
      <c r="B8" s="17" t="s">
        <v>30</v>
      </c>
      <c r="C8" s="49" t="s">
        <v>31</v>
      </c>
      <c r="D8" s="104" t="s">
        <v>32</v>
      </c>
      <c r="E8" s="206">
        <v>39098</v>
      </c>
      <c r="F8" s="105">
        <v>5300</v>
      </c>
      <c r="G8" s="105">
        <v>9200</v>
      </c>
      <c r="H8" s="105">
        <v>5700</v>
      </c>
      <c r="I8" s="105">
        <v>13200</v>
      </c>
      <c r="J8" s="105">
        <v>20200</v>
      </c>
      <c r="K8" s="105">
        <v>26100</v>
      </c>
      <c r="L8" s="105">
        <v>28800</v>
      </c>
      <c r="M8" s="105">
        <v>0</v>
      </c>
      <c r="N8" s="105">
        <v>0</v>
      </c>
      <c r="O8" s="105">
        <v>0</v>
      </c>
      <c r="P8" s="105">
        <v>0</v>
      </c>
      <c r="Q8" s="105">
        <v>8200</v>
      </c>
      <c r="R8" s="105" t="s">
        <v>33</v>
      </c>
      <c r="S8" s="105" t="s">
        <v>33</v>
      </c>
      <c r="T8" s="105" t="s">
        <v>33</v>
      </c>
      <c r="U8" s="105" t="s">
        <v>33</v>
      </c>
      <c r="V8" s="105" t="s">
        <v>33</v>
      </c>
      <c r="W8" s="105" t="s">
        <v>33</v>
      </c>
      <c r="X8" s="105" t="s">
        <v>33</v>
      </c>
      <c r="Y8" s="105" t="s">
        <v>33</v>
      </c>
      <c r="Z8" s="106">
        <v>0</v>
      </c>
      <c r="AA8" s="1022" t="s">
        <v>34</v>
      </c>
    </row>
    <row r="9" spans="1:27" ht="13.5" customHeight="1">
      <c r="A9" s="83">
        <v>2</v>
      </c>
      <c r="B9" s="17"/>
      <c r="C9" s="49" t="s">
        <v>35</v>
      </c>
      <c r="D9" s="103" t="s">
        <v>36</v>
      </c>
      <c r="E9" s="107">
        <v>39098</v>
      </c>
      <c r="F9" s="108">
        <v>5300</v>
      </c>
      <c r="G9" s="108">
        <v>9200</v>
      </c>
      <c r="H9" s="108">
        <v>5700</v>
      </c>
      <c r="I9" s="108">
        <v>13200</v>
      </c>
      <c r="J9" s="108">
        <v>20200</v>
      </c>
      <c r="K9" s="108">
        <v>26100</v>
      </c>
      <c r="L9" s="108">
        <v>28800</v>
      </c>
      <c r="M9" s="108">
        <v>0</v>
      </c>
      <c r="N9" s="108">
        <v>0</v>
      </c>
      <c r="O9" s="108" t="s">
        <v>33</v>
      </c>
      <c r="P9" s="108">
        <v>0</v>
      </c>
      <c r="Q9" s="108">
        <v>8200</v>
      </c>
      <c r="R9" s="108" t="s">
        <v>33</v>
      </c>
      <c r="S9" s="108" t="s">
        <v>33</v>
      </c>
      <c r="T9" s="108" t="s">
        <v>33</v>
      </c>
      <c r="U9" s="108" t="s">
        <v>33</v>
      </c>
      <c r="V9" s="108" t="s">
        <v>33</v>
      </c>
      <c r="W9" s="108" t="s">
        <v>33</v>
      </c>
      <c r="X9" s="108" t="s">
        <v>33</v>
      </c>
      <c r="Y9" s="108" t="s">
        <v>33</v>
      </c>
      <c r="Z9" s="109">
        <v>0</v>
      </c>
      <c r="AA9" s="1023"/>
    </row>
    <row r="10" spans="1:27" ht="14.25" customHeight="1" thickBot="1">
      <c r="A10" s="83">
        <v>3</v>
      </c>
      <c r="B10" s="17"/>
      <c r="C10" s="49" t="s">
        <v>37</v>
      </c>
      <c r="D10" s="111" t="s">
        <v>38</v>
      </c>
      <c r="E10" s="110">
        <v>39098</v>
      </c>
      <c r="F10" s="112">
        <v>0</v>
      </c>
      <c r="G10" s="112">
        <v>0</v>
      </c>
      <c r="H10" s="112">
        <v>0</v>
      </c>
      <c r="I10" s="112">
        <v>0</v>
      </c>
      <c r="J10" s="112">
        <v>20200</v>
      </c>
      <c r="K10" s="112">
        <v>26100</v>
      </c>
      <c r="L10" s="112">
        <v>28800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2" t="s">
        <v>33</v>
      </c>
      <c r="Z10" s="113">
        <v>0</v>
      </c>
      <c r="AA10" s="5"/>
    </row>
    <row r="11" spans="1:27" ht="14.25" customHeight="1" thickBot="1">
      <c r="A11" s="137">
        <v>2</v>
      </c>
      <c r="B11" s="17"/>
      <c r="C11" s="62"/>
      <c r="D11" s="146" t="s">
        <v>173</v>
      </c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/>
      <c r="AA11" s="5"/>
    </row>
    <row r="12" spans="1:27" ht="15.75" customHeight="1" thickBot="1">
      <c r="A12" s="84">
        <v>4</v>
      </c>
      <c r="B12" s="17" t="s">
        <v>39</v>
      </c>
      <c r="C12" s="18" t="s">
        <v>40</v>
      </c>
      <c r="D12" s="154" t="s">
        <v>41</v>
      </c>
      <c r="E12" s="206">
        <v>39098</v>
      </c>
      <c r="F12" s="117">
        <v>6000</v>
      </c>
      <c r="G12" s="117">
        <v>8600</v>
      </c>
      <c r="H12" s="117">
        <v>7200</v>
      </c>
      <c r="I12" s="117">
        <v>9700</v>
      </c>
      <c r="J12" s="117">
        <v>17100</v>
      </c>
      <c r="K12" s="117">
        <v>23000</v>
      </c>
      <c r="L12" s="117">
        <v>25300</v>
      </c>
      <c r="M12" s="117">
        <v>3100</v>
      </c>
      <c r="N12" s="117">
        <v>4300</v>
      </c>
      <c r="O12" s="117">
        <v>3400</v>
      </c>
      <c r="P12" s="117">
        <v>0</v>
      </c>
      <c r="Q12" s="117">
        <v>4900</v>
      </c>
      <c r="R12" s="117">
        <v>4000</v>
      </c>
      <c r="S12" s="117">
        <v>5500</v>
      </c>
      <c r="T12" s="117"/>
      <c r="U12" s="117"/>
      <c r="V12" s="117"/>
      <c r="W12" s="117">
        <v>0</v>
      </c>
      <c r="X12" s="117">
        <v>0</v>
      </c>
      <c r="Y12" s="117">
        <v>0</v>
      </c>
      <c r="Z12" s="118">
        <v>0</v>
      </c>
      <c r="AA12" s="7" t="s">
        <v>42</v>
      </c>
    </row>
    <row r="13" spans="1:27" ht="15.75" customHeight="1" thickBot="1">
      <c r="A13" s="137">
        <v>3</v>
      </c>
      <c r="B13" s="17"/>
      <c r="C13" s="68"/>
      <c r="D13" s="146" t="s">
        <v>174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/>
      <c r="AA13" s="46"/>
    </row>
    <row r="14" spans="1:27" ht="13.5" customHeight="1">
      <c r="A14" s="83">
        <v>5</v>
      </c>
      <c r="B14" s="17" t="s">
        <v>43</v>
      </c>
      <c r="C14" s="51" t="s">
        <v>44</v>
      </c>
      <c r="D14" s="104" t="s">
        <v>45</v>
      </c>
      <c r="E14" s="213">
        <v>39017</v>
      </c>
      <c r="F14" s="105">
        <v>5700</v>
      </c>
      <c r="G14" s="105">
        <v>9000</v>
      </c>
      <c r="H14" s="105">
        <v>7200</v>
      </c>
      <c r="I14" s="105">
        <v>11500</v>
      </c>
      <c r="J14" s="105">
        <v>16800</v>
      </c>
      <c r="K14" s="105">
        <v>27200</v>
      </c>
      <c r="L14" s="105">
        <v>34400</v>
      </c>
      <c r="M14" s="105">
        <v>0</v>
      </c>
      <c r="N14" s="105">
        <v>0</v>
      </c>
      <c r="O14" s="105">
        <v>2800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6">
        <v>0</v>
      </c>
      <c r="AA14" s="8"/>
    </row>
    <row r="15" spans="1:27" ht="13.5" customHeight="1">
      <c r="A15" s="83">
        <v>6</v>
      </c>
      <c r="B15" s="17"/>
      <c r="C15" s="51" t="s">
        <v>46</v>
      </c>
      <c r="D15" s="103" t="s">
        <v>47</v>
      </c>
      <c r="E15" s="107">
        <v>39199</v>
      </c>
      <c r="F15" s="108">
        <v>5900</v>
      </c>
      <c r="G15" s="108">
        <v>9300</v>
      </c>
      <c r="H15" s="108">
        <v>7400</v>
      </c>
      <c r="I15" s="108">
        <v>11900</v>
      </c>
      <c r="J15" s="108">
        <v>17400</v>
      </c>
      <c r="K15" s="108">
        <v>28200</v>
      </c>
      <c r="L15" s="108">
        <v>35600</v>
      </c>
      <c r="M15" s="108">
        <v>0</v>
      </c>
      <c r="N15" s="108">
        <v>0</v>
      </c>
      <c r="O15" s="108">
        <v>3000</v>
      </c>
      <c r="P15" s="108">
        <v>0</v>
      </c>
      <c r="Q15" s="108">
        <v>4700</v>
      </c>
      <c r="R15" s="108">
        <v>3700</v>
      </c>
      <c r="S15" s="108">
        <v>0</v>
      </c>
      <c r="T15" s="108">
        <v>0</v>
      </c>
      <c r="U15" s="108">
        <v>0</v>
      </c>
      <c r="V15" s="108">
        <v>0</v>
      </c>
      <c r="W15" s="108" t="s">
        <v>33</v>
      </c>
      <c r="X15" s="108" t="s">
        <v>33</v>
      </c>
      <c r="Y15" s="108" t="s">
        <v>33</v>
      </c>
      <c r="Z15" s="109">
        <v>0</v>
      </c>
      <c r="AA15" s="9" t="s">
        <v>48</v>
      </c>
    </row>
    <row r="16" spans="1:27" ht="13.5" customHeight="1">
      <c r="A16" s="83">
        <v>7</v>
      </c>
      <c r="B16" s="17"/>
      <c r="C16" s="51" t="s">
        <v>49</v>
      </c>
      <c r="D16" s="103" t="s">
        <v>50</v>
      </c>
      <c r="E16" s="107">
        <v>39199</v>
      </c>
      <c r="F16" s="108">
        <v>5900</v>
      </c>
      <c r="G16" s="108">
        <v>9300</v>
      </c>
      <c r="H16" s="108">
        <v>7400</v>
      </c>
      <c r="I16" s="108">
        <v>11900</v>
      </c>
      <c r="J16" s="108">
        <v>17400</v>
      </c>
      <c r="K16" s="108">
        <v>28200</v>
      </c>
      <c r="L16" s="108">
        <v>35600</v>
      </c>
      <c r="M16" s="108">
        <v>0</v>
      </c>
      <c r="N16" s="108">
        <v>0</v>
      </c>
      <c r="O16" s="108">
        <v>3000</v>
      </c>
      <c r="P16" s="108">
        <v>0</v>
      </c>
      <c r="Q16" s="108">
        <v>4700</v>
      </c>
      <c r="R16" s="108">
        <v>3700</v>
      </c>
      <c r="S16" s="108">
        <v>0</v>
      </c>
      <c r="T16" s="108">
        <v>0</v>
      </c>
      <c r="U16" s="108">
        <v>0</v>
      </c>
      <c r="V16" s="108">
        <v>0</v>
      </c>
      <c r="W16" s="108" t="s">
        <v>33</v>
      </c>
      <c r="X16" s="108" t="s">
        <v>33</v>
      </c>
      <c r="Y16" s="108" t="s">
        <v>33</v>
      </c>
      <c r="Z16" s="109">
        <v>0</v>
      </c>
      <c r="AA16" s="9" t="s">
        <v>48</v>
      </c>
    </row>
    <row r="17" spans="1:28" ht="13.5" customHeight="1">
      <c r="A17" s="83">
        <v>8</v>
      </c>
      <c r="B17" s="17"/>
      <c r="C17" s="71" t="s">
        <v>51</v>
      </c>
      <c r="D17" s="103" t="s">
        <v>52</v>
      </c>
      <c r="E17" s="107">
        <v>39199</v>
      </c>
      <c r="F17" s="108">
        <v>5900</v>
      </c>
      <c r="G17" s="108">
        <v>9300</v>
      </c>
      <c r="H17" s="108">
        <v>7400</v>
      </c>
      <c r="I17" s="108">
        <v>11900</v>
      </c>
      <c r="J17" s="108">
        <v>17400</v>
      </c>
      <c r="K17" s="108">
        <v>28200</v>
      </c>
      <c r="L17" s="108">
        <v>35600</v>
      </c>
      <c r="M17" s="108">
        <v>0</v>
      </c>
      <c r="N17" s="108">
        <v>0</v>
      </c>
      <c r="O17" s="108">
        <v>3000</v>
      </c>
      <c r="P17" s="108">
        <v>0</v>
      </c>
      <c r="Q17" s="108">
        <v>4700</v>
      </c>
      <c r="R17" s="108">
        <v>3700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23">
        <v>0</v>
      </c>
      <c r="AA17" s="9" t="s">
        <v>48</v>
      </c>
      <c r="AB17" s="84"/>
    </row>
    <row r="18" spans="1:28" ht="13.5" customHeight="1">
      <c r="A18" s="83">
        <v>9</v>
      </c>
      <c r="B18" s="17"/>
      <c r="C18" s="71"/>
      <c r="D18" s="103" t="s">
        <v>192</v>
      </c>
      <c r="E18" s="213">
        <v>39083</v>
      </c>
      <c r="F18" s="19">
        <v>4800</v>
      </c>
      <c r="G18" s="19">
        <v>5300</v>
      </c>
      <c r="H18" s="19">
        <v>12300</v>
      </c>
      <c r="I18" s="19">
        <v>16300</v>
      </c>
      <c r="J18" s="19">
        <v>18800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>
        <v>4000</v>
      </c>
      <c r="X18" s="108">
        <v>5600</v>
      </c>
      <c r="Y18" s="108">
        <v>5800</v>
      </c>
      <c r="Z18" s="123"/>
      <c r="AA18" s="46"/>
      <c r="AB18" s="84"/>
    </row>
    <row r="19" spans="1:28" ht="13.5" customHeight="1" thickBot="1">
      <c r="A19" s="83">
        <v>10</v>
      </c>
      <c r="B19" s="17"/>
      <c r="C19" s="71"/>
      <c r="D19" s="157" t="s">
        <v>193</v>
      </c>
      <c r="E19" s="214">
        <v>39083</v>
      </c>
      <c r="F19" s="19">
        <v>4800</v>
      </c>
      <c r="G19" s="19">
        <v>5300</v>
      </c>
      <c r="H19" s="19">
        <v>12300</v>
      </c>
      <c r="I19" s="19">
        <v>16300</v>
      </c>
      <c r="J19" s="19">
        <v>18800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08">
        <v>4000</v>
      </c>
      <c r="X19" s="108">
        <v>5600</v>
      </c>
      <c r="Y19" s="108">
        <v>5800</v>
      </c>
      <c r="Z19" s="118"/>
      <c r="AA19" s="46"/>
      <c r="AB19" s="84"/>
    </row>
    <row r="20" spans="1:27" ht="13.5" customHeight="1" thickBot="1">
      <c r="A20" s="137">
        <v>4</v>
      </c>
      <c r="B20" s="17"/>
      <c r="C20" s="71"/>
      <c r="D20" s="146" t="s">
        <v>53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/>
      <c r="AA20" s="46"/>
    </row>
    <row r="21" spans="1:27" ht="13.5" customHeight="1">
      <c r="A21" s="83">
        <v>11</v>
      </c>
      <c r="B21" s="17" t="s">
        <v>53</v>
      </c>
      <c r="C21" s="18" t="s">
        <v>54</v>
      </c>
      <c r="D21" s="104" t="s">
        <v>55</v>
      </c>
      <c r="E21" s="206">
        <v>39098</v>
      </c>
      <c r="F21" s="105">
        <v>2800</v>
      </c>
      <c r="G21" s="105">
        <v>3300</v>
      </c>
      <c r="H21" s="105">
        <v>6800</v>
      </c>
      <c r="I21" s="105">
        <v>12200</v>
      </c>
      <c r="J21" s="105">
        <v>38900</v>
      </c>
      <c r="K21" s="105">
        <v>52000</v>
      </c>
      <c r="L21" s="105">
        <v>57800</v>
      </c>
      <c r="M21" s="105" t="s">
        <v>33</v>
      </c>
      <c r="N21" s="105" t="s">
        <v>33</v>
      </c>
      <c r="O21" s="105" t="s">
        <v>33</v>
      </c>
      <c r="P21" s="105">
        <v>0</v>
      </c>
      <c r="Q21" s="105" t="s">
        <v>33</v>
      </c>
      <c r="R21" s="105" t="s">
        <v>33</v>
      </c>
      <c r="S21" s="105" t="s">
        <v>33</v>
      </c>
      <c r="T21" s="105" t="s">
        <v>33</v>
      </c>
      <c r="U21" s="105" t="s">
        <v>33</v>
      </c>
      <c r="V21" s="105" t="s">
        <v>33</v>
      </c>
      <c r="W21" s="105" t="s">
        <v>33</v>
      </c>
      <c r="X21" s="105" t="s">
        <v>33</v>
      </c>
      <c r="Y21" s="105" t="s">
        <v>33</v>
      </c>
      <c r="Z21" s="119" t="s">
        <v>33</v>
      </c>
      <c r="AA21" s="10" t="s">
        <v>56</v>
      </c>
    </row>
    <row r="22" spans="1:27" ht="13.5" customHeight="1">
      <c r="A22" s="83">
        <v>12</v>
      </c>
      <c r="B22" s="17"/>
      <c r="C22" s="18" t="s">
        <v>57</v>
      </c>
      <c r="D22" s="103" t="s">
        <v>58</v>
      </c>
      <c r="E22" s="107">
        <v>39098</v>
      </c>
      <c r="F22" s="108">
        <v>6300</v>
      </c>
      <c r="G22" s="108">
        <v>9600</v>
      </c>
      <c r="H22" s="108">
        <v>6800</v>
      </c>
      <c r="I22" s="108">
        <v>12200</v>
      </c>
      <c r="J22" s="108">
        <v>38900</v>
      </c>
      <c r="K22" s="108">
        <v>52000</v>
      </c>
      <c r="L22" s="108">
        <v>57800</v>
      </c>
      <c r="M22" s="108" t="s">
        <v>33</v>
      </c>
      <c r="N22" s="108" t="s">
        <v>33</v>
      </c>
      <c r="O22" s="108" t="s">
        <v>33</v>
      </c>
      <c r="P22" s="108">
        <v>0</v>
      </c>
      <c r="Q22" s="108" t="s">
        <v>33</v>
      </c>
      <c r="R22" s="108" t="s">
        <v>33</v>
      </c>
      <c r="S22" s="108" t="s">
        <v>33</v>
      </c>
      <c r="T22" s="108" t="s">
        <v>33</v>
      </c>
      <c r="U22" s="108" t="s">
        <v>33</v>
      </c>
      <c r="V22" s="108" t="s">
        <v>33</v>
      </c>
      <c r="W22" s="108" t="s">
        <v>33</v>
      </c>
      <c r="X22" s="108" t="s">
        <v>33</v>
      </c>
      <c r="Y22" s="108" t="s">
        <v>33</v>
      </c>
      <c r="Z22" s="120" t="s">
        <v>33</v>
      </c>
      <c r="AA22" s="11" t="s">
        <v>56</v>
      </c>
    </row>
    <row r="23" spans="1:27" ht="13.5" customHeight="1" thickBot="1">
      <c r="A23" s="83">
        <v>13</v>
      </c>
      <c r="B23" s="17"/>
      <c r="C23" s="18" t="s">
        <v>59</v>
      </c>
      <c r="D23" s="111" t="s">
        <v>60</v>
      </c>
      <c r="E23" s="110">
        <v>39098</v>
      </c>
      <c r="F23" s="112">
        <v>6300</v>
      </c>
      <c r="G23" s="112">
        <v>9600</v>
      </c>
      <c r="H23" s="112">
        <v>6800</v>
      </c>
      <c r="I23" s="112">
        <v>12200</v>
      </c>
      <c r="J23" s="112">
        <v>38900</v>
      </c>
      <c r="K23" s="112">
        <v>52000</v>
      </c>
      <c r="L23" s="112">
        <v>57800</v>
      </c>
      <c r="M23" s="112" t="s">
        <v>33</v>
      </c>
      <c r="N23" s="112" t="s">
        <v>33</v>
      </c>
      <c r="O23" s="112" t="s">
        <v>33</v>
      </c>
      <c r="P23" s="112">
        <v>0</v>
      </c>
      <c r="Q23" s="112" t="s">
        <v>33</v>
      </c>
      <c r="R23" s="112" t="s">
        <v>33</v>
      </c>
      <c r="S23" s="112" t="s">
        <v>33</v>
      </c>
      <c r="T23" s="112" t="s">
        <v>33</v>
      </c>
      <c r="U23" s="112" t="s">
        <v>33</v>
      </c>
      <c r="V23" s="112" t="s">
        <v>33</v>
      </c>
      <c r="W23" s="112" t="s">
        <v>33</v>
      </c>
      <c r="X23" s="112" t="s">
        <v>33</v>
      </c>
      <c r="Y23" s="112" t="s">
        <v>33</v>
      </c>
      <c r="Z23" s="121" t="s">
        <v>33</v>
      </c>
      <c r="AA23" s="11" t="s">
        <v>56</v>
      </c>
    </row>
    <row r="24" spans="1:27" ht="13.5" customHeight="1" thickBot="1">
      <c r="A24" s="137">
        <v>5</v>
      </c>
      <c r="B24" s="17"/>
      <c r="C24" s="68"/>
      <c r="D24" s="146" t="s">
        <v>175</v>
      </c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22"/>
      <c r="AA24" s="46"/>
    </row>
    <row r="25" spans="1:27" ht="13.5" customHeight="1">
      <c r="A25" s="83">
        <v>14</v>
      </c>
      <c r="B25" s="17" t="s">
        <v>61</v>
      </c>
      <c r="C25" s="18" t="s">
        <v>62</v>
      </c>
      <c r="D25" s="104" t="s">
        <v>63</v>
      </c>
      <c r="E25" s="206">
        <v>39114</v>
      </c>
      <c r="F25" s="105">
        <v>5900</v>
      </c>
      <c r="G25" s="105">
        <v>9300</v>
      </c>
      <c r="H25" s="105">
        <v>6100</v>
      </c>
      <c r="I25" s="105">
        <v>14600</v>
      </c>
      <c r="J25" s="105">
        <v>21700</v>
      </c>
      <c r="K25" s="105">
        <v>29400</v>
      </c>
      <c r="L25" s="105">
        <v>29400</v>
      </c>
      <c r="M25" s="105" t="s">
        <v>33</v>
      </c>
      <c r="N25" s="105" t="s">
        <v>33</v>
      </c>
      <c r="O25" s="105">
        <v>3000</v>
      </c>
      <c r="P25" s="105">
        <v>0</v>
      </c>
      <c r="Q25" s="105" t="s">
        <v>33</v>
      </c>
      <c r="R25" s="105" t="s">
        <v>33</v>
      </c>
      <c r="S25" s="105" t="s">
        <v>33</v>
      </c>
      <c r="T25" s="105" t="s">
        <v>33</v>
      </c>
      <c r="U25" s="105" t="s">
        <v>33</v>
      </c>
      <c r="V25" s="105" t="s">
        <v>33</v>
      </c>
      <c r="W25" s="105" t="s">
        <v>33</v>
      </c>
      <c r="X25" s="105" t="s">
        <v>33</v>
      </c>
      <c r="Y25" s="105" t="s">
        <v>33</v>
      </c>
      <c r="Z25" s="119" t="s">
        <v>33</v>
      </c>
      <c r="AA25" s="8"/>
    </row>
    <row r="26" spans="1:27" ht="13.5" customHeight="1" thickBot="1">
      <c r="A26" s="83">
        <v>15</v>
      </c>
      <c r="B26" s="17"/>
      <c r="C26" s="18" t="s">
        <v>64</v>
      </c>
      <c r="D26" s="111" t="s">
        <v>65</v>
      </c>
      <c r="E26" s="110">
        <v>39114</v>
      </c>
      <c r="F26" s="112">
        <v>5900</v>
      </c>
      <c r="G26" s="112">
        <v>9300</v>
      </c>
      <c r="H26" s="112">
        <v>6100</v>
      </c>
      <c r="I26" s="112">
        <v>14600</v>
      </c>
      <c r="J26" s="112">
        <v>21700</v>
      </c>
      <c r="K26" s="112">
        <v>29400</v>
      </c>
      <c r="L26" s="112">
        <v>29400</v>
      </c>
      <c r="M26" s="112" t="s">
        <v>33</v>
      </c>
      <c r="N26" s="112" t="s">
        <v>33</v>
      </c>
      <c r="O26" s="112" t="s">
        <v>33</v>
      </c>
      <c r="P26" s="112">
        <v>0</v>
      </c>
      <c r="Q26" s="112" t="s">
        <v>33</v>
      </c>
      <c r="R26" s="112" t="s">
        <v>33</v>
      </c>
      <c r="S26" s="112" t="s">
        <v>33</v>
      </c>
      <c r="T26" s="112" t="s">
        <v>33</v>
      </c>
      <c r="U26" s="112" t="s">
        <v>33</v>
      </c>
      <c r="V26" s="112" t="s">
        <v>33</v>
      </c>
      <c r="W26" s="112" t="s">
        <v>33</v>
      </c>
      <c r="X26" s="112" t="s">
        <v>33</v>
      </c>
      <c r="Y26" s="112" t="s">
        <v>33</v>
      </c>
      <c r="Z26" s="121" t="s">
        <v>33</v>
      </c>
      <c r="AA26" s="8"/>
    </row>
    <row r="27" spans="1:27" ht="13.5" customHeight="1" thickBot="1">
      <c r="A27" s="137">
        <v>6</v>
      </c>
      <c r="B27" s="17"/>
      <c r="C27" s="68"/>
      <c r="D27" s="146" t="s">
        <v>176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22"/>
      <c r="AA27" s="8"/>
    </row>
    <row r="28" spans="1:27" ht="13.5" customHeight="1">
      <c r="A28" s="83">
        <v>16</v>
      </c>
      <c r="B28" s="17" t="s">
        <v>66</v>
      </c>
      <c r="C28" s="18" t="s">
        <v>67</v>
      </c>
      <c r="D28" s="104" t="s">
        <v>68</v>
      </c>
      <c r="E28" s="206">
        <v>39098</v>
      </c>
      <c r="F28" s="105">
        <v>6500</v>
      </c>
      <c r="G28" s="105">
        <v>7500</v>
      </c>
      <c r="H28" s="105">
        <v>6900</v>
      </c>
      <c r="I28" s="105">
        <v>8800</v>
      </c>
      <c r="J28" s="105">
        <v>19000</v>
      </c>
      <c r="K28" s="105">
        <v>25500</v>
      </c>
      <c r="L28" s="105">
        <v>27800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6">
        <v>0</v>
      </c>
      <c r="AA28" s="8"/>
    </row>
    <row r="29" spans="1:27" ht="13.5" customHeight="1">
      <c r="A29" s="83">
        <v>17</v>
      </c>
      <c r="B29" s="17"/>
      <c r="C29" s="18" t="s">
        <v>69</v>
      </c>
      <c r="D29" s="103" t="s">
        <v>70</v>
      </c>
      <c r="E29" s="107">
        <v>39098</v>
      </c>
      <c r="F29" s="108">
        <v>6500</v>
      </c>
      <c r="G29" s="108">
        <v>7200</v>
      </c>
      <c r="H29" s="108">
        <v>6500</v>
      </c>
      <c r="I29" s="108">
        <v>8500</v>
      </c>
      <c r="J29" s="108">
        <v>17300</v>
      </c>
      <c r="K29" s="108">
        <v>23200</v>
      </c>
      <c r="L29" s="108">
        <v>25500</v>
      </c>
      <c r="M29" s="108">
        <v>0</v>
      </c>
      <c r="N29" s="108">
        <v>0</v>
      </c>
      <c r="O29" s="108">
        <v>4200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9">
        <v>0</v>
      </c>
      <c r="AA29" s="8"/>
    </row>
    <row r="30" spans="1:27" ht="13.5" customHeight="1" thickBot="1">
      <c r="A30" s="83">
        <v>18</v>
      </c>
      <c r="B30" s="17"/>
      <c r="C30" s="18" t="s">
        <v>71</v>
      </c>
      <c r="D30" s="111" t="s">
        <v>72</v>
      </c>
      <c r="E30" s="110">
        <v>39098</v>
      </c>
      <c r="F30" s="112">
        <v>6500</v>
      </c>
      <c r="G30" s="112">
        <v>7200</v>
      </c>
      <c r="H30" s="112">
        <v>6500</v>
      </c>
      <c r="I30" s="112">
        <v>8500</v>
      </c>
      <c r="J30" s="112">
        <v>17300</v>
      </c>
      <c r="K30" s="112">
        <v>23200</v>
      </c>
      <c r="L30" s="112">
        <v>25500</v>
      </c>
      <c r="M30" s="112">
        <v>0</v>
      </c>
      <c r="N30" s="112">
        <v>0</v>
      </c>
      <c r="O30" s="112">
        <v>2800</v>
      </c>
      <c r="P30" s="112">
        <v>0</v>
      </c>
      <c r="Q30" s="112" t="s">
        <v>33</v>
      </c>
      <c r="R30" s="112" t="s">
        <v>33</v>
      </c>
      <c r="S30" s="112" t="s">
        <v>33</v>
      </c>
      <c r="T30" s="112" t="s">
        <v>33</v>
      </c>
      <c r="U30" s="112" t="s">
        <v>33</v>
      </c>
      <c r="V30" s="112" t="s">
        <v>33</v>
      </c>
      <c r="W30" s="112" t="s">
        <v>33</v>
      </c>
      <c r="X30" s="112" t="s">
        <v>33</v>
      </c>
      <c r="Y30" s="112" t="s">
        <v>33</v>
      </c>
      <c r="Z30" s="113">
        <v>0</v>
      </c>
      <c r="AA30" s="12"/>
    </row>
    <row r="31" spans="1:27" ht="13.5" customHeight="1" thickBot="1">
      <c r="A31" s="137">
        <v>7</v>
      </c>
      <c r="B31" s="17"/>
      <c r="C31" s="68"/>
      <c r="D31" s="146" t="s">
        <v>221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/>
      <c r="AA31" s="12"/>
    </row>
    <row r="32" spans="1:27" ht="13.5" customHeight="1">
      <c r="A32" s="83">
        <v>19</v>
      </c>
      <c r="B32" s="17" t="s">
        <v>73</v>
      </c>
      <c r="C32" s="52" t="s">
        <v>74</v>
      </c>
      <c r="D32" s="104" t="s">
        <v>75</v>
      </c>
      <c r="E32" s="206">
        <v>39172</v>
      </c>
      <c r="F32" s="105">
        <v>4100</v>
      </c>
      <c r="G32" s="105">
        <v>8200</v>
      </c>
      <c r="H32" s="105">
        <v>5300</v>
      </c>
      <c r="I32" s="105">
        <v>8200</v>
      </c>
      <c r="J32" s="105">
        <v>11700</v>
      </c>
      <c r="K32" s="105">
        <v>15800</v>
      </c>
      <c r="L32" s="105">
        <v>17900</v>
      </c>
      <c r="M32" s="105" t="s">
        <v>33</v>
      </c>
      <c r="N32" s="105" t="s">
        <v>33</v>
      </c>
      <c r="O32" s="105" t="s">
        <v>33</v>
      </c>
      <c r="P32" s="105">
        <v>0</v>
      </c>
      <c r="Q32" s="105" t="s">
        <v>33</v>
      </c>
      <c r="R32" s="105" t="s">
        <v>33</v>
      </c>
      <c r="S32" s="105" t="s">
        <v>33</v>
      </c>
      <c r="T32" s="105" t="s">
        <v>33</v>
      </c>
      <c r="U32" s="105" t="s">
        <v>33</v>
      </c>
      <c r="V32" s="105" t="s">
        <v>33</v>
      </c>
      <c r="W32" s="105" t="s">
        <v>33</v>
      </c>
      <c r="X32" s="105" t="s">
        <v>33</v>
      </c>
      <c r="Y32" s="105" t="s">
        <v>33</v>
      </c>
      <c r="Z32" s="106">
        <v>0</v>
      </c>
      <c r="AA32" s="13"/>
    </row>
    <row r="33" spans="1:27" ht="13.5" customHeight="1">
      <c r="A33" s="83">
        <v>20</v>
      </c>
      <c r="B33" s="17"/>
      <c r="C33" s="52" t="s">
        <v>76</v>
      </c>
      <c r="D33" s="103" t="s">
        <v>77</v>
      </c>
      <c r="E33" s="107">
        <v>39147</v>
      </c>
      <c r="F33" s="108">
        <v>7700</v>
      </c>
      <c r="G33" s="108">
        <v>15400</v>
      </c>
      <c r="H33" s="108">
        <v>9200</v>
      </c>
      <c r="I33" s="108">
        <v>15400</v>
      </c>
      <c r="J33" s="108">
        <v>23100</v>
      </c>
      <c r="K33" s="108">
        <v>30400</v>
      </c>
      <c r="L33" s="108">
        <v>34800</v>
      </c>
      <c r="M33" s="108">
        <v>0</v>
      </c>
      <c r="N33" s="108">
        <v>0</v>
      </c>
      <c r="O33" s="108">
        <v>2800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9">
        <v>0</v>
      </c>
      <c r="AA33" s="8"/>
    </row>
    <row r="34" spans="1:27" ht="13.5" customHeight="1">
      <c r="A34" s="83">
        <v>21</v>
      </c>
      <c r="B34" s="17"/>
      <c r="C34" s="52" t="s">
        <v>78</v>
      </c>
      <c r="D34" s="103" t="s">
        <v>79</v>
      </c>
      <c r="E34" s="107">
        <v>39169</v>
      </c>
      <c r="F34" s="108">
        <v>5900</v>
      </c>
      <c r="G34" s="108">
        <v>11700</v>
      </c>
      <c r="H34" s="108">
        <v>6600</v>
      </c>
      <c r="I34" s="108">
        <v>11700</v>
      </c>
      <c r="J34" s="108">
        <v>17600</v>
      </c>
      <c r="K34" s="108">
        <v>23400</v>
      </c>
      <c r="L34" s="108">
        <v>25500</v>
      </c>
      <c r="M34" s="108">
        <v>0</v>
      </c>
      <c r="N34" s="108">
        <v>0</v>
      </c>
      <c r="O34" s="108">
        <v>3100</v>
      </c>
      <c r="P34" s="108">
        <v>4400</v>
      </c>
      <c r="Q34" s="108">
        <v>7600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9">
        <v>0</v>
      </c>
      <c r="AA34" s="14" t="s">
        <v>80</v>
      </c>
    </row>
    <row r="35" spans="1:27" ht="13.5" customHeight="1">
      <c r="A35" s="83">
        <v>22</v>
      </c>
      <c r="B35" s="17"/>
      <c r="C35" s="52" t="s">
        <v>81</v>
      </c>
      <c r="D35" s="103" t="s">
        <v>82</v>
      </c>
      <c r="E35" s="107">
        <v>39169</v>
      </c>
      <c r="F35" s="108">
        <v>5900</v>
      </c>
      <c r="G35" s="108">
        <v>11700</v>
      </c>
      <c r="H35" s="108">
        <v>6600</v>
      </c>
      <c r="I35" s="108">
        <v>11700</v>
      </c>
      <c r="J35" s="108">
        <v>17600</v>
      </c>
      <c r="K35" s="108">
        <v>23400</v>
      </c>
      <c r="L35" s="108">
        <v>25300</v>
      </c>
      <c r="M35" s="108">
        <v>0</v>
      </c>
      <c r="N35" s="108">
        <v>0</v>
      </c>
      <c r="O35" s="108">
        <v>2300</v>
      </c>
      <c r="P35" s="108">
        <v>4400</v>
      </c>
      <c r="Q35" s="108">
        <v>7600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9">
        <v>0</v>
      </c>
      <c r="AA35" s="14" t="s">
        <v>83</v>
      </c>
    </row>
    <row r="36" spans="1:27" ht="13.5" customHeight="1">
      <c r="A36" s="83">
        <v>23</v>
      </c>
      <c r="B36" s="17"/>
      <c r="C36" s="52" t="s">
        <v>84</v>
      </c>
      <c r="D36" s="103" t="s">
        <v>85</v>
      </c>
      <c r="E36" s="107">
        <v>39264</v>
      </c>
      <c r="F36" s="108">
        <v>1900</v>
      </c>
      <c r="G36" s="108">
        <v>7600</v>
      </c>
      <c r="H36" s="108">
        <v>4900</v>
      </c>
      <c r="I36" s="108">
        <v>7600</v>
      </c>
      <c r="J36" s="108">
        <v>10900</v>
      </c>
      <c r="K36" s="108">
        <v>14700</v>
      </c>
      <c r="L36" s="108">
        <v>16600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9">
        <v>0</v>
      </c>
      <c r="AA36" s="14"/>
    </row>
    <row r="37" spans="1:27" ht="13.5" customHeight="1" thickBot="1">
      <c r="A37" s="83">
        <v>24</v>
      </c>
      <c r="B37" s="17"/>
      <c r="C37" s="52" t="s">
        <v>84</v>
      </c>
      <c r="D37" s="111" t="s">
        <v>86</v>
      </c>
      <c r="E37" s="107">
        <v>39264</v>
      </c>
      <c r="F37" s="112">
        <v>1900</v>
      </c>
      <c r="G37" s="112">
        <v>7600</v>
      </c>
      <c r="H37" s="112">
        <v>4900</v>
      </c>
      <c r="I37" s="112">
        <v>7600</v>
      </c>
      <c r="J37" s="112">
        <v>10900</v>
      </c>
      <c r="K37" s="112">
        <v>14700</v>
      </c>
      <c r="L37" s="112">
        <v>16600</v>
      </c>
      <c r="M37" s="112" t="s">
        <v>33</v>
      </c>
      <c r="N37" s="112" t="s">
        <v>33</v>
      </c>
      <c r="O37" s="112">
        <v>1700</v>
      </c>
      <c r="P37" s="112">
        <v>1000</v>
      </c>
      <c r="Q37" s="112" t="s">
        <v>33</v>
      </c>
      <c r="R37" s="112" t="s">
        <v>33</v>
      </c>
      <c r="S37" s="112" t="s">
        <v>33</v>
      </c>
      <c r="T37" s="112" t="s">
        <v>33</v>
      </c>
      <c r="U37" s="112" t="s">
        <v>33</v>
      </c>
      <c r="V37" s="112" t="s">
        <v>33</v>
      </c>
      <c r="W37" s="112" t="s">
        <v>33</v>
      </c>
      <c r="X37" s="112" t="s">
        <v>33</v>
      </c>
      <c r="Y37" s="112" t="s">
        <v>33</v>
      </c>
      <c r="Z37" s="113">
        <v>0</v>
      </c>
      <c r="AA37" s="15" t="s">
        <v>87</v>
      </c>
    </row>
    <row r="38" spans="1:27" ht="13.5" customHeight="1" thickBot="1">
      <c r="A38" s="137">
        <v>8</v>
      </c>
      <c r="B38" s="17"/>
      <c r="C38" s="73"/>
      <c r="D38" s="146" t="s">
        <v>178</v>
      </c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6"/>
      <c r="AA38" s="5"/>
    </row>
    <row r="39" spans="1:27" ht="13.5" customHeight="1">
      <c r="A39" s="138">
        <v>25</v>
      </c>
      <c r="B39" s="139" t="s">
        <v>88</v>
      </c>
      <c r="C39" s="103" t="s">
        <v>89</v>
      </c>
      <c r="D39" s="111" t="s">
        <v>191</v>
      </c>
      <c r="E39" s="206">
        <v>39098</v>
      </c>
      <c r="F39" s="105">
        <v>6600</v>
      </c>
      <c r="G39" s="105">
        <v>8700</v>
      </c>
      <c r="H39" s="105">
        <v>8700</v>
      </c>
      <c r="I39" s="105">
        <v>8700</v>
      </c>
      <c r="J39" s="105">
        <v>22300</v>
      </c>
      <c r="K39" s="105">
        <v>29600</v>
      </c>
      <c r="L39" s="105">
        <v>33200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6">
        <v>0</v>
      </c>
      <c r="AA39" s="8"/>
    </row>
    <row r="40" spans="1:27" ht="13.5" customHeight="1">
      <c r="A40" s="138">
        <v>26</v>
      </c>
      <c r="B40" s="139"/>
      <c r="C40" s="103" t="s">
        <v>91</v>
      </c>
      <c r="D40" s="111" t="s">
        <v>92</v>
      </c>
      <c r="E40" s="206">
        <v>39098</v>
      </c>
      <c r="F40" s="108">
        <v>7800</v>
      </c>
      <c r="G40" s="108">
        <v>10100</v>
      </c>
      <c r="H40" s="108">
        <v>10100</v>
      </c>
      <c r="I40" s="108">
        <v>10100</v>
      </c>
      <c r="J40" s="108">
        <v>25200</v>
      </c>
      <c r="K40" s="108">
        <v>29100</v>
      </c>
      <c r="L40" s="108">
        <v>34400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9">
        <v>0</v>
      </c>
      <c r="AA40" s="8"/>
    </row>
    <row r="41" spans="1:27" ht="13.5" customHeight="1">
      <c r="A41" s="138">
        <v>27</v>
      </c>
      <c r="B41" s="139"/>
      <c r="C41" s="103" t="s">
        <v>93</v>
      </c>
      <c r="D41" s="111" t="s">
        <v>190</v>
      </c>
      <c r="E41" s="206">
        <v>39098</v>
      </c>
      <c r="F41" s="108">
        <v>5800</v>
      </c>
      <c r="G41" s="108">
        <v>7200</v>
      </c>
      <c r="H41" s="108">
        <v>7200</v>
      </c>
      <c r="I41" s="108">
        <v>7200</v>
      </c>
      <c r="J41" s="108">
        <v>17900</v>
      </c>
      <c r="K41" s="108">
        <v>22500</v>
      </c>
      <c r="L41" s="108">
        <v>26100</v>
      </c>
      <c r="M41" s="108">
        <v>0</v>
      </c>
      <c r="N41" s="108">
        <v>0</v>
      </c>
      <c r="O41" s="108">
        <v>1500</v>
      </c>
      <c r="P41" s="108">
        <v>1800</v>
      </c>
      <c r="Q41" s="108">
        <v>1900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9">
        <v>0</v>
      </c>
      <c r="AA41" s="20" t="s">
        <v>95</v>
      </c>
    </row>
    <row r="42" spans="1:27" ht="13.5" customHeight="1">
      <c r="A42" s="138">
        <v>28</v>
      </c>
      <c r="B42" s="139"/>
      <c r="C42" s="103" t="s">
        <v>96</v>
      </c>
      <c r="D42" s="111" t="s">
        <v>189</v>
      </c>
      <c r="E42" s="206">
        <v>39098</v>
      </c>
      <c r="F42" s="108">
        <v>5800</v>
      </c>
      <c r="G42" s="108">
        <v>7200</v>
      </c>
      <c r="H42" s="108">
        <v>7200</v>
      </c>
      <c r="I42" s="108">
        <v>7200</v>
      </c>
      <c r="J42" s="108">
        <v>17900</v>
      </c>
      <c r="K42" s="108">
        <v>22500</v>
      </c>
      <c r="L42" s="108">
        <v>26100</v>
      </c>
      <c r="M42" s="108">
        <v>0</v>
      </c>
      <c r="N42" s="108">
        <v>0</v>
      </c>
      <c r="O42" s="123">
        <v>1500</v>
      </c>
      <c r="P42" s="123">
        <v>1800</v>
      </c>
      <c r="Q42" s="108">
        <v>1900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9">
        <v>0</v>
      </c>
      <c r="AA42" s="23" t="s">
        <v>95</v>
      </c>
    </row>
    <row r="43" spans="1:27" ht="13.5" customHeight="1">
      <c r="A43" s="138">
        <v>29</v>
      </c>
      <c r="B43" s="139"/>
      <c r="C43" s="103"/>
      <c r="D43" s="111" t="s">
        <v>98</v>
      </c>
      <c r="E43" s="206">
        <v>39098</v>
      </c>
      <c r="F43" s="108">
        <v>5800</v>
      </c>
      <c r="G43" s="108">
        <v>7200</v>
      </c>
      <c r="H43" s="108">
        <v>7200</v>
      </c>
      <c r="I43" s="108">
        <v>7200</v>
      </c>
      <c r="J43" s="108">
        <v>17900</v>
      </c>
      <c r="K43" s="108">
        <v>22500</v>
      </c>
      <c r="L43" s="108">
        <v>26100</v>
      </c>
      <c r="M43" s="108"/>
      <c r="N43" s="108"/>
      <c r="O43" s="123"/>
      <c r="P43" s="123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23"/>
    </row>
    <row r="44" spans="1:27" ht="13.5" customHeight="1" thickBot="1">
      <c r="A44" s="138">
        <v>30</v>
      </c>
      <c r="B44" s="139"/>
      <c r="C44" s="103"/>
      <c r="D44" s="111" t="s">
        <v>99</v>
      </c>
      <c r="E44" s="206">
        <v>39098</v>
      </c>
      <c r="F44" s="112">
        <v>5800</v>
      </c>
      <c r="G44" s="112">
        <v>7200</v>
      </c>
      <c r="H44" s="112">
        <v>7200</v>
      </c>
      <c r="I44" s="112">
        <v>7200</v>
      </c>
      <c r="J44" s="112">
        <v>17900</v>
      </c>
      <c r="K44" s="112">
        <v>22500</v>
      </c>
      <c r="L44" s="112">
        <v>26100</v>
      </c>
      <c r="M44" s="112"/>
      <c r="N44" s="112"/>
      <c r="O44" s="124"/>
      <c r="P44" s="124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23"/>
    </row>
    <row r="45" spans="1:27" ht="13.5" customHeight="1" thickBot="1">
      <c r="A45" s="152">
        <v>9</v>
      </c>
      <c r="B45" s="139"/>
      <c r="C45" s="153"/>
      <c r="D45" s="156" t="s">
        <v>179</v>
      </c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25"/>
      <c r="P45" s="12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23"/>
    </row>
    <row r="46" spans="1:27" ht="13.5" customHeight="1">
      <c r="A46" s="138">
        <v>31</v>
      </c>
      <c r="B46" s="139" t="s">
        <v>100</v>
      </c>
      <c r="C46" s="140" t="s">
        <v>101</v>
      </c>
      <c r="D46" s="111" t="s">
        <v>102</v>
      </c>
      <c r="E46" s="206">
        <v>39098</v>
      </c>
      <c r="F46" s="105">
        <v>10100</v>
      </c>
      <c r="G46" s="105">
        <v>20200</v>
      </c>
      <c r="H46" s="105">
        <v>13700</v>
      </c>
      <c r="I46" s="105">
        <v>24100</v>
      </c>
      <c r="J46" s="105">
        <v>26300</v>
      </c>
      <c r="K46" s="105">
        <v>40300</v>
      </c>
      <c r="L46" s="105">
        <v>52200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6">
        <v>0</v>
      </c>
      <c r="AA46" s="8"/>
    </row>
    <row r="47" spans="1:27" ht="13.5" customHeight="1">
      <c r="A47" s="83">
        <v>32</v>
      </c>
      <c r="B47" s="17"/>
      <c r="C47" s="51" t="s">
        <v>103</v>
      </c>
      <c r="D47" s="111" t="s">
        <v>104</v>
      </c>
      <c r="E47" s="107">
        <v>39098</v>
      </c>
      <c r="F47" s="108">
        <v>6100</v>
      </c>
      <c r="G47" s="108">
        <v>16200</v>
      </c>
      <c r="H47" s="108">
        <v>12200</v>
      </c>
      <c r="I47" s="108">
        <v>24100</v>
      </c>
      <c r="J47" s="108">
        <v>28100</v>
      </c>
      <c r="K47" s="108">
        <v>32400</v>
      </c>
      <c r="L47" s="108">
        <v>36000</v>
      </c>
      <c r="M47" s="108">
        <v>0</v>
      </c>
      <c r="N47" s="108">
        <v>0</v>
      </c>
      <c r="O47" s="108">
        <v>100</v>
      </c>
      <c r="P47" s="108">
        <v>0</v>
      </c>
      <c r="Q47" s="108">
        <v>100</v>
      </c>
      <c r="R47" s="108">
        <v>100</v>
      </c>
      <c r="S47" s="108">
        <v>100</v>
      </c>
      <c r="T47" s="108">
        <v>100</v>
      </c>
      <c r="U47" s="108">
        <v>100</v>
      </c>
      <c r="V47" s="108">
        <v>100</v>
      </c>
      <c r="W47" s="108">
        <v>0</v>
      </c>
      <c r="X47" s="108">
        <v>0</v>
      </c>
      <c r="Y47" s="108">
        <v>0</v>
      </c>
      <c r="Z47" s="109">
        <v>0</v>
      </c>
      <c r="AA47" s="25"/>
    </row>
    <row r="48" spans="1:27" ht="13.5" customHeight="1" thickBot="1">
      <c r="A48" s="83">
        <v>33</v>
      </c>
      <c r="B48" s="17"/>
      <c r="C48" s="51" t="s">
        <v>105</v>
      </c>
      <c r="D48" s="111" t="s">
        <v>106</v>
      </c>
      <c r="E48" s="107">
        <v>39356</v>
      </c>
      <c r="F48" s="112">
        <v>7200</v>
      </c>
      <c r="G48" s="112">
        <v>21500</v>
      </c>
      <c r="H48" s="112">
        <v>10800</v>
      </c>
      <c r="I48" s="112">
        <v>28700</v>
      </c>
      <c r="J48" s="112">
        <v>32300</v>
      </c>
      <c r="K48" s="112">
        <v>35900</v>
      </c>
      <c r="L48" s="112">
        <v>43000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3">
        <v>0</v>
      </c>
      <c r="AA48" s="8"/>
    </row>
    <row r="49" spans="1:27" ht="13.5" customHeight="1" thickBot="1">
      <c r="A49" s="137">
        <v>10</v>
      </c>
      <c r="B49" s="17"/>
      <c r="C49" s="71"/>
      <c r="D49" s="146" t="s">
        <v>180</v>
      </c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/>
      <c r="AA49" s="8"/>
    </row>
    <row r="50" spans="1:27" ht="13.5" customHeight="1">
      <c r="A50" s="83">
        <v>34</v>
      </c>
      <c r="B50" s="17" t="s">
        <v>107</v>
      </c>
      <c r="C50" s="51" t="s">
        <v>108</v>
      </c>
      <c r="D50" s="111" t="s">
        <v>109</v>
      </c>
      <c r="E50" s="206">
        <v>39098</v>
      </c>
      <c r="F50" s="105">
        <v>6500</v>
      </c>
      <c r="G50" s="105">
        <v>7800</v>
      </c>
      <c r="H50" s="105">
        <v>8300</v>
      </c>
      <c r="I50" s="105">
        <v>8800</v>
      </c>
      <c r="J50" s="105">
        <v>19300</v>
      </c>
      <c r="K50" s="105">
        <v>25800</v>
      </c>
      <c r="L50" s="105">
        <v>29800</v>
      </c>
      <c r="M50" s="105" t="s">
        <v>33</v>
      </c>
      <c r="N50" s="105" t="s">
        <v>33</v>
      </c>
      <c r="O50" s="105">
        <v>4800</v>
      </c>
      <c r="P50" s="105">
        <v>0</v>
      </c>
      <c r="Q50" s="105" t="s">
        <v>33</v>
      </c>
      <c r="R50" s="105" t="s">
        <v>33</v>
      </c>
      <c r="S50" s="105" t="s">
        <v>33</v>
      </c>
      <c r="T50" s="105" t="s">
        <v>33</v>
      </c>
      <c r="U50" s="105" t="s">
        <v>33</v>
      </c>
      <c r="V50" s="105" t="s">
        <v>33</v>
      </c>
      <c r="W50" s="105" t="s">
        <v>33</v>
      </c>
      <c r="X50" s="105" t="s">
        <v>33</v>
      </c>
      <c r="Y50" s="105" t="s">
        <v>33</v>
      </c>
      <c r="Z50" s="106">
        <v>0</v>
      </c>
      <c r="AA50" s="8"/>
    </row>
    <row r="51" spans="1:27" ht="13.5" customHeight="1">
      <c r="A51" s="83">
        <v>35</v>
      </c>
      <c r="B51" s="17"/>
      <c r="C51" s="51" t="s">
        <v>110</v>
      </c>
      <c r="D51" s="111" t="s">
        <v>111</v>
      </c>
      <c r="E51" s="107">
        <v>39098</v>
      </c>
      <c r="F51" s="108">
        <v>5200</v>
      </c>
      <c r="G51" s="108">
        <v>6300</v>
      </c>
      <c r="H51" s="108">
        <v>6300</v>
      </c>
      <c r="I51" s="108">
        <v>6300</v>
      </c>
      <c r="J51" s="108">
        <v>14200</v>
      </c>
      <c r="K51" s="108">
        <v>19100</v>
      </c>
      <c r="L51" s="108">
        <v>21400</v>
      </c>
      <c r="M51" s="108" t="s">
        <v>33</v>
      </c>
      <c r="N51" s="108" t="s">
        <v>33</v>
      </c>
      <c r="O51" s="108">
        <v>4000</v>
      </c>
      <c r="P51" s="108">
        <v>4000</v>
      </c>
      <c r="Q51" s="108" t="s">
        <v>33</v>
      </c>
      <c r="R51" s="108" t="s">
        <v>33</v>
      </c>
      <c r="S51" s="108" t="s">
        <v>33</v>
      </c>
      <c r="T51" s="108" t="s">
        <v>33</v>
      </c>
      <c r="U51" s="108" t="s">
        <v>33</v>
      </c>
      <c r="V51" s="108" t="s">
        <v>33</v>
      </c>
      <c r="W51" s="108" t="s">
        <v>33</v>
      </c>
      <c r="X51" s="108" t="s">
        <v>33</v>
      </c>
      <c r="Y51" s="108" t="s">
        <v>33</v>
      </c>
      <c r="Z51" s="109">
        <v>0</v>
      </c>
      <c r="AA51" s="8"/>
    </row>
    <row r="52" spans="1:27" ht="13.5" customHeight="1">
      <c r="A52" s="83">
        <v>36</v>
      </c>
      <c r="B52" s="17"/>
      <c r="C52" s="51" t="s">
        <v>112</v>
      </c>
      <c r="D52" s="111" t="s">
        <v>113</v>
      </c>
      <c r="E52" s="107">
        <v>39098</v>
      </c>
      <c r="F52" s="108">
        <v>6500</v>
      </c>
      <c r="G52" s="108">
        <v>7800</v>
      </c>
      <c r="H52" s="108">
        <v>8300</v>
      </c>
      <c r="I52" s="108">
        <v>8800</v>
      </c>
      <c r="J52" s="108">
        <v>19300</v>
      </c>
      <c r="K52" s="108">
        <v>25800</v>
      </c>
      <c r="L52" s="108">
        <v>29800</v>
      </c>
      <c r="M52" s="108" t="s">
        <v>33</v>
      </c>
      <c r="N52" s="108" t="s">
        <v>33</v>
      </c>
      <c r="O52" s="108"/>
      <c r="P52" s="108">
        <v>0</v>
      </c>
      <c r="Q52" s="108" t="s">
        <v>33</v>
      </c>
      <c r="R52" s="108" t="s">
        <v>33</v>
      </c>
      <c r="S52" s="108" t="s">
        <v>33</v>
      </c>
      <c r="T52" s="108" t="s">
        <v>33</v>
      </c>
      <c r="U52" s="108" t="s">
        <v>33</v>
      </c>
      <c r="V52" s="108" t="s">
        <v>33</v>
      </c>
      <c r="W52" s="108" t="s">
        <v>33</v>
      </c>
      <c r="X52" s="108" t="s">
        <v>33</v>
      </c>
      <c r="Y52" s="108" t="s">
        <v>33</v>
      </c>
      <c r="Z52" s="109">
        <v>0</v>
      </c>
      <c r="AA52" s="8"/>
    </row>
    <row r="53" spans="1:27" ht="13.5" customHeight="1" thickBot="1">
      <c r="A53" s="83">
        <v>37</v>
      </c>
      <c r="B53" s="17"/>
      <c r="C53" s="51" t="s">
        <v>114</v>
      </c>
      <c r="D53" s="111" t="s">
        <v>115</v>
      </c>
      <c r="E53" s="110">
        <v>39098</v>
      </c>
      <c r="F53" s="108">
        <v>6500</v>
      </c>
      <c r="G53" s="108">
        <v>7800</v>
      </c>
      <c r="H53" s="108">
        <v>8300</v>
      </c>
      <c r="I53" s="108">
        <v>8800</v>
      </c>
      <c r="J53" s="108">
        <v>19300</v>
      </c>
      <c r="K53" s="108">
        <v>25800</v>
      </c>
      <c r="L53" s="108">
        <v>29800</v>
      </c>
      <c r="M53" s="112" t="s">
        <v>33</v>
      </c>
      <c r="N53" s="112" t="s">
        <v>33</v>
      </c>
      <c r="O53" s="108">
        <v>1000</v>
      </c>
      <c r="P53" s="112">
        <v>0</v>
      </c>
      <c r="Q53" s="112" t="s">
        <v>33</v>
      </c>
      <c r="R53" s="112" t="s">
        <v>33</v>
      </c>
      <c r="S53" s="112" t="s">
        <v>33</v>
      </c>
      <c r="T53" s="112" t="s">
        <v>33</v>
      </c>
      <c r="U53" s="112" t="s">
        <v>33</v>
      </c>
      <c r="V53" s="112" t="s">
        <v>33</v>
      </c>
      <c r="W53" s="112" t="s">
        <v>33</v>
      </c>
      <c r="X53" s="112" t="s">
        <v>33</v>
      </c>
      <c r="Y53" s="112" t="s">
        <v>33</v>
      </c>
      <c r="Z53" s="113">
        <v>0</v>
      </c>
      <c r="AA53" s="9"/>
    </row>
    <row r="54" spans="1:27" ht="13.5" customHeight="1" thickBot="1">
      <c r="A54" s="137">
        <v>11</v>
      </c>
      <c r="B54" s="17"/>
      <c r="C54" s="71"/>
      <c r="D54" s="146" t="s">
        <v>181</v>
      </c>
      <c r="E54" s="114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6"/>
      <c r="AA54" s="46"/>
    </row>
    <row r="55" spans="1:27" ht="13.5" customHeight="1">
      <c r="A55" s="83">
        <v>38</v>
      </c>
      <c r="B55" s="17" t="s">
        <v>116</v>
      </c>
      <c r="C55" s="18" t="s">
        <v>117</v>
      </c>
      <c r="D55" s="104" t="s">
        <v>118</v>
      </c>
      <c r="E55" s="206">
        <v>39098</v>
      </c>
      <c r="F55" s="105">
        <v>4900</v>
      </c>
      <c r="G55" s="105">
        <v>7200</v>
      </c>
      <c r="H55" s="105">
        <v>6200</v>
      </c>
      <c r="I55" s="105">
        <v>8300</v>
      </c>
      <c r="J55" s="105">
        <v>14400</v>
      </c>
      <c r="K55" s="105">
        <v>19400</v>
      </c>
      <c r="L55" s="105">
        <v>21100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6">
        <v>0</v>
      </c>
      <c r="AA55" s="4" t="s">
        <v>119</v>
      </c>
    </row>
    <row r="56" spans="1:67" s="28" customFormat="1" ht="13.5" customHeight="1" thickBot="1">
      <c r="A56" s="83">
        <v>39</v>
      </c>
      <c r="B56" s="17"/>
      <c r="C56" s="18" t="s">
        <v>120</v>
      </c>
      <c r="D56" s="103" t="s">
        <v>121</v>
      </c>
      <c r="E56" s="107">
        <v>39098</v>
      </c>
      <c r="F56" s="105">
        <v>4900</v>
      </c>
      <c r="G56" s="108">
        <v>7200</v>
      </c>
      <c r="H56" s="108">
        <v>6200</v>
      </c>
      <c r="I56" s="108">
        <v>8300</v>
      </c>
      <c r="J56" s="108">
        <v>14400</v>
      </c>
      <c r="K56" s="108">
        <v>19400</v>
      </c>
      <c r="L56" s="108">
        <v>21100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9">
        <v>0</v>
      </c>
      <c r="AA56" s="26" t="s">
        <v>119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</row>
    <row r="57" spans="1:32" ht="13.5" customHeight="1" hidden="1">
      <c r="A57" s="83">
        <v>12</v>
      </c>
      <c r="B57" s="17" t="s">
        <v>122</v>
      </c>
      <c r="C57" s="18"/>
      <c r="D57" s="103" t="s">
        <v>123</v>
      </c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30"/>
      <c r="AB57" s="27"/>
      <c r="AC57" s="27"/>
      <c r="AD57" s="27"/>
      <c r="AE57" s="27"/>
      <c r="AF57" s="27"/>
    </row>
    <row r="58" spans="1:32" ht="13.5" customHeight="1" hidden="1">
      <c r="A58" s="92"/>
      <c r="B58" s="16"/>
      <c r="C58" s="18"/>
      <c r="D58" s="103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9"/>
      <c r="AA58" s="33"/>
      <c r="AB58" s="27"/>
      <c r="AC58" s="27"/>
      <c r="AD58" s="27"/>
      <c r="AE58" s="27"/>
      <c r="AF58" s="27"/>
    </row>
    <row r="59" spans="1:32" ht="13.5" customHeight="1" hidden="1">
      <c r="A59" s="92"/>
      <c r="B59" s="16"/>
      <c r="C59" s="18"/>
      <c r="D59" s="103" t="s">
        <v>124</v>
      </c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9"/>
      <c r="AA59" s="30"/>
      <c r="AB59" s="27"/>
      <c r="AC59" s="27"/>
      <c r="AD59" s="27"/>
      <c r="AE59" s="27"/>
      <c r="AF59" s="27"/>
    </row>
    <row r="60" spans="1:32" ht="13.5" customHeight="1" hidden="1">
      <c r="A60" s="92"/>
      <c r="B60" s="16"/>
      <c r="C60" s="18"/>
      <c r="D60" s="103"/>
      <c r="E60" s="107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9"/>
      <c r="AA60" s="33" t="s">
        <v>125</v>
      </c>
      <c r="AB60" s="27"/>
      <c r="AC60" s="27"/>
      <c r="AD60" s="27"/>
      <c r="AE60" s="27"/>
      <c r="AF60" s="27"/>
    </row>
    <row r="61" spans="1:32" ht="13.5" customHeight="1" hidden="1">
      <c r="A61" s="92"/>
      <c r="B61" s="16"/>
      <c r="C61" s="18"/>
      <c r="D61" s="103" t="s">
        <v>126</v>
      </c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9"/>
      <c r="AA61" s="30"/>
      <c r="AB61" s="27"/>
      <c r="AC61" s="27"/>
      <c r="AD61" s="27"/>
      <c r="AE61" s="27"/>
      <c r="AF61" s="27"/>
    </row>
    <row r="62" spans="1:32" ht="13.5" customHeight="1" hidden="1">
      <c r="A62" s="92"/>
      <c r="B62" s="16"/>
      <c r="C62" s="18"/>
      <c r="D62" s="126"/>
      <c r="E62" s="207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9"/>
      <c r="AA62" s="33"/>
      <c r="AB62" s="27"/>
      <c r="AC62" s="27"/>
      <c r="AD62" s="27"/>
      <c r="AE62" s="27"/>
      <c r="AF62" s="27"/>
    </row>
    <row r="63" spans="1:32" ht="13.5" customHeight="1" hidden="1">
      <c r="A63" s="92"/>
      <c r="B63" s="16"/>
      <c r="C63" s="18"/>
      <c r="D63" s="103" t="s">
        <v>127</v>
      </c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9"/>
      <c r="AA63" s="30"/>
      <c r="AB63" s="27"/>
      <c r="AC63" s="27"/>
      <c r="AD63" s="27"/>
      <c r="AE63" s="27"/>
      <c r="AF63" s="27"/>
    </row>
    <row r="64" spans="1:32" ht="13.5" customHeight="1" hidden="1">
      <c r="A64" s="92"/>
      <c r="B64" s="16"/>
      <c r="C64" s="18"/>
      <c r="D64" s="103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9"/>
      <c r="AA64" s="33"/>
      <c r="AB64" s="27"/>
      <c r="AC64" s="27"/>
      <c r="AD64" s="27"/>
      <c r="AE64" s="27"/>
      <c r="AF64" s="27"/>
    </row>
    <row r="65" spans="1:32" ht="13.5" customHeight="1" hidden="1">
      <c r="A65" s="92"/>
      <c r="B65" s="16"/>
      <c r="C65" s="18"/>
      <c r="D65" s="103" t="s">
        <v>128</v>
      </c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  <c r="AA65" s="30"/>
      <c r="AB65" s="27"/>
      <c r="AC65" s="27"/>
      <c r="AD65" s="27"/>
      <c r="AE65" s="27"/>
      <c r="AF65" s="27"/>
    </row>
    <row r="66" spans="1:32" ht="13.5" customHeight="1" hidden="1">
      <c r="A66" s="92"/>
      <c r="B66" s="16"/>
      <c r="C66" s="18"/>
      <c r="D66" s="111"/>
      <c r="E66" s="110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3"/>
      <c r="AA66" s="34"/>
      <c r="AB66" s="27"/>
      <c r="AC66" s="27"/>
      <c r="AD66" s="27"/>
      <c r="AE66" s="27"/>
      <c r="AF66" s="27"/>
    </row>
    <row r="67" spans="1:33" ht="13.5" customHeight="1" thickBot="1">
      <c r="A67" s="137">
        <v>12</v>
      </c>
      <c r="B67" s="16"/>
      <c r="C67" s="68"/>
      <c r="D67" s="146" t="s">
        <v>182</v>
      </c>
      <c r="E67" s="114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/>
      <c r="AA67" s="30"/>
      <c r="AB67" s="27"/>
      <c r="AC67" s="27"/>
      <c r="AD67" s="27"/>
      <c r="AE67" s="27"/>
      <c r="AF67" s="27"/>
      <c r="AG67" s="27"/>
    </row>
    <row r="68" spans="1:32" ht="13.5" customHeight="1">
      <c r="A68" s="83">
        <v>40</v>
      </c>
      <c r="B68" s="17" t="s">
        <v>129</v>
      </c>
      <c r="C68" s="51" t="s">
        <v>130</v>
      </c>
      <c r="D68" s="151" t="s">
        <v>131</v>
      </c>
      <c r="E68" s="107">
        <v>39098</v>
      </c>
      <c r="F68" s="108">
        <v>5200</v>
      </c>
      <c r="G68" s="108">
        <v>6100</v>
      </c>
      <c r="H68" s="108">
        <v>16900</v>
      </c>
      <c r="I68" s="108">
        <v>22100</v>
      </c>
      <c r="J68" s="108">
        <v>25500</v>
      </c>
      <c r="K68" s="105" t="s">
        <v>33</v>
      </c>
      <c r="L68" s="105" t="s">
        <v>33</v>
      </c>
      <c r="M68" s="105" t="s">
        <v>33</v>
      </c>
      <c r="N68" s="105">
        <v>0</v>
      </c>
      <c r="O68" s="105">
        <v>2900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3800</v>
      </c>
      <c r="X68" s="105">
        <v>12300</v>
      </c>
      <c r="Y68" s="105">
        <v>6100</v>
      </c>
      <c r="Z68" s="106">
        <v>3800</v>
      </c>
      <c r="AA68" s="30"/>
      <c r="AB68" s="27"/>
      <c r="AC68" s="27"/>
      <c r="AD68" s="27"/>
      <c r="AE68" s="27"/>
      <c r="AF68" s="27"/>
    </row>
    <row r="69" spans="1:28" ht="13.5" customHeight="1">
      <c r="A69" s="83">
        <v>41</v>
      </c>
      <c r="B69" s="17"/>
      <c r="C69" s="51" t="s">
        <v>130</v>
      </c>
      <c r="D69" s="103" t="s">
        <v>132</v>
      </c>
      <c r="E69" s="107">
        <v>39098</v>
      </c>
      <c r="F69" s="108">
        <v>5200</v>
      </c>
      <c r="G69" s="108">
        <v>6100</v>
      </c>
      <c r="H69" s="108">
        <v>16900</v>
      </c>
      <c r="I69" s="108">
        <v>22100</v>
      </c>
      <c r="J69" s="108">
        <v>25500</v>
      </c>
      <c r="K69" s="108"/>
      <c r="L69" s="108" t="s">
        <v>33</v>
      </c>
      <c r="M69" s="108" t="s">
        <v>33</v>
      </c>
      <c r="N69" s="108">
        <v>0</v>
      </c>
      <c r="O69" s="108">
        <v>2900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5">
        <v>3800</v>
      </c>
      <c r="X69" s="105">
        <v>12300</v>
      </c>
      <c r="Y69" s="105">
        <v>6100</v>
      </c>
      <c r="Z69" s="106">
        <v>3800</v>
      </c>
      <c r="AA69" s="30"/>
      <c r="AB69" s="84"/>
    </row>
    <row r="70" spans="1:28" ht="13.5" customHeight="1">
      <c r="A70" s="83">
        <v>42</v>
      </c>
      <c r="B70" s="17"/>
      <c r="C70" s="51" t="s">
        <v>133</v>
      </c>
      <c r="D70" s="103" t="s">
        <v>134</v>
      </c>
      <c r="E70" s="107">
        <v>39098</v>
      </c>
      <c r="F70" s="108">
        <v>4100</v>
      </c>
      <c r="G70" s="108">
        <v>4900</v>
      </c>
      <c r="H70" s="108">
        <v>13000</v>
      </c>
      <c r="I70" s="108">
        <v>17100</v>
      </c>
      <c r="J70" s="108">
        <v>19600</v>
      </c>
      <c r="K70" s="108"/>
      <c r="L70" s="108" t="s">
        <v>33</v>
      </c>
      <c r="M70" s="108" t="s">
        <v>33</v>
      </c>
      <c r="N70" s="108">
        <v>0</v>
      </c>
      <c r="O70" s="108"/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5">
        <v>3700</v>
      </c>
      <c r="X70" s="105">
        <v>12500</v>
      </c>
      <c r="Y70" s="105">
        <v>5900</v>
      </c>
      <c r="Z70" s="106">
        <v>3700</v>
      </c>
      <c r="AA70" s="30"/>
      <c r="AB70" s="84"/>
    </row>
    <row r="71" spans="1:28" ht="13.5" customHeight="1">
      <c r="A71" s="138">
        <v>43</v>
      </c>
      <c r="B71" s="139"/>
      <c r="C71" s="140" t="s">
        <v>135</v>
      </c>
      <c r="D71" s="103" t="s">
        <v>136</v>
      </c>
      <c r="E71" s="213">
        <v>39061</v>
      </c>
      <c r="F71" s="108">
        <v>5200</v>
      </c>
      <c r="G71" s="108">
        <v>6100</v>
      </c>
      <c r="H71" s="108">
        <v>16900</v>
      </c>
      <c r="I71" s="108">
        <v>22100</v>
      </c>
      <c r="J71" s="108">
        <v>25500</v>
      </c>
      <c r="K71" s="141" t="s">
        <v>33</v>
      </c>
      <c r="L71" s="108" t="s">
        <v>33</v>
      </c>
      <c r="M71" s="108" t="s">
        <v>33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5">
        <v>4000</v>
      </c>
      <c r="X71" s="105">
        <v>12500</v>
      </c>
      <c r="Y71" s="105">
        <v>6300</v>
      </c>
      <c r="Z71" s="106">
        <v>4000</v>
      </c>
      <c r="AA71" s="30"/>
      <c r="AB71" s="84"/>
    </row>
    <row r="72" spans="1:28" ht="13.5" customHeight="1">
      <c r="A72" s="138">
        <v>44</v>
      </c>
      <c r="B72" s="139"/>
      <c r="C72" s="140" t="s">
        <v>137</v>
      </c>
      <c r="D72" s="103" t="s">
        <v>138</v>
      </c>
      <c r="E72" s="213">
        <v>39061</v>
      </c>
      <c r="F72" s="108">
        <v>5200</v>
      </c>
      <c r="G72" s="108">
        <v>6100</v>
      </c>
      <c r="H72" s="108">
        <v>16900</v>
      </c>
      <c r="I72" s="108">
        <v>22100</v>
      </c>
      <c r="J72" s="108">
        <v>25500</v>
      </c>
      <c r="K72" s="141" t="s">
        <v>33</v>
      </c>
      <c r="L72" s="108" t="s">
        <v>33</v>
      </c>
      <c r="M72" s="108" t="s">
        <v>33</v>
      </c>
      <c r="N72" s="108">
        <v>0</v>
      </c>
      <c r="O72" s="108">
        <v>2600</v>
      </c>
      <c r="P72" s="108">
        <v>0</v>
      </c>
      <c r="Q72" s="108">
        <v>3000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4000</v>
      </c>
      <c r="X72" s="108">
        <v>12500</v>
      </c>
      <c r="Y72" s="108">
        <v>6300</v>
      </c>
      <c r="Z72" s="108">
        <v>4000</v>
      </c>
      <c r="AA72" s="30"/>
      <c r="AB72" s="84"/>
    </row>
    <row r="73" spans="1:28" ht="13.5" customHeight="1">
      <c r="A73" s="138">
        <v>45</v>
      </c>
      <c r="B73" s="139"/>
      <c r="C73" s="140" t="s">
        <v>139</v>
      </c>
      <c r="D73" s="103" t="s">
        <v>140</v>
      </c>
      <c r="E73" s="213">
        <v>39061</v>
      </c>
      <c r="F73" s="108">
        <v>5200</v>
      </c>
      <c r="G73" s="108">
        <v>6100</v>
      </c>
      <c r="H73" s="108">
        <v>16900</v>
      </c>
      <c r="I73" s="108">
        <v>22100</v>
      </c>
      <c r="J73" s="108">
        <v>25500</v>
      </c>
      <c r="K73" s="141" t="s">
        <v>33</v>
      </c>
      <c r="L73" s="108" t="s">
        <v>33</v>
      </c>
      <c r="M73" s="108" t="s">
        <v>33</v>
      </c>
      <c r="N73" s="108">
        <v>0</v>
      </c>
      <c r="O73" s="108">
        <v>2600</v>
      </c>
      <c r="P73" s="108">
        <v>3900</v>
      </c>
      <c r="Q73" s="108"/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5">
        <v>4000</v>
      </c>
      <c r="X73" s="105">
        <v>12500</v>
      </c>
      <c r="Y73" s="105">
        <v>6300</v>
      </c>
      <c r="Z73" s="106">
        <v>4000</v>
      </c>
      <c r="AA73" s="30"/>
      <c r="AB73" s="84"/>
    </row>
    <row r="74" spans="1:28" ht="13.5" customHeight="1">
      <c r="A74" s="83">
        <v>46</v>
      </c>
      <c r="B74" s="17"/>
      <c r="C74" s="51" t="s">
        <v>141</v>
      </c>
      <c r="D74" s="103" t="s">
        <v>142</v>
      </c>
      <c r="E74" s="107">
        <v>39098</v>
      </c>
      <c r="F74" s="108">
        <v>4100</v>
      </c>
      <c r="G74" s="108">
        <v>4900</v>
      </c>
      <c r="H74" s="108">
        <v>13000</v>
      </c>
      <c r="I74" s="108">
        <v>17100</v>
      </c>
      <c r="J74" s="108">
        <v>19600</v>
      </c>
      <c r="K74" s="108" t="s">
        <v>33</v>
      </c>
      <c r="L74" s="108" t="s">
        <v>33</v>
      </c>
      <c r="M74" s="108" t="s">
        <v>33</v>
      </c>
      <c r="N74" s="108">
        <v>0</v>
      </c>
      <c r="O74" s="108">
        <v>2000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5">
        <v>3700</v>
      </c>
      <c r="X74" s="105">
        <v>12500</v>
      </c>
      <c r="Y74" s="105">
        <v>5900</v>
      </c>
      <c r="Z74" s="106">
        <v>3700</v>
      </c>
      <c r="AA74" s="30"/>
      <c r="AB74" s="84"/>
    </row>
    <row r="75" spans="1:71" s="28" customFormat="1" ht="13.5" customHeight="1" thickBot="1">
      <c r="A75" s="83">
        <v>47</v>
      </c>
      <c r="B75" s="17"/>
      <c r="C75" s="51" t="s">
        <v>143</v>
      </c>
      <c r="D75" s="103" t="s">
        <v>144</v>
      </c>
      <c r="E75" s="107">
        <v>39098</v>
      </c>
      <c r="F75" s="108">
        <v>4100</v>
      </c>
      <c r="G75" s="108">
        <v>4900</v>
      </c>
      <c r="H75" s="108">
        <v>13000</v>
      </c>
      <c r="I75" s="108">
        <v>17100</v>
      </c>
      <c r="J75" s="108">
        <v>19600</v>
      </c>
      <c r="K75" s="108">
        <v>0</v>
      </c>
      <c r="L75" s="108">
        <v>0</v>
      </c>
      <c r="M75" s="108">
        <v>0</v>
      </c>
      <c r="N75" s="108">
        <v>0</v>
      </c>
      <c r="O75" s="108">
        <v>2000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5">
        <v>3700</v>
      </c>
      <c r="X75" s="105">
        <v>12500</v>
      </c>
      <c r="Y75" s="105">
        <v>5900</v>
      </c>
      <c r="Z75" s="106">
        <v>3700</v>
      </c>
      <c r="AA75" s="34"/>
      <c r="AB75" s="84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</row>
    <row r="76" spans="1:59" ht="18.75" customHeight="1" hidden="1">
      <c r="A76" s="83">
        <v>14</v>
      </c>
      <c r="B76" s="17" t="s">
        <v>145</v>
      </c>
      <c r="C76" s="18"/>
      <c r="D76" s="128" t="s">
        <v>146</v>
      </c>
      <c r="E76" s="127">
        <v>36892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20"/>
      <c r="AA76" s="1022" t="s">
        <v>147</v>
      </c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59" ht="29.25" customHeight="1" hidden="1">
      <c r="A77" s="92"/>
      <c r="B77" s="16"/>
      <c r="C77" s="18"/>
      <c r="D77" s="128"/>
      <c r="E77" s="127"/>
      <c r="F77" s="108">
        <v>3900</v>
      </c>
      <c r="G77" s="108">
        <v>4800</v>
      </c>
      <c r="H77" s="108">
        <v>11700</v>
      </c>
      <c r="I77" s="108">
        <v>15700</v>
      </c>
      <c r="J77" s="108">
        <v>17500</v>
      </c>
      <c r="K77" s="108">
        <v>2600</v>
      </c>
      <c r="L77" s="108">
        <v>3200</v>
      </c>
      <c r="M77" s="108"/>
      <c r="N77" s="108"/>
      <c r="O77" s="108">
        <v>7800</v>
      </c>
      <c r="P77" s="108"/>
      <c r="Q77" s="108"/>
      <c r="R77" s="108"/>
      <c r="S77" s="108"/>
      <c r="T77" s="108"/>
      <c r="U77" s="108">
        <v>10500</v>
      </c>
      <c r="V77" s="108"/>
      <c r="W77" s="108"/>
      <c r="X77" s="108"/>
      <c r="Y77" s="108"/>
      <c r="Z77" s="120">
        <v>11700</v>
      </c>
      <c r="AA77" s="1023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59" ht="18.75" customHeight="1" hidden="1">
      <c r="A78" s="92"/>
      <c r="B78" s="16"/>
      <c r="C78" s="18"/>
      <c r="D78" s="128" t="s">
        <v>148</v>
      </c>
      <c r="E78" s="127">
        <v>36892</v>
      </c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29"/>
      <c r="AA78" s="1024" t="s">
        <v>147</v>
      </c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59" ht="25.5" customHeight="1" hidden="1">
      <c r="A79" s="92"/>
      <c r="B79" s="16"/>
      <c r="C79" s="18"/>
      <c r="D79" s="131"/>
      <c r="E79" s="130"/>
      <c r="F79" s="112">
        <v>3900</v>
      </c>
      <c r="G79" s="112">
        <v>4800</v>
      </c>
      <c r="H79" s="112">
        <v>11700</v>
      </c>
      <c r="I79" s="112">
        <v>15700</v>
      </c>
      <c r="J79" s="112">
        <v>17500</v>
      </c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32"/>
      <c r="AA79" s="102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1:27" ht="15.75" customHeight="1" thickBot="1">
      <c r="A80" s="137">
        <v>13</v>
      </c>
      <c r="B80" s="16"/>
      <c r="C80" s="68"/>
      <c r="D80" s="155" t="s">
        <v>183</v>
      </c>
      <c r="E80" s="133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34"/>
      <c r="AA80" s="47"/>
    </row>
    <row r="81" spans="1:26" ht="12.75">
      <c r="A81" s="83">
        <v>48</v>
      </c>
      <c r="B81" s="17" t="s">
        <v>149</v>
      </c>
      <c r="C81" s="51" t="s">
        <v>150</v>
      </c>
      <c r="D81" s="151" t="s">
        <v>151</v>
      </c>
      <c r="E81" s="206">
        <v>39099</v>
      </c>
      <c r="F81" s="105">
        <v>4900</v>
      </c>
      <c r="G81" s="105">
        <v>5400</v>
      </c>
      <c r="H81" s="105">
        <v>14000</v>
      </c>
      <c r="I81" s="105">
        <v>17400</v>
      </c>
      <c r="J81" s="105">
        <v>20300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3900</v>
      </c>
      <c r="X81" s="105">
        <v>5700</v>
      </c>
      <c r="Y81" s="105">
        <v>5900</v>
      </c>
      <c r="Z81" s="119">
        <v>0</v>
      </c>
    </row>
    <row r="82" spans="1:26" ht="12.75" customHeight="1" hidden="1">
      <c r="A82" s="83"/>
      <c r="B82" s="17"/>
      <c r="C82" s="51"/>
      <c r="D82" s="103"/>
      <c r="E82" s="107">
        <v>37631</v>
      </c>
      <c r="F82" s="108">
        <v>3800</v>
      </c>
      <c r="G82" s="108">
        <v>4200</v>
      </c>
      <c r="H82" s="108">
        <v>10600</v>
      </c>
      <c r="I82" s="108">
        <v>13800</v>
      </c>
      <c r="J82" s="108">
        <v>15700</v>
      </c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>
        <v>3200</v>
      </c>
      <c r="X82" s="108">
        <v>4600</v>
      </c>
      <c r="Y82" s="108">
        <v>4800</v>
      </c>
      <c r="Z82" s="120"/>
    </row>
    <row r="83" spans="1:27" ht="15" customHeight="1" hidden="1">
      <c r="A83" s="83"/>
      <c r="B83" s="17"/>
      <c r="C83" s="51"/>
      <c r="D83" s="103"/>
      <c r="E83" s="107">
        <v>37631</v>
      </c>
      <c r="F83" s="108">
        <v>3800</v>
      </c>
      <c r="G83" s="108">
        <v>4200</v>
      </c>
      <c r="H83" s="108">
        <v>10600</v>
      </c>
      <c r="I83" s="108">
        <v>13800</v>
      </c>
      <c r="J83" s="108">
        <v>15700</v>
      </c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>
        <v>3200</v>
      </c>
      <c r="X83" s="108">
        <v>4600</v>
      </c>
      <c r="Y83" s="108">
        <v>4800</v>
      </c>
      <c r="Z83" s="120"/>
      <c r="AA83" s="36"/>
    </row>
    <row r="84" spans="1:26" ht="12.75">
      <c r="A84" s="83">
        <v>49</v>
      </c>
      <c r="B84" s="17"/>
      <c r="C84" s="51" t="s">
        <v>152</v>
      </c>
      <c r="D84" s="103" t="s">
        <v>153</v>
      </c>
      <c r="E84" s="206">
        <v>39099</v>
      </c>
      <c r="F84" s="105">
        <v>4900</v>
      </c>
      <c r="G84" s="105">
        <v>5400</v>
      </c>
      <c r="H84" s="105">
        <v>14000</v>
      </c>
      <c r="I84" s="105">
        <v>17400</v>
      </c>
      <c r="J84" s="105">
        <v>20300</v>
      </c>
      <c r="K84" s="108">
        <v>0</v>
      </c>
      <c r="L84" s="108">
        <v>0</v>
      </c>
      <c r="M84" s="108">
        <v>0</v>
      </c>
      <c r="N84" s="108">
        <v>0</v>
      </c>
      <c r="O84" s="108">
        <v>1200</v>
      </c>
      <c r="P84" s="108">
        <v>0</v>
      </c>
      <c r="Q84" s="108" t="s">
        <v>33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3900</v>
      </c>
      <c r="X84" s="105">
        <v>5700</v>
      </c>
      <c r="Y84" s="105">
        <v>5900</v>
      </c>
      <c r="Z84" s="120">
        <v>0</v>
      </c>
    </row>
    <row r="85" spans="1:26" ht="12.75">
      <c r="A85" s="83">
        <v>50</v>
      </c>
      <c r="B85" s="17"/>
      <c r="C85" s="51" t="s">
        <v>154</v>
      </c>
      <c r="D85" s="103" t="s">
        <v>155</v>
      </c>
      <c r="E85" s="206">
        <v>39099</v>
      </c>
      <c r="F85" s="105">
        <v>4900</v>
      </c>
      <c r="G85" s="105">
        <v>5400</v>
      </c>
      <c r="H85" s="105">
        <v>14000</v>
      </c>
      <c r="I85" s="105">
        <v>17400</v>
      </c>
      <c r="J85" s="105">
        <v>20300</v>
      </c>
      <c r="K85" s="108">
        <v>0</v>
      </c>
      <c r="L85" s="108">
        <v>0</v>
      </c>
      <c r="M85" s="108">
        <v>0</v>
      </c>
      <c r="N85" s="108">
        <v>0</v>
      </c>
      <c r="O85" s="108">
        <v>500</v>
      </c>
      <c r="P85" s="108">
        <v>0</v>
      </c>
      <c r="Q85" s="108"/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3900</v>
      </c>
      <c r="X85" s="105">
        <v>5700</v>
      </c>
      <c r="Y85" s="105">
        <v>5900</v>
      </c>
      <c r="Z85" s="120">
        <v>0</v>
      </c>
    </row>
    <row r="86" spans="1:26" ht="12.75">
      <c r="A86" s="83">
        <v>51</v>
      </c>
      <c r="B86" s="17"/>
      <c r="C86" s="51" t="s">
        <v>156</v>
      </c>
      <c r="D86" s="103" t="s">
        <v>157</v>
      </c>
      <c r="E86" s="206">
        <v>39099</v>
      </c>
      <c r="F86" s="105">
        <v>4900</v>
      </c>
      <c r="G86" s="105">
        <v>5400</v>
      </c>
      <c r="H86" s="105">
        <v>14000</v>
      </c>
      <c r="I86" s="105">
        <v>17400</v>
      </c>
      <c r="J86" s="105">
        <v>20300</v>
      </c>
      <c r="K86" s="108">
        <v>0</v>
      </c>
      <c r="L86" s="108">
        <v>0</v>
      </c>
      <c r="M86" s="108">
        <v>0</v>
      </c>
      <c r="N86" s="108">
        <v>0</v>
      </c>
      <c r="O86" s="108">
        <v>3700</v>
      </c>
      <c r="P86" s="108">
        <v>0</v>
      </c>
      <c r="Q86" s="108">
        <v>0</v>
      </c>
      <c r="R86" s="108"/>
      <c r="S86" s="108">
        <v>0</v>
      </c>
      <c r="T86" s="108">
        <v>0</v>
      </c>
      <c r="U86" s="108">
        <v>0</v>
      </c>
      <c r="V86" s="108">
        <v>0</v>
      </c>
      <c r="W86" s="108">
        <v>3900</v>
      </c>
      <c r="X86" s="105">
        <v>5700</v>
      </c>
      <c r="Y86" s="105">
        <v>5900</v>
      </c>
      <c r="Z86" s="120">
        <v>0</v>
      </c>
    </row>
    <row r="87" spans="1:26" ht="13.5" thickBot="1">
      <c r="A87" s="83">
        <v>52</v>
      </c>
      <c r="B87" s="17"/>
      <c r="C87" s="51" t="s">
        <v>158</v>
      </c>
      <c r="D87" s="111" t="s">
        <v>159</v>
      </c>
      <c r="E87" s="206">
        <v>39099</v>
      </c>
      <c r="F87" s="105">
        <v>4900</v>
      </c>
      <c r="G87" s="105">
        <v>5400</v>
      </c>
      <c r="H87" s="105">
        <v>14000</v>
      </c>
      <c r="I87" s="105">
        <v>17400</v>
      </c>
      <c r="J87" s="105">
        <v>20300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3900</v>
      </c>
      <c r="X87" s="105">
        <v>5700</v>
      </c>
      <c r="Y87" s="105">
        <v>5900</v>
      </c>
      <c r="Z87" s="121">
        <v>0</v>
      </c>
    </row>
    <row r="88" spans="1:26" ht="13.5" thickBot="1">
      <c r="A88" s="137">
        <v>14</v>
      </c>
      <c r="B88" s="17"/>
      <c r="C88" s="71"/>
      <c r="D88" s="146" t="s">
        <v>184</v>
      </c>
      <c r="E88" s="11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22"/>
    </row>
    <row r="89" spans="1:26" ht="12.75">
      <c r="A89" s="83">
        <v>53</v>
      </c>
      <c r="B89" s="17" t="s">
        <v>160</v>
      </c>
      <c r="C89" s="51" t="s">
        <v>161</v>
      </c>
      <c r="D89" s="151" t="s">
        <v>162</v>
      </c>
      <c r="E89" s="206">
        <v>39098</v>
      </c>
      <c r="F89" s="105">
        <v>4900</v>
      </c>
      <c r="G89" s="105">
        <v>5400</v>
      </c>
      <c r="H89" s="105">
        <v>14000</v>
      </c>
      <c r="I89" s="105">
        <v>17400</v>
      </c>
      <c r="J89" s="105">
        <v>20300</v>
      </c>
      <c r="K89" s="105">
        <v>0</v>
      </c>
      <c r="L89" s="105">
        <v>0</v>
      </c>
      <c r="M89" s="105">
        <v>0</v>
      </c>
      <c r="N89" s="105">
        <v>0</v>
      </c>
      <c r="O89" s="105">
        <v>2500</v>
      </c>
      <c r="P89" s="105">
        <v>0</v>
      </c>
      <c r="Q89" s="105"/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3400</v>
      </c>
      <c r="X89" s="105">
        <v>4200</v>
      </c>
      <c r="Y89" s="105">
        <v>5000</v>
      </c>
      <c r="Z89" s="119">
        <v>0</v>
      </c>
    </row>
    <row r="90" spans="1:26" ht="15.75" customHeight="1">
      <c r="A90" s="83">
        <v>54</v>
      </c>
      <c r="B90" s="17"/>
      <c r="C90" s="51" t="s">
        <v>163</v>
      </c>
      <c r="D90" s="103" t="s">
        <v>164</v>
      </c>
      <c r="E90" s="107">
        <v>39098</v>
      </c>
      <c r="F90" s="108">
        <v>4900</v>
      </c>
      <c r="G90" s="108">
        <v>5400</v>
      </c>
      <c r="H90" s="108">
        <v>14000</v>
      </c>
      <c r="I90" s="108">
        <v>17400</v>
      </c>
      <c r="J90" s="108">
        <v>20300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v>3400</v>
      </c>
      <c r="X90" s="108">
        <v>4200</v>
      </c>
      <c r="Y90" s="108">
        <v>5000</v>
      </c>
      <c r="Z90" s="120">
        <v>0</v>
      </c>
    </row>
    <row r="91" spans="1:26" ht="13.5" thickBot="1">
      <c r="A91" s="83">
        <v>55</v>
      </c>
      <c r="B91" s="17"/>
      <c r="C91" s="51" t="s">
        <v>165</v>
      </c>
      <c r="D91" s="111" t="s">
        <v>166</v>
      </c>
      <c r="E91" s="110">
        <v>39098</v>
      </c>
      <c r="F91" s="112">
        <v>4900</v>
      </c>
      <c r="G91" s="112">
        <v>5400</v>
      </c>
      <c r="H91" s="112">
        <v>14000</v>
      </c>
      <c r="I91" s="112">
        <v>17400</v>
      </c>
      <c r="J91" s="112">
        <v>20300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3400</v>
      </c>
      <c r="X91" s="112">
        <v>4200</v>
      </c>
      <c r="Y91" s="112">
        <v>5000</v>
      </c>
      <c r="Z91" s="121">
        <v>0</v>
      </c>
    </row>
    <row r="92" spans="1:26" ht="13.5" thickBot="1">
      <c r="A92" s="137">
        <v>15</v>
      </c>
      <c r="B92" s="17"/>
      <c r="C92" s="71"/>
      <c r="D92" s="146" t="s">
        <v>185</v>
      </c>
      <c r="E92" s="114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22"/>
    </row>
    <row r="93" spans="1:26" ht="12.75">
      <c r="A93" s="83">
        <v>56</v>
      </c>
      <c r="B93" s="17"/>
      <c r="C93" s="51"/>
      <c r="D93" s="104" t="s">
        <v>167</v>
      </c>
      <c r="E93" s="206">
        <v>39098</v>
      </c>
      <c r="F93" s="105">
        <v>6200</v>
      </c>
      <c r="G93" s="105">
        <v>7100</v>
      </c>
      <c r="H93" s="105">
        <v>15100</v>
      </c>
      <c r="I93" s="105">
        <v>24900</v>
      </c>
      <c r="J93" s="105">
        <v>28500</v>
      </c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>
        <v>4100</v>
      </c>
      <c r="X93" s="105">
        <v>5700</v>
      </c>
      <c r="Y93" s="105">
        <v>6000</v>
      </c>
      <c r="Z93" s="119"/>
    </row>
    <row r="94" spans="1:26" ht="13.5" thickBot="1">
      <c r="A94" s="83">
        <v>57</v>
      </c>
      <c r="B94" s="17"/>
      <c r="C94" s="51"/>
      <c r="D94" s="111" t="s">
        <v>168</v>
      </c>
      <c r="E94" s="206">
        <v>39098</v>
      </c>
      <c r="F94" s="112">
        <v>6200</v>
      </c>
      <c r="G94" s="112">
        <v>7100</v>
      </c>
      <c r="H94" s="112">
        <v>15100</v>
      </c>
      <c r="I94" s="112">
        <v>24900</v>
      </c>
      <c r="J94" s="112">
        <v>28500</v>
      </c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>
        <v>4100</v>
      </c>
      <c r="X94" s="112">
        <v>5700</v>
      </c>
      <c r="Y94" s="112">
        <v>6000</v>
      </c>
      <c r="Z94" s="121"/>
    </row>
    <row r="95" spans="1:26" ht="13.5" thickBot="1">
      <c r="A95" s="137">
        <v>16</v>
      </c>
      <c r="B95" s="17"/>
      <c r="C95" s="71"/>
      <c r="D95" s="146" t="s">
        <v>186</v>
      </c>
      <c r="E95" s="11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22"/>
    </row>
    <row r="96" spans="1:28" ht="13.5" thickBot="1">
      <c r="A96" s="83">
        <v>58</v>
      </c>
      <c r="B96" s="100"/>
      <c r="C96" s="100"/>
      <c r="D96" s="147" t="s">
        <v>169</v>
      </c>
      <c r="E96" s="208">
        <v>39181</v>
      </c>
      <c r="F96" s="149">
        <v>6300</v>
      </c>
      <c r="G96" s="149">
        <v>7200</v>
      </c>
      <c r="H96" s="149">
        <v>18200</v>
      </c>
      <c r="I96" s="149">
        <v>23900</v>
      </c>
      <c r="J96" s="149">
        <v>27200</v>
      </c>
      <c r="K96" s="148"/>
      <c r="L96" s="148"/>
      <c r="M96" s="148"/>
      <c r="N96" s="148"/>
      <c r="O96" s="149">
        <v>4700</v>
      </c>
      <c r="P96" s="148"/>
      <c r="Q96" s="149">
        <v>1300</v>
      </c>
      <c r="R96" s="148"/>
      <c r="S96" s="148"/>
      <c r="T96" s="148"/>
      <c r="U96" s="148"/>
      <c r="V96" s="148"/>
      <c r="W96" s="115">
        <v>5600</v>
      </c>
      <c r="X96" s="115">
        <v>8000</v>
      </c>
      <c r="Y96" s="115">
        <v>8200</v>
      </c>
      <c r="Z96" s="150"/>
      <c r="AB96" s="84"/>
    </row>
    <row r="97" spans="1:28" ht="13.5" thickBot="1">
      <c r="A97" s="137">
        <v>17</v>
      </c>
      <c r="D97" s="158" t="s">
        <v>194</v>
      </c>
      <c r="E97" s="210"/>
      <c r="AB97" s="84"/>
    </row>
    <row r="98" spans="1:28" ht="12.75">
      <c r="A98" s="168">
        <v>59</v>
      </c>
      <c r="D98" s="215" t="s">
        <v>201</v>
      </c>
      <c r="E98" s="211">
        <v>39218</v>
      </c>
      <c r="F98" s="162">
        <v>6000</v>
      </c>
      <c r="G98" s="162">
        <v>6300</v>
      </c>
      <c r="H98" s="162">
        <v>13600</v>
      </c>
      <c r="I98" s="162">
        <v>17800</v>
      </c>
      <c r="J98" s="162">
        <v>20300</v>
      </c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3"/>
      <c r="AB98" s="84"/>
    </row>
    <row r="99" spans="1:26" ht="13.5" thickBot="1">
      <c r="A99" s="168">
        <v>60</v>
      </c>
      <c r="D99" s="185" t="s">
        <v>202</v>
      </c>
      <c r="E99" s="212">
        <v>39218</v>
      </c>
      <c r="F99" s="143">
        <v>6000</v>
      </c>
      <c r="G99" s="143">
        <v>6300</v>
      </c>
      <c r="H99" s="143">
        <v>13600</v>
      </c>
      <c r="I99" s="143">
        <v>17800</v>
      </c>
      <c r="J99" s="143">
        <v>20300</v>
      </c>
      <c r="K99" s="100"/>
      <c r="L99" s="100"/>
      <c r="M99" s="100"/>
      <c r="N99" s="100"/>
      <c r="O99" s="143">
        <v>2500</v>
      </c>
      <c r="P99" s="143">
        <v>2000</v>
      </c>
      <c r="Q99" s="100"/>
      <c r="R99" s="100"/>
      <c r="S99" s="100"/>
      <c r="T99" s="100"/>
      <c r="U99" s="100"/>
      <c r="V99" s="100"/>
      <c r="W99" s="100"/>
      <c r="X99" s="100"/>
      <c r="Y99" s="100"/>
      <c r="Z99" s="165"/>
    </row>
    <row r="100" spans="1:26" ht="13.5" thickBot="1">
      <c r="A100" s="137">
        <v>18</v>
      </c>
      <c r="D100" s="159" t="s">
        <v>195</v>
      </c>
      <c r="F100" s="199"/>
      <c r="G100" s="199"/>
      <c r="H100" s="199"/>
      <c r="I100" s="199"/>
      <c r="J100" s="199"/>
      <c r="P100" s="199"/>
      <c r="W100" s="199"/>
      <c r="X100" s="199"/>
      <c r="Y100" s="199"/>
      <c r="Z100" s="142"/>
    </row>
    <row r="101" spans="1:26" ht="12.75">
      <c r="A101" s="168">
        <v>61</v>
      </c>
      <c r="D101" s="216" t="s">
        <v>196</v>
      </c>
      <c r="E101" s="211">
        <v>39247</v>
      </c>
      <c r="F101" s="162">
        <v>4500</v>
      </c>
      <c r="G101" s="117">
        <v>5100</v>
      </c>
      <c r="H101" s="162">
        <v>12200</v>
      </c>
      <c r="I101" s="117">
        <v>15800</v>
      </c>
      <c r="J101" s="117">
        <v>18300</v>
      </c>
      <c r="K101" s="161"/>
      <c r="L101" s="161"/>
      <c r="M101" s="161"/>
      <c r="N101" s="161"/>
      <c r="O101" s="218">
        <v>2000</v>
      </c>
      <c r="P101" s="117">
        <v>2300</v>
      </c>
      <c r="Q101" s="161"/>
      <c r="R101" s="161"/>
      <c r="S101" s="161"/>
      <c r="T101" s="161"/>
      <c r="U101" s="161"/>
      <c r="V101" s="161"/>
      <c r="W101" s="162">
        <v>4000</v>
      </c>
      <c r="X101" s="117">
        <v>5600</v>
      </c>
      <c r="Y101" s="117">
        <v>5800</v>
      </c>
      <c r="Z101" s="163"/>
    </row>
    <row r="102" spans="1:26" ht="13.5" thickBot="1">
      <c r="A102" s="168">
        <v>62</v>
      </c>
      <c r="D102" s="217" t="s">
        <v>197</v>
      </c>
      <c r="E102" s="178">
        <v>39247</v>
      </c>
      <c r="F102" s="149">
        <v>4500</v>
      </c>
      <c r="G102" s="143">
        <v>5100</v>
      </c>
      <c r="H102" s="149">
        <v>12200</v>
      </c>
      <c r="I102" s="143">
        <v>15800</v>
      </c>
      <c r="J102" s="143">
        <v>18300</v>
      </c>
      <c r="K102" s="100"/>
      <c r="L102" s="100"/>
      <c r="M102" s="100"/>
      <c r="N102" s="100"/>
      <c r="O102" s="143">
        <v>2000</v>
      </c>
      <c r="P102" s="143">
        <v>2300</v>
      </c>
      <c r="Q102" s="100"/>
      <c r="R102" s="100"/>
      <c r="S102" s="100"/>
      <c r="T102" s="100"/>
      <c r="U102" s="100"/>
      <c r="V102" s="100"/>
      <c r="W102" s="149">
        <v>4000</v>
      </c>
      <c r="X102" s="143">
        <v>5600</v>
      </c>
      <c r="Y102" s="143">
        <v>5800</v>
      </c>
      <c r="Z102" s="165"/>
    </row>
    <row r="103" spans="1:26" ht="13.5" thickBot="1">
      <c r="A103" s="137">
        <v>19</v>
      </c>
      <c r="D103" s="186" t="s">
        <v>198</v>
      </c>
      <c r="I103" s="199"/>
      <c r="J103" s="199"/>
      <c r="Z103" s="142"/>
    </row>
    <row r="104" spans="1:26" ht="12.75">
      <c r="A104" s="168">
        <v>63</v>
      </c>
      <c r="D104" s="215" t="s">
        <v>200</v>
      </c>
      <c r="E104" s="211">
        <v>39247</v>
      </c>
      <c r="F104" s="162">
        <v>4500</v>
      </c>
      <c r="G104" s="162">
        <v>5100</v>
      </c>
      <c r="H104" s="162">
        <v>12200</v>
      </c>
      <c r="I104" s="117">
        <v>15800</v>
      </c>
      <c r="J104" s="117">
        <v>18300</v>
      </c>
      <c r="K104" s="161"/>
      <c r="L104" s="161"/>
      <c r="M104" s="161"/>
      <c r="N104" s="161"/>
      <c r="O104" s="218">
        <v>2000</v>
      </c>
      <c r="P104" s="162">
        <v>2300</v>
      </c>
      <c r="Q104" s="161"/>
      <c r="R104" s="161"/>
      <c r="S104" s="161"/>
      <c r="T104" s="161"/>
      <c r="U104" s="161"/>
      <c r="V104" s="161"/>
      <c r="W104" s="162">
        <v>4000</v>
      </c>
      <c r="X104" s="162">
        <v>5600</v>
      </c>
      <c r="Y104" s="162">
        <v>5800</v>
      </c>
      <c r="Z104" s="163"/>
    </row>
    <row r="105" spans="1:26" ht="13.5" thickBot="1">
      <c r="A105" s="168">
        <v>64</v>
      </c>
      <c r="D105" s="167" t="s">
        <v>199</v>
      </c>
      <c r="E105" s="178">
        <v>39247</v>
      </c>
      <c r="F105" s="149">
        <v>4500</v>
      </c>
      <c r="G105" s="143">
        <v>5100</v>
      </c>
      <c r="H105" s="149">
        <v>12200</v>
      </c>
      <c r="I105" s="143">
        <v>15800</v>
      </c>
      <c r="J105" s="143">
        <v>18300</v>
      </c>
      <c r="K105" s="100"/>
      <c r="L105" s="100"/>
      <c r="M105" s="100"/>
      <c r="N105" s="100"/>
      <c r="O105" s="143">
        <v>2000</v>
      </c>
      <c r="P105" s="143">
        <v>2300</v>
      </c>
      <c r="Q105" s="100"/>
      <c r="R105" s="100"/>
      <c r="S105" s="100"/>
      <c r="T105" s="100"/>
      <c r="U105" s="100"/>
      <c r="V105" s="100"/>
      <c r="W105" s="149">
        <v>4000</v>
      </c>
      <c r="X105" s="143">
        <v>5600</v>
      </c>
      <c r="Y105" s="143">
        <v>5800</v>
      </c>
      <c r="Z105" s="165"/>
    </row>
    <row r="106" spans="1:26" ht="13.5" thickBot="1">
      <c r="A106" s="137">
        <v>20</v>
      </c>
      <c r="D106" s="314" t="s">
        <v>203</v>
      </c>
      <c r="J106" s="199"/>
      <c r="Z106" s="142"/>
    </row>
    <row r="107" spans="1:26" ht="12.75">
      <c r="A107" s="168">
        <v>65</v>
      </c>
      <c r="D107" s="104" t="s">
        <v>204</v>
      </c>
      <c r="E107" s="211">
        <v>39333</v>
      </c>
      <c r="F107" s="162">
        <v>2000</v>
      </c>
      <c r="G107" s="162">
        <v>2000</v>
      </c>
      <c r="H107" s="162">
        <v>2000</v>
      </c>
      <c r="I107" s="162">
        <v>2000</v>
      </c>
      <c r="J107" s="162">
        <v>2000</v>
      </c>
      <c r="K107" s="161"/>
      <c r="L107" s="161"/>
      <c r="M107" s="161"/>
      <c r="N107" s="161"/>
      <c r="O107" s="218"/>
      <c r="P107" s="162"/>
      <c r="Q107" s="161"/>
      <c r="R107" s="161"/>
      <c r="S107" s="161"/>
      <c r="T107" s="161"/>
      <c r="U107" s="161"/>
      <c r="V107" s="161"/>
      <c r="W107" s="162"/>
      <c r="X107" s="162"/>
      <c r="Y107" s="162"/>
      <c r="Z107" s="163"/>
    </row>
    <row r="108" spans="1:26" ht="13.5" thickBot="1">
      <c r="A108" s="168">
        <v>66</v>
      </c>
      <c r="D108" s="167" t="s">
        <v>205</v>
      </c>
      <c r="E108" s="178">
        <v>39333</v>
      </c>
      <c r="F108" s="149">
        <v>2000</v>
      </c>
      <c r="G108" s="149">
        <v>2000</v>
      </c>
      <c r="H108" s="149">
        <v>2000</v>
      </c>
      <c r="I108" s="149">
        <v>2000</v>
      </c>
      <c r="J108" s="149">
        <v>2000</v>
      </c>
      <c r="K108" s="100"/>
      <c r="L108" s="100"/>
      <c r="M108" s="100"/>
      <c r="N108" s="100"/>
      <c r="O108" s="143"/>
      <c r="P108" s="143"/>
      <c r="Q108" s="100"/>
      <c r="R108" s="100"/>
      <c r="S108" s="100"/>
      <c r="T108" s="100"/>
      <c r="U108" s="100"/>
      <c r="V108" s="100"/>
      <c r="W108" s="149"/>
      <c r="X108" s="143"/>
      <c r="Y108" s="143"/>
      <c r="Z108" s="165"/>
    </row>
    <row r="109" spans="1:26" ht="13.5" thickBot="1">
      <c r="A109" s="137">
        <v>21</v>
      </c>
      <c r="D109" s="286" t="s">
        <v>206</v>
      </c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313"/>
    </row>
    <row r="110" spans="1:26" ht="13.5" thickBot="1">
      <c r="A110" s="168">
        <v>67</v>
      </c>
      <c r="D110" s="254" t="s">
        <v>207</v>
      </c>
      <c r="E110" s="114">
        <v>39437</v>
      </c>
      <c r="F110" s="149">
        <v>5000</v>
      </c>
      <c r="G110" s="149">
        <v>5600</v>
      </c>
      <c r="H110" s="149">
        <v>12800</v>
      </c>
      <c r="I110" s="149">
        <v>16800</v>
      </c>
      <c r="J110" s="149">
        <v>18800</v>
      </c>
      <c r="K110" s="40"/>
      <c r="L110" s="40"/>
      <c r="M110" s="40"/>
      <c r="N110" s="40"/>
      <c r="O110" s="149">
        <v>3300</v>
      </c>
      <c r="P110" s="149"/>
      <c r="Q110" s="40"/>
      <c r="R110" s="40"/>
      <c r="S110" s="40"/>
      <c r="T110" s="40"/>
      <c r="U110" s="40"/>
      <c r="V110" s="40"/>
      <c r="W110" s="149">
        <v>3900</v>
      </c>
      <c r="X110" s="149">
        <v>5600</v>
      </c>
      <c r="Y110" s="149">
        <v>2800</v>
      </c>
      <c r="Z110" s="101"/>
    </row>
    <row r="112" spans="4:5" ht="15.75">
      <c r="D112" s="42" t="s">
        <v>170</v>
      </c>
      <c r="E112"/>
    </row>
    <row r="113" spans="4:5" ht="12.75">
      <c r="D113" t="s">
        <v>233</v>
      </c>
      <c r="E113"/>
    </row>
    <row r="114" spans="4:5" ht="12.75">
      <c r="D114" t="s">
        <v>171</v>
      </c>
      <c r="E114"/>
    </row>
  </sheetData>
  <sheetProtection/>
  <mergeCells count="13">
    <mergeCell ref="AA8:AA9"/>
    <mergeCell ref="AA76:AA77"/>
    <mergeCell ref="AA78:AA79"/>
    <mergeCell ref="F4:Z4"/>
    <mergeCell ref="AA4:AA6"/>
    <mergeCell ref="F6:Z6"/>
    <mergeCell ref="A1:AA1"/>
    <mergeCell ref="A3:AA3"/>
    <mergeCell ref="A4:A6"/>
    <mergeCell ref="B4:B6"/>
    <mergeCell ref="C4:C6"/>
    <mergeCell ref="D4:D6"/>
    <mergeCell ref="E4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3"/>
  <sheetViews>
    <sheetView zoomScalePageLayoutView="0" workbookViewId="0" topLeftCell="A88">
      <selection activeCell="H113" sqref="H113"/>
    </sheetView>
  </sheetViews>
  <sheetFormatPr defaultColWidth="11.421875" defaultRowHeight="12.75"/>
  <cols>
    <col min="2" max="2" width="2.7109375" style="0" customWidth="1"/>
    <col min="3" max="3" width="24.8515625" style="0" customWidth="1"/>
    <col min="4" max="4" width="11.421875" style="36" hidden="1" customWidth="1"/>
    <col min="5" max="5" width="6.8515625" style="0" bestFit="1" customWidth="1"/>
    <col min="6" max="13" width="6.8515625" style="0" customWidth="1"/>
    <col min="14" max="14" width="7.7109375" style="0" bestFit="1" customWidth="1"/>
    <col min="15" max="19" width="6.57421875" style="0" customWidth="1"/>
    <col min="20" max="25" width="6.8515625" style="0" customWidth="1"/>
    <col min="26" max="26" width="28.28125" style="0" hidden="1" customWidth="1"/>
  </cols>
  <sheetData>
    <row r="1" spans="2:26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</row>
    <row r="2" spans="2:26" ht="12.75">
      <c r="B2" s="1" t="s">
        <v>187</v>
      </c>
      <c r="C2" s="2"/>
      <c r="D2" s="28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3.5" thickBot="1">
      <c r="B3" s="1037" t="s">
        <v>216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</row>
    <row r="4" spans="2:26" ht="13.5" customHeight="1">
      <c r="B4" s="1047" t="s">
        <v>1</v>
      </c>
      <c r="C4" s="1038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7"/>
      <c r="Z4" s="1028" t="s">
        <v>7</v>
      </c>
    </row>
    <row r="5" spans="2:26" ht="12.75">
      <c r="B5" s="1048"/>
      <c r="C5" s="1039"/>
      <c r="D5" s="1039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82" t="s">
        <v>28</v>
      </c>
      <c r="Z5" s="1029"/>
    </row>
    <row r="6" spans="2:26" ht="13.5" thickBot="1">
      <c r="B6" s="1048"/>
      <c r="C6" s="1040"/>
      <c r="D6" s="1040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2"/>
      <c r="Z6" s="1030"/>
    </row>
    <row r="7" spans="2:26" ht="13.5" thickBot="1">
      <c r="B7" s="137">
        <v>1</v>
      </c>
      <c r="C7" s="60" t="s">
        <v>172</v>
      </c>
      <c r="D7" s="28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1"/>
      <c r="Z7" s="44"/>
    </row>
    <row r="8" spans="2:26" s="36" customFormat="1" ht="13.5" customHeight="1">
      <c r="B8" s="249">
        <v>1</v>
      </c>
      <c r="C8" s="37" t="s">
        <v>32</v>
      </c>
      <c r="D8" s="292">
        <v>39454</v>
      </c>
      <c r="E8" s="59">
        <v>5600</v>
      </c>
      <c r="F8" s="59">
        <v>9700</v>
      </c>
      <c r="G8" s="59">
        <v>6000</v>
      </c>
      <c r="H8" s="59">
        <v>14000</v>
      </c>
      <c r="I8" s="59">
        <v>21300</v>
      </c>
      <c r="J8" s="59">
        <v>27600</v>
      </c>
      <c r="K8" s="59">
        <v>30400</v>
      </c>
      <c r="L8" s="59">
        <v>0</v>
      </c>
      <c r="M8" s="59">
        <v>0</v>
      </c>
      <c r="N8" s="59">
        <v>0</v>
      </c>
      <c r="O8" s="59">
        <v>0</v>
      </c>
      <c r="P8" s="59">
        <v>8800</v>
      </c>
      <c r="Q8" s="59" t="s">
        <v>33</v>
      </c>
      <c r="R8" s="59" t="s">
        <v>33</v>
      </c>
      <c r="S8" s="59" t="s">
        <v>33</v>
      </c>
      <c r="T8" s="59" t="s">
        <v>33</v>
      </c>
      <c r="U8" s="59" t="s">
        <v>33</v>
      </c>
      <c r="V8" s="59" t="s">
        <v>33</v>
      </c>
      <c r="W8" s="59" t="s">
        <v>33</v>
      </c>
      <c r="X8" s="59" t="s">
        <v>33</v>
      </c>
      <c r="Y8" s="85">
        <v>0</v>
      </c>
      <c r="Z8" s="1049" t="s">
        <v>34</v>
      </c>
    </row>
    <row r="9" spans="2:26" s="36" customFormat="1" ht="13.5" customHeight="1">
      <c r="B9" s="251">
        <v>2</v>
      </c>
      <c r="C9" s="57" t="s">
        <v>36</v>
      </c>
      <c r="D9" s="213">
        <v>39454</v>
      </c>
      <c r="E9" s="19">
        <v>5600</v>
      </c>
      <c r="F9" s="19">
        <v>9700</v>
      </c>
      <c r="G9" s="19">
        <v>6000</v>
      </c>
      <c r="H9" s="19">
        <v>14000</v>
      </c>
      <c r="I9" s="19">
        <v>21300</v>
      </c>
      <c r="J9" s="19">
        <v>27600</v>
      </c>
      <c r="K9" s="19">
        <v>30400</v>
      </c>
      <c r="L9" s="19">
        <v>0</v>
      </c>
      <c r="M9" s="19">
        <v>0</v>
      </c>
      <c r="N9" s="19">
        <v>0</v>
      </c>
      <c r="O9" s="19">
        <v>0</v>
      </c>
      <c r="P9" s="19">
        <v>8800</v>
      </c>
      <c r="Q9" s="19" t="s">
        <v>33</v>
      </c>
      <c r="R9" s="19" t="s">
        <v>33</v>
      </c>
      <c r="S9" s="19" t="s">
        <v>33</v>
      </c>
      <c r="T9" s="19" t="s">
        <v>33</v>
      </c>
      <c r="U9" s="19" t="s">
        <v>33</v>
      </c>
      <c r="V9" s="19" t="s">
        <v>33</v>
      </c>
      <c r="W9" s="19" t="s">
        <v>33</v>
      </c>
      <c r="X9" s="19" t="s">
        <v>33</v>
      </c>
      <c r="Y9" s="86">
        <v>0</v>
      </c>
      <c r="Z9" s="1050"/>
    </row>
    <row r="10" spans="2:26" s="36" customFormat="1" ht="14.25" customHeight="1" thickBot="1">
      <c r="B10" s="251">
        <v>3</v>
      </c>
      <c r="C10" s="80" t="s">
        <v>38</v>
      </c>
      <c r="D10" s="283">
        <v>39454</v>
      </c>
      <c r="E10" s="65">
        <v>0</v>
      </c>
      <c r="F10" s="65">
        <v>0</v>
      </c>
      <c r="G10" s="65">
        <v>0</v>
      </c>
      <c r="H10" s="65">
        <v>0</v>
      </c>
      <c r="I10" s="65">
        <v>21300</v>
      </c>
      <c r="J10" s="65">
        <v>27600</v>
      </c>
      <c r="K10" s="65">
        <v>30400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 t="s">
        <v>33</v>
      </c>
      <c r="R10" s="65" t="s">
        <v>33</v>
      </c>
      <c r="S10" s="65" t="s">
        <v>33</v>
      </c>
      <c r="T10" s="65" t="s">
        <v>33</v>
      </c>
      <c r="U10" s="65" t="s">
        <v>33</v>
      </c>
      <c r="V10" s="65" t="s">
        <v>33</v>
      </c>
      <c r="W10" s="65" t="s">
        <v>33</v>
      </c>
      <c r="X10" s="65" t="s">
        <v>33</v>
      </c>
      <c r="Y10" s="87">
        <v>0</v>
      </c>
      <c r="Z10" s="252"/>
    </row>
    <row r="11" spans="2:26" s="36" customFormat="1" ht="14.25" customHeight="1" thickBot="1">
      <c r="B11" s="253">
        <v>2</v>
      </c>
      <c r="C11" s="81" t="s">
        <v>173</v>
      </c>
      <c r="D11" s="25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  <c r="Z11" s="252"/>
    </row>
    <row r="12" spans="2:26" s="36" customFormat="1" ht="15.75" customHeight="1">
      <c r="B12" s="251">
        <v>4</v>
      </c>
      <c r="C12" s="256" t="s">
        <v>41</v>
      </c>
      <c r="D12" s="214">
        <v>39451</v>
      </c>
      <c r="E12" s="70">
        <v>6400</v>
      </c>
      <c r="F12" s="70">
        <v>9100</v>
      </c>
      <c r="G12" s="70">
        <v>7700</v>
      </c>
      <c r="H12" s="70">
        <v>10300</v>
      </c>
      <c r="I12" s="70">
        <v>18100</v>
      </c>
      <c r="J12" s="70">
        <v>24300</v>
      </c>
      <c r="K12" s="70">
        <v>26700</v>
      </c>
      <c r="L12" s="70">
        <v>3300</v>
      </c>
      <c r="M12" s="70">
        <v>4600</v>
      </c>
      <c r="N12" s="70">
        <v>3600</v>
      </c>
      <c r="O12" s="70">
        <v>0</v>
      </c>
      <c r="P12" s="70">
        <v>5200</v>
      </c>
      <c r="Q12" s="70">
        <v>4200</v>
      </c>
      <c r="R12" s="70">
        <v>5900</v>
      </c>
      <c r="S12" s="70"/>
      <c r="T12" s="70"/>
      <c r="U12" s="70"/>
      <c r="V12" s="70">
        <v>0</v>
      </c>
      <c r="W12" s="70">
        <v>0</v>
      </c>
      <c r="X12" s="70">
        <v>0</v>
      </c>
      <c r="Y12" s="88">
        <v>0</v>
      </c>
      <c r="Z12" s="257" t="s">
        <v>42</v>
      </c>
    </row>
    <row r="13" spans="2:26" s="36" customFormat="1" ht="15.75" customHeight="1" thickBot="1">
      <c r="B13" s="251">
        <v>5</v>
      </c>
      <c r="C13" s="258" t="s">
        <v>215</v>
      </c>
      <c r="D13" s="293">
        <v>39494</v>
      </c>
      <c r="E13" s="259">
        <v>5900</v>
      </c>
      <c r="F13" s="259">
        <v>7700</v>
      </c>
      <c r="G13" s="259">
        <v>19300</v>
      </c>
      <c r="H13" s="259">
        <v>23300</v>
      </c>
      <c r="I13" s="259">
        <v>26800</v>
      </c>
      <c r="J13" s="259"/>
      <c r="K13" s="259"/>
      <c r="L13" s="259"/>
      <c r="M13" s="259"/>
      <c r="N13" s="259">
        <v>1300</v>
      </c>
      <c r="O13" s="259"/>
      <c r="P13" s="259"/>
      <c r="Q13" s="259"/>
      <c r="R13" s="259"/>
      <c r="S13" s="259"/>
      <c r="T13" s="259"/>
      <c r="U13" s="259"/>
      <c r="V13" s="259">
        <v>4200</v>
      </c>
      <c r="W13" s="259">
        <v>5800</v>
      </c>
      <c r="X13" s="259">
        <v>6000</v>
      </c>
      <c r="Y13" s="260"/>
      <c r="Z13" s="261"/>
    </row>
    <row r="14" spans="2:26" s="36" customFormat="1" ht="15.75" customHeight="1" thickBot="1">
      <c r="B14" s="253">
        <v>3</v>
      </c>
      <c r="C14" s="242" t="s">
        <v>174</v>
      </c>
      <c r="D14" s="262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4"/>
      <c r="Z14" s="261"/>
    </row>
    <row r="15" spans="2:26" s="36" customFormat="1" ht="13.5" customHeight="1">
      <c r="B15" s="251">
        <v>6</v>
      </c>
      <c r="C15" s="37" t="s">
        <v>45</v>
      </c>
      <c r="D15" s="213">
        <v>39382</v>
      </c>
      <c r="E15" s="59">
        <v>6000</v>
      </c>
      <c r="F15" s="59">
        <v>9400</v>
      </c>
      <c r="G15" s="59">
        <v>7500</v>
      </c>
      <c r="H15" s="59">
        <v>12000</v>
      </c>
      <c r="I15" s="59">
        <v>17700</v>
      </c>
      <c r="J15" s="59">
        <v>28600</v>
      </c>
      <c r="K15" s="59">
        <v>36100</v>
      </c>
      <c r="L15" s="59">
        <v>0</v>
      </c>
      <c r="M15" s="59">
        <v>0</v>
      </c>
      <c r="N15" s="59">
        <v>3000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85">
        <v>0</v>
      </c>
      <c r="Z15" s="12"/>
    </row>
    <row r="16" spans="2:26" s="36" customFormat="1" ht="13.5" customHeight="1">
      <c r="B16" s="251">
        <v>7</v>
      </c>
      <c r="C16" s="57" t="s">
        <v>47</v>
      </c>
      <c r="D16" s="213">
        <v>39565</v>
      </c>
      <c r="E16" s="19">
        <v>6300</v>
      </c>
      <c r="F16" s="19">
        <v>9800</v>
      </c>
      <c r="G16" s="19">
        <v>7900</v>
      </c>
      <c r="H16" s="19">
        <v>12600</v>
      </c>
      <c r="I16" s="19">
        <v>18500</v>
      </c>
      <c r="J16" s="19">
        <v>29800</v>
      </c>
      <c r="K16" s="19">
        <v>37700</v>
      </c>
      <c r="L16" s="19">
        <v>0</v>
      </c>
      <c r="M16" s="19">
        <v>0</v>
      </c>
      <c r="N16" s="19">
        <v>3200</v>
      </c>
      <c r="O16" s="19">
        <v>0</v>
      </c>
      <c r="P16" s="19">
        <v>4900</v>
      </c>
      <c r="Q16" s="19">
        <v>4000</v>
      </c>
      <c r="R16" s="19">
        <v>0</v>
      </c>
      <c r="S16" s="19">
        <v>0</v>
      </c>
      <c r="T16" s="19">
        <v>0</v>
      </c>
      <c r="U16" s="19">
        <v>0</v>
      </c>
      <c r="V16" s="19" t="s">
        <v>33</v>
      </c>
      <c r="W16" s="19" t="s">
        <v>33</v>
      </c>
      <c r="X16" s="19" t="s">
        <v>33</v>
      </c>
      <c r="Y16" s="86">
        <v>0</v>
      </c>
      <c r="Z16" s="265" t="s">
        <v>48</v>
      </c>
    </row>
    <row r="17" spans="2:26" s="36" customFormat="1" ht="13.5" customHeight="1">
      <c r="B17" s="251">
        <v>8</v>
      </c>
      <c r="C17" s="57" t="s">
        <v>50</v>
      </c>
      <c r="D17" s="213">
        <v>39565</v>
      </c>
      <c r="E17" s="19">
        <v>6300</v>
      </c>
      <c r="F17" s="19">
        <v>9800</v>
      </c>
      <c r="G17" s="19">
        <v>7900</v>
      </c>
      <c r="H17" s="19">
        <v>12600</v>
      </c>
      <c r="I17" s="19">
        <v>18500</v>
      </c>
      <c r="J17" s="19">
        <v>29800</v>
      </c>
      <c r="K17" s="19">
        <v>37700</v>
      </c>
      <c r="L17" s="19">
        <v>0</v>
      </c>
      <c r="M17" s="19">
        <v>0</v>
      </c>
      <c r="N17" s="19">
        <v>3200</v>
      </c>
      <c r="O17" s="19">
        <v>0</v>
      </c>
      <c r="P17" s="19">
        <v>4900</v>
      </c>
      <c r="Q17" s="19">
        <v>4000</v>
      </c>
      <c r="R17" s="19">
        <v>0</v>
      </c>
      <c r="S17" s="19">
        <v>0</v>
      </c>
      <c r="T17" s="19">
        <v>0</v>
      </c>
      <c r="U17" s="19">
        <v>0</v>
      </c>
      <c r="V17" s="19" t="s">
        <v>33</v>
      </c>
      <c r="W17" s="19" t="s">
        <v>33</v>
      </c>
      <c r="X17" s="19" t="s">
        <v>33</v>
      </c>
      <c r="Y17" s="86">
        <v>0</v>
      </c>
      <c r="Z17" s="265" t="s">
        <v>48</v>
      </c>
    </row>
    <row r="18" spans="2:26" s="36" customFormat="1" ht="13.5" customHeight="1">
      <c r="B18" s="251">
        <v>9</v>
      </c>
      <c r="C18" s="57" t="s">
        <v>52</v>
      </c>
      <c r="D18" s="213">
        <v>39565</v>
      </c>
      <c r="E18" s="19">
        <v>6300</v>
      </c>
      <c r="F18" s="19">
        <v>9800</v>
      </c>
      <c r="G18" s="19">
        <v>7900</v>
      </c>
      <c r="H18" s="19">
        <v>12600</v>
      </c>
      <c r="I18" s="19">
        <v>18500</v>
      </c>
      <c r="J18" s="19">
        <v>29800</v>
      </c>
      <c r="K18" s="19">
        <v>37700</v>
      </c>
      <c r="L18" s="19">
        <v>0</v>
      </c>
      <c r="M18" s="19">
        <v>0</v>
      </c>
      <c r="N18" s="19">
        <v>3200</v>
      </c>
      <c r="O18" s="19">
        <v>0</v>
      </c>
      <c r="P18" s="19">
        <v>4900</v>
      </c>
      <c r="Q18" s="19">
        <v>4000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86">
        <v>0</v>
      </c>
      <c r="Z18" s="265" t="s">
        <v>48</v>
      </c>
    </row>
    <row r="19" spans="2:26" s="36" customFormat="1" ht="13.5" customHeight="1">
      <c r="B19" s="251">
        <v>10</v>
      </c>
      <c r="C19" s="57" t="s">
        <v>192</v>
      </c>
      <c r="D19" s="213">
        <v>39083</v>
      </c>
      <c r="E19" s="19">
        <v>4800</v>
      </c>
      <c r="F19" s="19">
        <v>5300</v>
      </c>
      <c r="G19" s="19">
        <v>12300</v>
      </c>
      <c r="H19" s="19">
        <v>16300</v>
      </c>
      <c r="I19" s="19">
        <v>18800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6"/>
      <c r="Z19" s="261"/>
    </row>
    <row r="20" spans="2:26" s="36" customFormat="1" ht="13.5" customHeight="1" thickBot="1">
      <c r="B20" s="251">
        <v>11</v>
      </c>
      <c r="C20" s="266" t="s">
        <v>193</v>
      </c>
      <c r="D20" s="214">
        <v>39462</v>
      </c>
      <c r="E20" s="70">
        <v>4800</v>
      </c>
      <c r="F20" s="70">
        <v>5300</v>
      </c>
      <c r="G20" s="70">
        <v>12300</v>
      </c>
      <c r="H20" s="70">
        <v>16300</v>
      </c>
      <c r="I20" s="70">
        <v>18800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88"/>
      <c r="Z20" s="261"/>
    </row>
    <row r="21" spans="2:26" s="36" customFormat="1" ht="13.5" customHeight="1" thickBot="1">
      <c r="B21" s="253">
        <v>4</v>
      </c>
      <c r="C21" s="81" t="s">
        <v>53</v>
      </c>
      <c r="D21" s="25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7"/>
      <c r="Z21" s="261"/>
    </row>
    <row r="22" spans="2:26" s="36" customFormat="1" ht="13.5" customHeight="1">
      <c r="B22" s="251">
        <v>12</v>
      </c>
      <c r="C22" s="37" t="s">
        <v>55</v>
      </c>
      <c r="D22" s="292">
        <v>39462</v>
      </c>
      <c r="E22" s="59">
        <v>3000</v>
      </c>
      <c r="F22" s="59">
        <v>3500</v>
      </c>
      <c r="G22" s="59">
        <v>7200</v>
      </c>
      <c r="H22" s="59">
        <v>12900</v>
      </c>
      <c r="I22" s="59">
        <v>41100</v>
      </c>
      <c r="J22" s="59">
        <v>55000</v>
      </c>
      <c r="K22" s="59">
        <v>61100</v>
      </c>
      <c r="L22" s="59" t="s">
        <v>33</v>
      </c>
      <c r="M22" s="59" t="s">
        <v>33</v>
      </c>
      <c r="N22" s="59" t="s">
        <v>33</v>
      </c>
      <c r="O22" s="59">
        <v>0</v>
      </c>
      <c r="P22" s="59" t="s">
        <v>33</v>
      </c>
      <c r="Q22" s="59" t="s">
        <v>33</v>
      </c>
      <c r="R22" s="59" t="s">
        <v>33</v>
      </c>
      <c r="S22" s="59" t="s">
        <v>33</v>
      </c>
      <c r="T22" s="59" t="s">
        <v>33</v>
      </c>
      <c r="U22" s="59" t="s">
        <v>33</v>
      </c>
      <c r="V22" s="59" t="s">
        <v>33</v>
      </c>
      <c r="W22" s="59" t="s">
        <v>33</v>
      </c>
      <c r="X22" s="59" t="s">
        <v>33</v>
      </c>
      <c r="Y22" s="89" t="s">
        <v>33</v>
      </c>
      <c r="Z22" s="267" t="s">
        <v>56</v>
      </c>
    </row>
    <row r="23" spans="2:26" s="36" customFormat="1" ht="13.5" customHeight="1">
      <c r="B23" s="251">
        <v>13</v>
      </c>
      <c r="C23" s="57" t="s">
        <v>58</v>
      </c>
      <c r="D23" s="213">
        <v>39462</v>
      </c>
      <c r="E23" s="19">
        <v>6700</v>
      </c>
      <c r="F23" s="19">
        <v>10100</v>
      </c>
      <c r="G23" s="19">
        <v>7200</v>
      </c>
      <c r="H23" s="19">
        <v>12900</v>
      </c>
      <c r="I23" s="19">
        <v>41100</v>
      </c>
      <c r="J23" s="19">
        <v>55000</v>
      </c>
      <c r="K23" s="19">
        <v>61100</v>
      </c>
      <c r="L23" s="19" t="s">
        <v>33</v>
      </c>
      <c r="M23" s="19" t="s">
        <v>33</v>
      </c>
      <c r="N23" s="19" t="s">
        <v>33</v>
      </c>
      <c r="O23" s="19">
        <v>0</v>
      </c>
      <c r="P23" s="19" t="s">
        <v>33</v>
      </c>
      <c r="Q23" s="19" t="s">
        <v>33</v>
      </c>
      <c r="R23" s="19" t="s">
        <v>33</v>
      </c>
      <c r="S23" s="19" t="s">
        <v>33</v>
      </c>
      <c r="T23" s="19" t="s">
        <v>33</v>
      </c>
      <c r="U23" s="19" t="s">
        <v>33</v>
      </c>
      <c r="V23" s="19" t="s">
        <v>33</v>
      </c>
      <c r="W23" s="19" t="s">
        <v>33</v>
      </c>
      <c r="X23" s="19" t="s">
        <v>33</v>
      </c>
      <c r="Y23" s="90" t="s">
        <v>33</v>
      </c>
      <c r="Z23" s="268" t="s">
        <v>56</v>
      </c>
    </row>
    <row r="24" spans="2:26" s="36" customFormat="1" ht="13.5" customHeight="1" thickBot="1">
      <c r="B24" s="251">
        <v>14</v>
      </c>
      <c r="C24" s="80" t="s">
        <v>60</v>
      </c>
      <c r="D24" s="283">
        <v>39462</v>
      </c>
      <c r="E24" s="65">
        <v>6700</v>
      </c>
      <c r="F24" s="65">
        <v>10100</v>
      </c>
      <c r="G24" s="65">
        <v>7200</v>
      </c>
      <c r="H24" s="65">
        <v>12900</v>
      </c>
      <c r="I24" s="65">
        <v>41100</v>
      </c>
      <c r="J24" s="65">
        <v>55000</v>
      </c>
      <c r="K24" s="65">
        <v>61100</v>
      </c>
      <c r="L24" s="65" t="s">
        <v>33</v>
      </c>
      <c r="M24" s="65" t="s">
        <v>33</v>
      </c>
      <c r="N24" s="65" t="s">
        <v>33</v>
      </c>
      <c r="O24" s="65">
        <v>0</v>
      </c>
      <c r="P24" s="65" t="s">
        <v>33</v>
      </c>
      <c r="Q24" s="65" t="s">
        <v>33</v>
      </c>
      <c r="R24" s="65" t="s">
        <v>33</v>
      </c>
      <c r="S24" s="65" t="s">
        <v>33</v>
      </c>
      <c r="T24" s="65" t="s">
        <v>33</v>
      </c>
      <c r="U24" s="65" t="s">
        <v>33</v>
      </c>
      <c r="V24" s="65" t="s">
        <v>33</v>
      </c>
      <c r="W24" s="65" t="s">
        <v>33</v>
      </c>
      <c r="X24" s="65" t="s">
        <v>33</v>
      </c>
      <c r="Y24" s="91" t="s">
        <v>33</v>
      </c>
      <c r="Z24" s="268" t="s">
        <v>56</v>
      </c>
    </row>
    <row r="25" spans="2:26" s="36" customFormat="1" ht="13.5" customHeight="1" thickBot="1">
      <c r="B25" s="253">
        <v>5</v>
      </c>
      <c r="C25" s="81" t="s">
        <v>175</v>
      </c>
      <c r="D25" s="25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2"/>
      <c r="Z25" s="261"/>
    </row>
    <row r="26" spans="2:26" s="36" customFormat="1" ht="13.5" customHeight="1">
      <c r="B26" s="251">
        <v>15</v>
      </c>
      <c r="C26" s="37" t="s">
        <v>63</v>
      </c>
      <c r="D26" s="292">
        <v>39479</v>
      </c>
      <c r="E26" s="59">
        <v>6200</v>
      </c>
      <c r="F26" s="59">
        <v>9800</v>
      </c>
      <c r="G26" s="59">
        <v>6400</v>
      </c>
      <c r="H26" s="59">
        <v>15400</v>
      </c>
      <c r="I26" s="59">
        <v>22900</v>
      </c>
      <c r="J26" s="59">
        <v>31100</v>
      </c>
      <c r="K26" s="59">
        <v>31100</v>
      </c>
      <c r="L26" s="59" t="s">
        <v>33</v>
      </c>
      <c r="M26" s="59" t="s">
        <v>33</v>
      </c>
      <c r="N26" s="59">
        <v>3200</v>
      </c>
      <c r="O26" s="59">
        <v>0</v>
      </c>
      <c r="P26" s="59" t="s">
        <v>33</v>
      </c>
      <c r="Q26" s="59" t="s">
        <v>33</v>
      </c>
      <c r="R26" s="59" t="s">
        <v>33</v>
      </c>
      <c r="S26" s="59" t="s">
        <v>33</v>
      </c>
      <c r="T26" s="59" t="s">
        <v>33</v>
      </c>
      <c r="U26" s="59" t="s">
        <v>33</v>
      </c>
      <c r="V26" s="59" t="s">
        <v>33</v>
      </c>
      <c r="W26" s="59" t="s">
        <v>33</v>
      </c>
      <c r="X26" s="59" t="s">
        <v>33</v>
      </c>
      <c r="Y26" s="89" t="s">
        <v>33</v>
      </c>
      <c r="Z26" s="12"/>
    </row>
    <row r="27" spans="2:26" s="36" customFormat="1" ht="13.5" customHeight="1" thickBot="1">
      <c r="B27" s="251">
        <v>16</v>
      </c>
      <c r="C27" s="80" t="s">
        <v>65</v>
      </c>
      <c r="D27" s="283">
        <v>39479</v>
      </c>
      <c r="E27" s="65">
        <v>6200</v>
      </c>
      <c r="F27" s="65">
        <v>9800</v>
      </c>
      <c r="G27" s="65">
        <v>6400</v>
      </c>
      <c r="H27" s="65">
        <v>15400</v>
      </c>
      <c r="I27" s="65">
        <v>22900</v>
      </c>
      <c r="J27" s="65">
        <v>31100</v>
      </c>
      <c r="K27" s="65">
        <v>31100</v>
      </c>
      <c r="L27" s="65" t="s">
        <v>33</v>
      </c>
      <c r="M27" s="65" t="s">
        <v>33</v>
      </c>
      <c r="N27" s="65" t="s">
        <v>33</v>
      </c>
      <c r="O27" s="65">
        <v>0</v>
      </c>
      <c r="P27" s="65" t="s">
        <v>33</v>
      </c>
      <c r="Q27" s="65" t="s">
        <v>33</v>
      </c>
      <c r="R27" s="65" t="s">
        <v>33</v>
      </c>
      <c r="S27" s="65" t="s">
        <v>33</v>
      </c>
      <c r="T27" s="65" t="s">
        <v>33</v>
      </c>
      <c r="U27" s="65" t="s">
        <v>33</v>
      </c>
      <c r="V27" s="65" t="s">
        <v>33</v>
      </c>
      <c r="W27" s="65" t="s">
        <v>33</v>
      </c>
      <c r="X27" s="65" t="s">
        <v>33</v>
      </c>
      <c r="Y27" s="91" t="s">
        <v>33</v>
      </c>
      <c r="Z27" s="12"/>
    </row>
    <row r="28" spans="2:26" s="36" customFormat="1" ht="13.5" customHeight="1" thickBot="1">
      <c r="B28" s="253">
        <v>6</v>
      </c>
      <c r="C28" s="81" t="s">
        <v>176</v>
      </c>
      <c r="D28" s="25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2"/>
      <c r="Z28" s="12"/>
    </row>
    <row r="29" spans="2:26" s="36" customFormat="1" ht="13.5" customHeight="1">
      <c r="B29" s="251">
        <v>17</v>
      </c>
      <c r="C29" s="37" t="s">
        <v>68</v>
      </c>
      <c r="D29" s="292">
        <v>39448</v>
      </c>
      <c r="E29" s="59">
        <v>6900</v>
      </c>
      <c r="F29" s="59">
        <v>7900</v>
      </c>
      <c r="G29" s="59">
        <v>7200</v>
      </c>
      <c r="H29" s="59">
        <v>9300</v>
      </c>
      <c r="I29" s="59">
        <v>20000</v>
      </c>
      <c r="J29" s="59">
        <v>26900</v>
      </c>
      <c r="K29" s="59">
        <v>29300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85">
        <v>0</v>
      </c>
      <c r="Z29" s="12"/>
    </row>
    <row r="30" spans="2:26" s="36" customFormat="1" ht="13.5" customHeight="1">
      <c r="B30" s="251">
        <v>18</v>
      </c>
      <c r="C30" s="57" t="s">
        <v>70</v>
      </c>
      <c r="D30" s="292">
        <v>39448</v>
      </c>
      <c r="E30" s="19">
        <v>6900</v>
      </c>
      <c r="F30" s="19">
        <v>7600</v>
      </c>
      <c r="G30" s="19">
        <v>6900</v>
      </c>
      <c r="H30" s="19">
        <v>9000</v>
      </c>
      <c r="I30" s="19">
        <v>18300</v>
      </c>
      <c r="J30" s="19">
        <v>24500</v>
      </c>
      <c r="K30" s="19">
        <v>26900</v>
      </c>
      <c r="L30" s="19">
        <v>0</v>
      </c>
      <c r="M30" s="19">
        <v>0</v>
      </c>
      <c r="N30" s="19">
        <v>4400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86">
        <v>0</v>
      </c>
      <c r="Z30" s="12"/>
    </row>
    <row r="31" spans="2:26" s="36" customFormat="1" ht="13.5" customHeight="1" thickBot="1">
      <c r="B31" s="251">
        <v>19</v>
      </c>
      <c r="C31" s="80" t="s">
        <v>72</v>
      </c>
      <c r="D31" s="292">
        <v>39448</v>
      </c>
      <c r="E31" s="65">
        <v>6900</v>
      </c>
      <c r="F31" s="65">
        <v>7600</v>
      </c>
      <c r="G31" s="65">
        <v>6900</v>
      </c>
      <c r="H31" s="65">
        <v>9000</v>
      </c>
      <c r="I31" s="65">
        <v>18300</v>
      </c>
      <c r="J31" s="65">
        <v>24500</v>
      </c>
      <c r="K31" s="65">
        <v>26900</v>
      </c>
      <c r="L31" s="65">
        <v>0</v>
      </c>
      <c r="M31" s="65">
        <v>0</v>
      </c>
      <c r="N31" s="65">
        <v>3000</v>
      </c>
      <c r="O31" s="65">
        <v>0</v>
      </c>
      <c r="P31" s="65" t="s">
        <v>33</v>
      </c>
      <c r="Q31" s="65" t="s">
        <v>33</v>
      </c>
      <c r="R31" s="65" t="s">
        <v>33</v>
      </c>
      <c r="S31" s="65" t="s">
        <v>33</v>
      </c>
      <c r="T31" s="65" t="s">
        <v>33</v>
      </c>
      <c r="U31" s="65" t="s">
        <v>33</v>
      </c>
      <c r="V31" s="65" t="s">
        <v>33</v>
      </c>
      <c r="W31" s="65" t="s">
        <v>33</v>
      </c>
      <c r="X31" s="65" t="s">
        <v>33</v>
      </c>
      <c r="Y31" s="87">
        <v>0</v>
      </c>
      <c r="Z31" s="12"/>
    </row>
    <row r="32" spans="2:26" s="36" customFormat="1" ht="13.5" customHeight="1" thickBot="1">
      <c r="B32" s="253">
        <v>7</v>
      </c>
      <c r="C32" s="81" t="s">
        <v>177</v>
      </c>
      <c r="D32" s="25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12"/>
    </row>
    <row r="33" spans="2:26" s="36" customFormat="1" ht="13.5" customHeight="1">
      <c r="B33" s="251">
        <v>20</v>
      </c>
      <c r="C33" s="37" t="s">
        <v>75</v>
      </c>
      <c r="D33" s="292">
        <v>39538</v>
      </c>
      <c r="E33" s="59">
        <v>4400</v>
      </c>
      <c r="F33" s="59">
        <v>8700</v>
      </c>
      <c r="G33" s="59">
        <v>5600</v>
      </c>
      <c r="H33" s="59">
        <v>8700</v>
      </c>
      <c r="I33" s="59">
        <v>12500</v>
      </c>
      <c r="J33" s="59">
        <v>16800</v>
      </c>
      <c r="K33" s="59">
        <v>19000</v>
      </c>
      <c r="L33" s="59" t="s">
        <v>33</v>
      </c>
      <c r="M33" s="59" t="s">
        <v>33</v>
      </c>
      <c r="N33" s="59" t="s">
        <v>33</v>
      </c>
      <c r="O33" s="59">
        <v>0</v>
      </c>
      <c r="P33" s="59" t="s">
        <v>33</v>
      </c>
      <c r="Q33" s="59" t="s">
        <v>33</v>
      </c>
      <c r="R33" s="59" t="s">
        <v>33</v>
      </c>
      <c r="S33" s="59" t="s">
        <v>33</v>
      </c>
      <c r="T33" s="59" t="s">
        <v>33</v>
      </c>
      <c r="U33" s="59" t="s">
        <v>33</v>
      </c>
      <c r="V33" s="59" t="s">
        <v>33</v>
      </c>
      <c r="W33" s="59" t="s">
        <v>33</v>
      </c>
      <c r="X33" s="59" t="s">
        <v>33</v>
      </c>
      <c r="Y33" s="85">
        <v>0</v>
      </c>
      <c r="Z33" s="269"/>
    </row>
    <row r="34" spans="2:26" s="36" customFormat="1" ht="13.5" customHeight="1">
      <c r="B34" s="251">
        <v>21</v>
      </c>
      <c r="C34" s="57" t="s">
        <v>77</v>
      </c>
      <c r="D34" s="213">
        <v>39513</v>
      </c>
      <c r="E34" s="19">
        <v>8200</v>
      </c>
      <c r="F34" s="19">
        <v>16400</v>
      </c>
      <c r="G34" s="19">
        <v>9700</v>
      </c>
      <c r="H34" s="19">
        <v>16400</v>
      </c>
      <c r="I34" s="19">
        <v>24500</v>
      </c>
      <c r="J34" s="19">
        <v>32300</v>
      </c>
      <c r="K34" s="19">
        <v>37000</v>
      </c>
      <c r="L34" s="19">
        <v>0</v>
      </c>
      <c r="M34" s="19">
        <v>0</v>
      </c>
      <c r="N34" s="19">
        <v>2800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86">
        <v>0</v>
      </c>
      <c r="Z34" s="12"/>
    </row>
    <row r="35" spans="2:26" s="36" customFormat="1" ht="13.5" customHeight="1">
      <c r="B35" s="251">
        <v>22</v>
      </c>
      <c r="C35" s="57" t="s">
        <v>79</v>
      </c>
      <c r="D35" s="213">
        <v>39535</v>
      </c>
      <c r="E35" s="19">
        <v>6200</v>
      </c>
      <c r="F35" s="19">
        <v>12500</v>
      </c>
      <c r="G35" s="19">
        <v>7000</v>
      </c>
      <c r="H35" s="19">
        <v>12500</v>
      </c>
      <c r="I35" s="19">
        <v>18700</v>
      </c>
      <c r="J35" s="19">
        <v>24900</v>
      </c>
      <c r="K35" s="19">
        <v>27100</v>
      </c>
      <c r="L35" s="19">
        <v>0</v>
      </c>
      <c r="M35" s="19">
        <v>0</v>
      </c>
      <c r="N35" s="19">
        <v>3300</v>
      </c>
      <c r="O35" s="19">
        <v>4700</v>
      </c>
      <c r="P35" s="19">
        <v>8100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86">
        <v>0</v>
      </c>
      <c r="Z35" s="25" t="s">
        <v>80</v>
      </c>
    </row>
    <row r="36" spans="2:26" s="36" customFormat="1" ht="13.5" customHeight="1">
      <c r="B36" s="251">
        <v>23</v>
      </c>
      <c r="C36" s="57" t="s">
        <v>82</v>
      </c>
      <c r="D36" s="213">
        <v>39535</v>
      </c>
      <c r="E36" s="19">
        <v>6200</v>
      </c>
      <c r="F36" s="19">
        <v>12500</v>
      </c>
      <c r="G36" s="19">
        <v>7000</v>
      </c>
      <c r="H36" s="19">
        <v>12500</v>
      </c>
      <c r="I36" s="19">
        <v>18700</v>
      </c>
      <c r="J36" s="19">
        <v>24900</v>
      </c>
      <c r="K36" s="19">
        <v>26900</v>
      </c>
      <c r="L36" s="19">
        <v>0</v>
      </c>
      <c r="M36" s="19">
        <v>0</v>
      </c>
      <c r="N36" s="19">
        <v>2400</v>
      </c>
      <c r="O36" s="19">
        <v>4700</v>
      </c>
      <c r="P36" s="19">
        <v>8100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86">
        <v>0</v>
      </c>
      <c r="Z36" s="25" t="s">
        <v>83</v>
      </c>
    </row>
    <row r="37" spans="2:26" s="36" customFormat="1" ht="13.5" customHeight="1">
      <c r="B37" s="251">
        <v>24</v>
      </c>
      <c r="C37" s="57" t="s">
        <v>85</v>
      </c>
      <c r="D37" s="213">
        <v>39630</v>
      </c>
      <c r="E37" s="19">
        <v>4100</v>
      </c>
      <c r="F37" s="19">
        <v>8100</v>
      </c>
      <c r="G37" s="19">
        <v>5200</v>
      </c>
      <c r="H37" s="19">
        <v>8100</v>
      </c>
      <c r="I37" s="19">
        <v>11600</v>
      </c>
      <c r="J37" s="19">
        <v>15600</v>
      </c>
      <c r="K37" s="19">
        <v>17700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86">
        <v>0</v>
      </c>
      <c r="Z37" s="25"/>
    </row>
    <row r="38" spans="2:26" s="36" customFormat="1" ht="13.5" customHeight="1" thickBot="1">
      <c r="B38" s="251">
        <v>25</v>
      </c>
      <c r="C38" s="57" t="s">
        <v>86</v>
      </c>
      <c r="D38" s="213">
        <v>39630</v>
      </c>
      <c r="E38" s="65">
        <v>4100</v>
      </c>
      <c r="F38" s="65">
        <v>8100</v>
      </c>
      <c r="G38" s="65">
        <v>5200</v>
      </c>
      <c r="H38" s="65">
        <v>8100</v>
      </c>
      <c r="I38" s="65">
        <v>11600</v>
      </c>
      <c r="J38" s="65">
        <v>15600</v>
      </c>
      <c r="K38" s="65">
        <v>17700</v>
      </c>
      <c r="L38" s="65" t="s">
        <v>33</v>
      </c>
      <c r="M38" s="65" t="s">
        <v>33</v>
      </c>
      <c r="N38" s="65">
        <v>2100</v>
      </c>
      <c r="O38" s="65">
        <v>1100</v>
      </c>
      <c r="P38" s="65" t="s">
        <v>33</v>
      </c>
      <c r="Q38" s="65" t="s">
        <v>33</v>
      </c>
      <c r="R38" s="65" t="s">
        <v>33</v>
      </c>
      <c r="S38" s="65" t="s">
        <v>33</v>
      </c>
      <c r="T38" s="65" t="s">
        <v>33</v>
      </c>
      <c r="U38" s="65" t="s">
        <v>33</v>
      </c>
      <c r="V38" s="65" t="s">
        <v>33</v>
      </c>
      <c r="W38" s="65" t="s">
        <v>33</v>
      </c>
      <c r="X38" s="65" t="s">
        <v>33</v>
      </c>
      <c r="Y38" s="87">
        <v>0</v>
      </c>
      <c r="Z38" s="270" t="s">
        <v>87</v>
      </c>
    </row>
    <row r="39" spans="2:26" s="36" customFormat="1" ht="13.5" customHeight="1" thickBot="1">
      <c r="B39" s="253">
        <v>8</v>
      </c>
      <c r="C39" s="81" t="s">
        <v>178</v>
      </c>
      <c r="D39" s="25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7"/>
      <c r="Z39" s="252"/>
    </row>
    <row r="40" spans="2:26" s="36" customFormat="1" ht="13.5" customHeight="1">
      <c r="B40" s="251">
        <v>26</v>
      </c>
      <c r="C40" s="80" t="s">
        <v>213</v>
      </c>
      <c r="D40" s="292">
        <v>39463</v>
      </c>
      <c r="E40" s="59">
        <v>7200</v>
      </c>
      <c r="F40" s="59">
        <v>9400</v>
      </c>
      <c r="G40" s="59">
        <v>9400</v>
      </c>
      <c r="H40" s="59">
        <v>9400</v>
      </c>
      <c r="I40" s="59">
        <v>23800</v>
      </c>
      <c r="J40" s="59">
        <v>31500</v>
      </c>
      <c r="K40" s="59">
        <v>35300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85">
        <v>0</v>
      </c>
      <c r="Z40" s="12"/>
    </row>
    <row r="41" spans="2:26" s="36" customFormat="1" ht="13.5" customHeight="1">
      <c r="B41" s="251">
        <v>27</v>
      </c>
      <c r="C41" s="80" t="s">
        <v>214</v>
      </c>
      <c r="D41" s="292">
        <v>39463</v>
      </c>
      <c r="E41" s="59">
        <v>7200</v>
      </c>
      <c r="F41" s="59">
        <v>9400</v>
      </c>
      <c r="G41" s="59">
        <v>9400</v>
      </c>
      <c r="H41" s="59">
        <v>9400</v>
      </c>
      <c r="I41" s="59">
        <v>23800</v>
      </c>
      <c r="J41" s="59">
        <v>31500</v>
      </c>
      <c r="K41" s="59">
        <v>35300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85"/>
      <c r="Z41" s="12"/>
    </row>
    <row r="42" spans="2:26" s="36" customFormat="1" ht="13.5" customHeight="1">
      <c r="B42" s="251">
        <v>28</v>
      </c>
      <c r="C42" s="80" t="s">
        <v>92</v>
      </c>
      <c r="D42" s="292">
        <v>39463</v>
      </c>
      <c r="E42" s="19">
        <v>8500</v>
      </c>
      <c r="F42" s="19">
        <v>10900</v>
      </c>
      <c r="G42" s="19">
        <v>10900</v>
      </c>
      <c r="H42" s="19">
        <v>10900</v>
      </c>
      <c r="I42" s="19">
        <v>26800</v>
      </c>
      <c r="J42" s="19">
        <v>32900</v>
      </c>
      <c r="K42" s="19">
        <v>36600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86">
        <v>0</v>
      </c>
      <c r="Z42" s="12"/>
    </row>
    <row r="43" spans="2:26" s="36" customFormat="1" ht="13.5" customHeight="1">
      <c r="B43" s="251">
        <v>29</v>
      </c>
      <c r="C43" s="80" t="s">
        <v>190</v>
      </c>
      <c r="D43" s="292">
        <v>39463</v>
      </c>
      <c r="E43" s="19">
        <v>6300</v>
      </c>
      <c r="F43" s="19">
        <v>7800</v>
      </c>
      <c r="G43" s="19">
        <v>7800</v>
      </c>
      <c r="H43" s="19">
        <v>7800</v>
      </c>
      <c r="I43" s="19">
        <v>19100</v>
      </c>
      <c r="J43" s="19">
        <v>24000</v>
      </c>
      <c r="K43" s="19">
        <v>27800</v>
      </c>
      <c r="L43" s="19">
        <v>0</v>
      </c>
      <c r="M43" s="19">
        <v>0</v>
      </c>
      <c r="N43" s="19">
        <v>1800</v>
      </c>
      <c r="O43" s="19">
        <v>2100</v>
      </c>
      <c r="P43" s="19">
        <v>2300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86">
        <v>0</v>
      </c>
      <c r="Z43" s="271" t="s">
        <v>95</v>
      </c>
    </row>
    <row r="44" spans="2:26" s="36" customFormat="1" ht="13.5" customHeight="1">
      <c r="B44" s="251">
        <v>30</v>
      </c>
      <c r="C44" s="80" t="s">
        <v>189</v>
      </c>
      <c r="D44" s="292">
        <v>39463</v>
      </c>
      <c r="E44" s="19">
        <v>6300</v>
      </c>
      <c r="F44" s="19">
        <v>7800</v>
      </c>
      <c r="G44" s="19">
        <v>7800</v>
      </c>
      <c r="H44" s="19">
        <v>7800</v>
      </c>
      <c r="I44" s="19">
        <v>19100</v>
      </c>
      <c r="J44" s="19">
        <v>24000</v>
      </c>
      <c r="K44" s="19">
        <v>27800</v>
      </c>
      <c r="L44" s="19">
        <v>0</v>
      </c>
      <c r="M44" s="19">
        <v>0</v>
      </c>
      <c r="N44" s="272">
        <v>1800</v>
      </c>
      <c r="O44" s="272">
        <v>2100</v>
      </c>
      <c r="P44" s="19">
        <v>2300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86">
        <v>0</v>
      </c>
      <c r="Z44" s="273" t="s">
        <v>95</v>
      </c>
    </row>
    <row r="45" spans="2:26" s="36" customFormat="1" ht="13.5" customHeight="1">
      <c r="B45" s="251">
        <v>31</v>
      </c>
      <c r="C45" s="80" t="s">
        <v>98</v>
      </c>
      <c r="D45" s="292">
        <v>39463</v>
      </c>
      <c r="E45" s="19">
        <v>6300</v>
      </c>
      <c r="F45" s="19">
        <v>7800</v>
      </c>
      <c r="G45" s="19">
        <v>7800</v>
      </c>
      <c r="H45" s="19">
        <v>7800</v>
      </c>
      <c r="I45" s="19">
        <v>19100</v>
      </c>
      <c r="J45" s="19">
        <v>24000</v>
      </c>
      <c r="K45" s="19">
        <v>27800</v>
      </c>
      <c r="L45" s="19"/>
      <c r="M45" s="19"/>
      <c r="N45" s="272"/>
      <c r="O45" s="272"/>
      <c r="P45" s="19"/>
      <c r="Q45" s="19"/>
      <c r="R45" s="19"/>
      <c r="S45" s="19"/>
      <c r="T45" s="19"/>
      <c r="U45" s="19"/>
      <c r="V45" s="19"/>
      <c r="W45" s="19"/>
      <c r="X45" s="19"/>
      <c r="Y45" s="86"/>
      <c r="Z45" s="273"/>
    </row>
    <row r="46" spans="2:26" s="36" customFormat="1" ht="13.5" customHeight="1" thickBot="1">
      <c r="B46" s="251">
        <v>32</v>
      </c>
      <c r="C46" s="80" t="s">
        <v>99</v>
      </c>
      <c r="D46" s="292">
        <v>39463</v>
      </c>
      <c r="E46" s="65">
        <v>6300</v>
      </c>
      <c r="F46" s="65">
        <v>7800</v>
      </c>
      <c r="G46" s="65">
        <v>7800</v>
      </c>
      <c r="H46" s="65">
        <v>7800</v>
      </c>
      <c r="I46" s="65">
        <v>19100</v>
      </c>
      <c r="J46" s="65">
        <v>24000</v>
      </c>
      <c r="K46" s="65">
        <v>27800</v>
      </c>
      <c r="L46" s="65"/>
      <c r="M46" s="65"/>
      <c r="N46" s="274"/>
      <c r="O46" s="274"/>
      <c r="P46" s="65"/>
      <c r="Q46" s="65"/>
      <c r="R46" s="65"/>
      <c r="S46" s="65"/>
      <c r="T46" s="65"/>
      <c r="U46" s="65"/>
      <c r="V46" s="65"/>
      <c r="W46" s="65"/>
      <c r="X46" s="65"/>
      <c r="Y46" s="87"/>
      <c r="Z46" s="273"/>
    </row>
    <row r="47" spans="2:26" s="36" customFormat="1" ht="13.5" customHeight="1" thickBot="1">
      <c r="B47" s="253">
        <v>9</v>
      </c>
      <c r="C47" s="243" t="s">
        <v>179</v>
      </c>
      <c r="D47" s="255"/>
      <c r="E47" s="66"/>
      <c r="F47" s="66"/>
      <c r="G47" s="66"/>
      <c r="H47" s="66"/>
      <c r="I47" s="66"/>
      <c r="J47" s="66"/>
      <c r="K47" s="66"/>
      <c r="L47" s="66"/>
      <c r="M47" s="66"/>
      <c r="N47" s="275"/>
      <c r="O47" s="275"/>
      <c r="P47" s="66"/>
      <c r="Q47" s="66"/>
      <c r="R47" s="66"/>
      <c r="S47" s="66"/>
      <c r="T47" s="66"/>
      <c r="U47" s="66"/>
      <c r="V47" s="66"/>
      <c r="W47" s="66"/>
      <c r="X47" s="66"/>
      <c r="Y47" s="67"/>
      <c r="Z47" s="273"/>
    </row>
    <row r="48" spans="2:26" s="36" customFormat="1" ht="13.5" customHeight="1">
      <c r="B48" s="251">
        <v>33</v>
      </c>
      <c r="C48" s="80" t="s">
        <v>102</v>
      </c>
      <c r="D48" s="292">
        <v>39448</v>
      </c>
      <c r="E48" s="59">
        <v>10600</v>
      </c>
      <c r="F48" s="59">
        <v>21200</v>
      </c>
      <c r="G48" s="59">
        <v>14400</v>
      </c>
      <c r="H48" s="59">
        <v>25400</v>
      </c>
      <c r="I48" s="59">
        <v>27700</v>
      </c>
      <c r="J48" s="59">
        <v>42500</v>
      </c>
      <c r="K48" s="59">
        <v>55000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85">
        <v>0</v>
      </c>
      <c r="Z48" s="12"/>
    </row>
    <row r="49" spans="2:26" s="36" customFormat="1" ht="13.5" customHeight="1">
      <c r="B49" s="251">
        <v>34</v>
      </c>
      <c r="C49" s="80" t="s">
        <v>104</v>
      </c>
      <c r="D49" s="213">
        <v>39448</v>
      </c>
      <c r="E49" s="19">
        <v>6500</v>
      </c>
      <c r="F49" s="19">
        <v>17100</v>
      </c>
      <c r="G49" s="19">
        <v>12900</v>
      </c>
      <c r="H49" s="19">
        <v>25400</v>
      </c>
      <c r="I49" s="19">
        <v>29600</v>
      </c>
      <c r="J49" s="19">
        <v>34100</v>
      </c>
      <c r="K49" s="19">
        <v>37900</v>
      </c>
      <c r="L49" s="19">
        <v>0</v>
      </c>
      <c r="M49" s="19">
        <v>0</v>
      </c>
      <c r="N49" s="19">
        <v>100</v>
      </c>
      <c r="O49" s="19">
        <v>0</v>
      </c>
      <c r="P49" s="19">
        <v>100</v>
      </c>
      <c r="Q49" s="19">
        <v>100</v>
      </c>
      <c r="R49" s="19">
        <v>100</v>
      </c>
      <c r="S49" s="19">
        <v>100</v>
      </c>
      <c r="T49" s="19">
        <v>100</v>
      </c>
      <c r="U49" s="19">
        <v>100</v>
      </c>
      <c r="V49" s="19">
        <v>0</v>
      </c>
      <c r="W49" s="19">
        <v>0</v>
      </c>
      <c r="X49" s="19">
        <v>0</v>
      </c>
      <c r="Y49" s="86">
        <v>0</v>
      </c>
      <c r="Z49" s="25"/>
    </row>
    <row r="50" spans="2:26" s="36" customFormat="1" ht="13.5" customHeight="1" thickBot="1">
      <c r="B50" s="251">
        <v>35</v>
      </c>
      <c r="C50" s="80" t="s">
        <v>106</v>
      </c>
      <c r="D50" s="213">
        <v>39356</v>
      </c>
      <c r="E50" s="65">
        <v>7500</v>
      </c>
      <c r="F50" s="65">
        <v>22600</v>
      </c>
      <c r="G50" s="65">
        <v>11300</v>
      </c>
      <c r="H50" s="65">
        <v>30200</v>
      </c>
      <c r="I50" s="65">
        <v>34000</v>
      </c>
      <c r="J50" s="65">
        <v>37700</v>
      </c>
      <c r="K50" s="65">
        <v>45300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87">
        <v>0</v>
      </c>
      <c r="Z50" s="12"/>
    </row>
    <row r="51" spans="2:26" s="36" customFormat="1" ht="13.5" customHeight="1" thickBot="1">
      <c r="B51" s="253">
        <v>10</v>
      </c>
      <c r="C51" s="81" t="s">
        <v>180</v>
      </c>
      <c r="D51" s="25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7"/>
      <c r="Z51" s="12"/>
    </row>
    <row r="52" spans="2:26" s="36" customFormat="1" ht="13.5" customHeight="1">
      <c r="B52" s="251">
        <v>36</v>
      </c>
      <c r="C52" s="80" t="s">
        <v>109</v>
      </c>
      <c r="D52" s="292">
        <v>39461</v>
      </c>
      <c r="E52" s="59">
        <v>7000</v>
      </c>
      <c r="F52" s="59">
        <v>8300</v>
      </c>
      <c r="G52" s="59">
        <v>8800</v>
      </c>
      <c r="H52" s="59">
        <v>9400</v>
      </c>
      <c r="I52" s="59">
        <v>20800</v>
      </c>
      <c r="J52" s="59">
        <v>27800</v>
      </c>
      <c r="K52" s="59">
        <v>31800</v>
      </c>
      <c r="L52" s="59" t="s">
        <v>33</v>
      </c>
      <c r="M52" s="59" t="s">
        <v>33</v>
      </c>
      <c r="N52" s="59">
        <v>5200</v>
      </c>
      <c r="O52" s="59">
        <v>0</v>
      </c>
      <c r="P52" s="59" t="s">
        <v>33</v>
      </c>
      <c r="Q52" s="59" t="s">
        <v>33</v>
      </c>
      <c r="R52" s="59" t="s">
        <v>33</v>
      </c>
      <c r="S52" s="59" t="s">
        <v>33</v>
      </c>
      <c r="T52" s="59" t="s">
        <v>33</v>
      </c>
      <c r="U52" s="59" t="s">
        <v>33</v>
      </c>
      <c r="V52" s="59" t="s">
        <v>33</v>
      </c>
      <c r="W52" s="59" t="s">
        <v>33</v>
      </c>
      <c r="X52" s="59" t="s">
        <v>33</v>
      </c>
      <c r="Y52" s="85">
        <v>0</v>
      </c>
      <c r="Z52" s="12"/>
    </row>
    <row r="53" spans="2:26" s="36" customFormat="1" ht="13.5" customHeight="1">
      <c r="B53" s="251">
        <v>37</v>
      </c>
      <c r="C53" s="80" t="s">
        <v>111</v>
      </c>
      <c r="D53" s="213">
        <v>39461</v>
      </c>
      <c r="E53" s="19">
        <v>5500</v>
      </c>
      <c r="F53" s="19">
        <v>6700</v>
      </c>
      <c r="G53" s="19">
        <v>6700</v>
      </c>
      <c r="H53" s="19">
        <v>6700</v>
      </c>
      <c r="I53" s="19">
        <v>15000</v>
      </c>
      <c r="J53" s="19">
        <v>20200</v>
      </c>
      <c r="K53" s="19">
        <v>22600</v>
      </c>
      <c r="L53" s="19" t="s">
        <v>33</v>
      </c>
      <c r="M53" s="19" t="s">
        <v>33</v>
      </c>
      <c r="N53" s="19">
        <v>4100</v>
      </c>
      <c r="O53" s="19">
        <v>4000</v>
      </c>
      <c r="P53" s="19" t="s">
        <v>33</v>
      </c>
      <c r="Q53" s="19" t="s">
        <v>33</v>
      </c>
      <c r="R53" s="19" t="s">
        <v>33</v>
      </c>
      <c r="S53" s="19" t="s">
        <v>33</v>
      </c>
      <c r="T53" s="19" t="s">
        <v>33</v>
      </c>
      <c r="U53" s="19" t="s">
        <v>33</v>
      </c>
      <c r="V53" s="19" t="s">
        <v>33</v>
      </c>
      <c r="W53" s="19" t="s">
        <v>33</v>
      </c>
      <c r="X53" s="19" t="s">
        <v>33</v>
      </c>
      <c r="Y53" s="86">
        <v>0</v>
      </c>
      <c r="Z53" s="12"/>
    </row>
    <row r="54" spans="2:26" s="36" customFormat="1" ht="13.5" customHeight="1">
      <c r="B54" s="251">
        <v>38</v>
      </c>
      <c r="C54" s="80" t="s">
        <v>113</v>
      </c>
      <c r="D54" s="213">
        <v>39461</v>
      </c>
      <c r="E54" s="19">
        <v>7000</v>
      </c>
      <c r="F54" s="19">
        <v>8300</v>
      </c>
      <c r="G54" s="19">
        <v>8800</v>
      </c>
      <c r="H54" s="19">
        <v>9400</v>
      </c>
      <c r="I54" s="19">
        <v>20800</v>
      </c>
      <c r="J54" s="19">
        <v>27800</v>
      </c>
      <c r="K54" s="19">
        <v>31800</v>
      </c>
      <c r="L54" s="19" t="s">
        <v>33</v>
      </c>
      <c r="M54" s="19" t="s">
        <v>33</v>
      </c>
      <c r="N54" s="19"/>
      <c r="O54" s="19">
        <v>0</v>
      </c>
      <c r="P54" s="19" t="s">
        <v>33</v>
      </c>
      <c r="Q54" s="19" t="s">
        <v>33</v>
      </c>
      <c r="R54" s="19" t="s">
        <v>33</v>
      </c>
      <c r="S54" s="19" t="s">
        <v>33</v>
      </c>
      <c r="T54" s="19" t="s">
        <v>33</v>
      </c>
      <c r="U54" s="19" t="s">
        <v>33</v>
      </c>
      <c r="V54" s="19" t="s">
        <v>33</v>
      </c>
      <c r="W54" s="19" t="s">
        <v>33</v>
      </c>
      <c r="X54" s="19" t="s">
        <v>33</v>
      </c>
      <c r="Y54" s="86">
        <v>0</v>
      </c>
      <c r="Z54" s="12"/>
    </row>
    <row r="55" spans="2:26" s="36" customFormat="1" ht="13.5" customHeight="1" thickBot="1">
      <c r="B55" s="251">
        <v>39</v>
      </c>
      <c r="C55" s="80" t="s">
        <v>115</v>
      </c>
      <c r="D55" s="283">
        <v>39461</v>
      </c>
      <c r="E55" s="19">
        <v>7000</v>
      </c>
      <c r="F55" s="19">
        <v>8300</v>
      </c>
      <c r="G55" s="19">
        <v>8800</v>
      </c>
      <c r="H55" s="19">
        <v>9400</v>
      </c>
      <c r="I55" s="19">
        <v>20800</v>
      </c>
      <c r="J55" s="19">
        <v>27800</v>
      </c>
      <c r="K55" s="19">
        <v>31800</v>
      </c>
      <c r="L55" s="65" t="s">
        <v>33</v>
      </c>
      <c r="M55" s="65" t="s">
        <v>33</v>
      </c>
      <c r="N55" s="19">
        <v>1000</v>
      </c>
      <c r="O55" s="65">
        <v>0</v>
      </c>
      <c r="P55" s="65" t="s">
        <v>33</v>
      </c>
      <c r="Q55" s="65" t="s">
        <v>33</v>
      </c>
      <c r="R55" s="65" t="s">
        <v>33</v>
      </c>
      <c r="S55" s="65" t="s">
        <v>33</v>
      </c>
      <c r="T55" s="65" t="s">
        <v>33</v>
      </c>
      <c r="U55" s="65" t="s">
        <v>33</v>
      </c>
      <c r="V55" s="65" t="s">
        <v>33</v>
      </c>
      <c r="W55" s="65" t="s">
        <v>33</v>
      </c>
      <c r="X55" s="65" t="s">
        <v>33</v>
      </c>
      <c r="Y55" s="87">
        <v>0</v>
      </c>
      <c r="Z55" s="265"/>
    </row>
    <row r="56" spans="2:26" s="36" customFormat="1" ht="13.5" customHeight="1" thickBot="1">
      <c r="B56" s="253">
        <v>11</v>
      </c>
      <c r="C56" s="81" t="s">
        <v>181</v>
      </c>
      <c r="D56" s="25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  <c r="Z56" s="261"/>
    </row>
    <row r="57" spans="2:26" s="36" customFormat="1" ht="13.5" customHeight="1">
      <c r="B57" s="251">
        <v>40</v>
      </c>
      <c r="C57" s="37" t="s">
        <v>118</v>
      </c>
      <c r="D57" s="292">
        <v>39451</v>
      </c>
      <c r="E57" s="59">
        <v>5200</v>
      </c>
      <c r="F57" s="59">
        <v>7600</v>
      </c>
      <c r="G57" s="59">
        <v>6600</v>
      </c>
      <c r="H57" s="59">
        <v>8800</v>
      </c>
      <c r="I57" s="59">
        <v>15200</v>
      </c>
      <c r="J57" s="59">
        <v>20500</v>
      </c>
      <c r="K57" s="59">
        <v>22300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85">
        <v>0</v>
      </c>
      <c r="Z57" s="250" t="s">
        <v>119</v>
      </c>
    </row>
    <row r="58" spans="1:31" s="278" customFormat="1" ht="13.5" customHeight="1" thickBot="1">
      <c r="A58" s="277"/>
      <c r="B58" s="251">
        <v>41</v>
      </c>
      <c r="C58" s="57" t="s">
        <v>121</v>
      </c>
      <c r="D58" s="213">
        <v>39451</v>
      </c>
      <c r="E58" s="59">
        <v>5200</v>
      </c>
      <c r="F58" s="19">
        <v>7600</v>
      </c>
      <c r="G58" s="19">
        <v>6600</v>
      </c>
      <c r="H58" s="19">
        <v>8800</v>
      </c>
      <c r="I58" s="19">
        <v>15200</v>
      </c>
      <c r="J58" s="19">
        <v>20500</v>
      </c>
      <c r="K58" s="19">
        <v>22300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86">
        <v>0</v>
      </c>
      <c r="Z58" s="276" t="s">
        <v>119</v>
      </c>
      <c r="AA58" s="277"/>
      <c r="AB58" s="277"/>
      <c r="AC58" s="277"/>
      <c r="AD58" s="277"/>
      <c r="AE58" s="277"/>
    </row>
    <row r="59" spans="2:31" s="36" customFormat="1" ht="13.5" customHeight="1" hidden="1">
      <c r="B59" s="251">
        <v>12</v>
      </c>
      <c r="C59" s="57" t="s">
        <v>123</v>
      </c>
      <c r="D59" s="213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6"/>
      <c r="Z59" s="279"/>
      <c r="AA59" s="277"/>
      <c r="AB59" s="277"/>
      <c r="AC59" s="277"/>
      <c r="AD59" s="277"/>
      <c r="AE59" s="277"/>
    </row>
    <row r="60" spans="2:31" s="36" customFormat="1" ht="13.5" customHeight="1" hidden="1">
      <c r="B60" s="280"/>
      <c r="C60" s="57"/>
      <c r="D60" s="213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86"/>
      <c r="Z60" s="281"/>
      <c r="AA60" s="277"/>
      <c r="AB60" s="277"/>
      <c r="AC60" s="277"/>
      <c r="AD60" s="277"/>
      <c r="AE60" s="277"/>
    </row>
    <row r="61" spans="2:31" s="36" customFormat="1" ht="13.5" customHeight="1" hidden="1">
      <c r="B61" s="280"/>
      <c r="C61" s="57" t="s">
        <v>124</v>
      </c>
      <c r="D61" s="213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86"/>
      <c r="Z61" s="279"/>
      <c r="AA61" s="277"/>
      <c r="AB61" s="277"/>
      <c r="AC61" s="277"/>
      <c r="AD61" s="277"/>
      <c r="AE61" s="277"/>
    </row>
    <row r="62" spans="2:31" s="36" customFormat="1" ht="13.5" customHeight="1" hidden="1">
      <c r="B62" s="280"/>
      <c r="C62" s="57"/>
      <c r="D62" s="213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86"/>
      <c r="Z62" s="281" t="s">
        <v>125</v>
      </c>
      <c r="AA62" s="277"/>
      <c r="AB62" s="277"/>
      <c r="AC62" s="277"/>
      <c r="AD62" s="277"/>
      <c r="AE62" s="277"/>
    </row>
    <row r="63" spans="2:31" s="36" customFormat="1" ht="13.5" customHeight="1" hidden="1">
      <c r="B63" s="280"/>
      <c r="C63" s="57" t="s">
        <v>126</v>
      </c>
      <c r="D63" s="213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86"/>
      <c r="Z63" s="279"/>
      <c r="AA63" s="277"/>
      <c r="AB63" s="277"/>
      <c r="AC63" s="277"/>
      <c r="AD63" s="277"/>
      <c r="AE63" s="277"/>
    </row>
    <row r="64" spans="2:31" s="36" customFormat="1" ht="13.5" customHeight="1" hidden="1">
      <c r="B64" s="280"/>
      <c r="C64" s="282"/>
      <c r="D64" s="29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86"/>
      <c r="Z64" s="281"/>
      <c r="AA64" s="277"/>
      <c r="AB64" s="277"/>
      <c r="AC64" s="277"/>
      <c r="AD64" s="277"/>
      <c r="AE64" s="277"/>
    </row>
    <row r="65" spans="2:31" s="36" customFormat="1" ht="13.5" customHeight="1" hidden="1">
      <c r="B65" s="280"/>
      <c r="C65" s="57" t="s">
        <v>127</v>
      </c>
      <c r="D65" s="213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86"/>
      <c r="Z65" s="279"/>
      <c r="AA65" s="277"/>
      <c r="AB65" s="277"/>
      <c r="AC65" s="277"/>
      <c r="AD65" s="277"/>
      <c r="AE65" s="277"/>
    </row>
    <row r="66" spans="2:31" s="36" customFormat="1" ht="13.5" customHeight="1" hidden="1">
      <c r="B66" s="280"/>
      <c r="C66" s="57"/>
      <c r="D66" s="213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86"/>
      <c r="Z66" s="281"/>
      <c r="AA66" s="277"/>
      <c r="AB66" s="277"/>
      <c r="AC66" s="277"/>
      <c r="AD66" s="277"/>
      <c r="AE66" s="277"/>
    </row>
    <row r="67" spans="2:31" s="36" customFormat="1" ht="13.5" customHeight="1" hidden="1">
      <c r="B67" s="280"/>
      <c r="C67" s="57" t="s">
        <v>128</v>
      </c>
      <c r="D67" s="213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86"/>
      <c r="Z67" s="279"/>
      <c r="AA67" s="277"/>
      <c r="AB67" s="277"/>
      <c r="AC67" s="277"/>
      <c r="AD67" s="277"/>
      <c r="AE67" s="277"/>
    </row>
    <row r="68" spans="2:31" s="36" customFormat="1" ht="13.5" customHeight="1" hidden="1">
      <c r="B68" s="280"/>
      <c r="C68" s="80"/>
      <c r="D68" s="283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87"/>
      <c r="Z68" s="284"/>
      <c r="AA68" s="277"/>
      <c r="AB68" s="277"/>
      <c r="AC68" s="277"/>
      <c r="AD68" s="277"/>
      <c r="AE68" s="277"/>
    </row>
    <row r="69" spans="2:31" s="36" customFormat="1" ht="13.5" customHeight="1" thickBot="1">
      <c r="B69" s="253">
        <v>12</v>
      </c>
      <c r="C69" s="81" t="s">
        <v>182</v>
      </c>
      <c r="D69" s="25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279"/>
      <c r="AA69" s="277"/>
      <c r="AB69" s="277"/>
      <c r="AC69" s="277"/>
      <c r="AD69" s="277"/>
      <c r="AE69" s="277"/>
    </row>
    <row r="70" spans="2:31" s="36" customFormat="1" ht="13.5" customHeight="1">
      <c r="B70" s="251">
        <v>42</v>
      </c>
      <c r="C70" s="79" t="s">
        <v>131</v>
      </c>
      <c r="D70" s="213">
        <v>39457</v>
      </c>
      <c r="E70" s="19">
        <v>5500</v>
      </c>
      <c r="F70" s="19">
        <v>6400</v>
      </c>
      <c r="G70" s="19">
        <v>17800</v>
      </c>
      <c r="H70" s="19">
        <v>23300</v>
      </c>
      <c r="I70" s="19">
        <v>26900</v>
      </c>
      <c r="J70" s="59" t="s">
        <v>33</v>
      </c>
      <c r="K70" s="59" t="s">
        <v>33</v>
      </c>
      <c r="L70" s="59" t="s">
        <v>33</v>
      </c>
      <c r="M70" s="59">
        <v>0</v>
      </c>
      <c r="N70" s="59">
        <v>2900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4200</v>
      </c>
      <c r="W70" s="59">
        <v>13200</v>
      </c>
      <c r="X70" s="59">
        <v>6600</v>
      </c>
      <c r="Y70" s="85">
        <v>4200</v>
      </c>
      <c r="Z70" s="279"/>
      <c r="AA70" s="277"/>
      <c r="AB70" s="277"/>
      <c r="AC70" s="277"/>
      <c r="AD70" s="277"/>
      <c r="AE70" s="277"/>
    </row>
    <row r="71" spans="2:26" s="36" customFormat="1" ht="13.5" customHeight="1">
      <c r="B71" s="251">
        <v>43</v>
      </c>
      <c r="C71" s="57" t="s">
        <v>132</v>
      </c>
      <c r="D71" s="213">
        <v>39457</v>
      </c>
      <c r="E71" s="19">
        <v>5500</v>
      </c>
      <c r="F71" s="19">
        <v>6400</v>
      </c>
      <c r="G71" s="19">
        <v>17800</v>
      </c>
      <c r="H71" s="19">
        <v>23300</v>
      </c>
      <c r="I71" s="19">
        <v>26900</v>
      </c>
      <c r="J71" s="19"/>
      <c r="K71" s="19" t="s">
        <v>33</v>
      </c>
      <c r="L71" s="19" t="s">
        <v>33</v>
      </c>
      <c r="M71" s="19">
        <v>0</v>
      </c>
      <c r="N71" s="19">
        <v>2900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59">
        <v>4200</v>
      </c>
      <c r="W71" s="59">
        <v>13200</v>
      </c>
      <c r="X71" s="59">
        <v>6600</v>
      </c>
      <c r="Y71" s="85">
        <v>4200</v>
      </c>
      <c r="Z71" s="12"/>
    </row>
    <row r="72" spans="2:26" s="36" customFormat="1" ht="13.5" customHeight="1">
      <c r="B72" s="251">
        <v>44</v>
      </c>
      <c r="C72" s="57" t="s">
        <v>134</v>
      </c>
      <c r="D72" s="213">
        <v>39457</v>
      </c>
      <c r="E72" s="19">
        <v>4300</v>
      </c>
      <c r="F72" s="19">
        <v>5200</v>
      </c>
      <c r="G72" s="19">
        <v>13700</v>
      </c>
      <c r="H72" s="19">
        <v>18100</v>
      </c>
      <c r="I72" s="19">
        <v>20700</v>
      </c>
      <c r="J72" s="19"/>
      <c r="K72" s="19" t="s">
        <v>33</v>
      </c>
      <c r="L72" s="19" t="s">
        <v>33</v>
      </c>
      <c r="M72" s="19">
        <v>0</v>
      </c>
      <c r="N72" s="19"/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59">
        <v>4100</v>
      </c>
      <c r="W72" s="59">
        <v>13400</v>
      </c>
      <c r="X72" s="59">
        <v>6400</v>
      </c>
      <c r="Y72" s="85">
        <v>4100</v>
      </c>
      <c r="Z72" s="12"/>
    </row>
    <row r="73" spans="2:26" s="36" customFormat="1" ht="13.5" customHeight="1">
      <c r="B73" s="251">
        <v>45</v>
      </c>
      <c r="C73" s="57" t="s">
        <v>136</v>
      </c>
      <c r="D73" s="213">
        <v>39426</v>
      </c>
      <c r="E73" s="19">
        <v>5500</v>
      </c>
      <c r="F73" s="19">
        <v>6400</v>
      </c>
      <c r="G73" s="19">
        <v>17800</v>
      </c>
      <c r="H73" s="19">
        <v>23300</v>
      </c>
      <c r="I73" s="19">
        <v>26900</v>
      </c>
      <c r="J73" s="285" t="s">
        <v>33</v>
      </c>
      <c r="K73" s="19" t="s">
        <v>33</v>
      </c>
      <c r="L73" s="19" t="s">
        <v>33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59">
        <v>4200</v>
      </c>
      <c r="W73" s="59">
        <v>13200</v>
      </c>
      <c r="X73" s="59">
        <v>6600</v>
      </c>
      <c r="Y73" s="85">
        <v>4200</v>
      </c>
      <c r="Z73" s="12"/>
    </row>
    <row r="74" spans="2:26" s="36" customFormat="1" ht="13.5" customHeight="1">
      <c r="B74" s="251">
        <v>46</v>
      </c>
      <c r="C74" s="57" t="s">
        <v>138</v>
      </c>
      <c r="D74" s="213">
        <v>39426</v>
      </c>
      <c r="E74" s="19">
        <v>5500</v>
      </c>
      <c r="F74" s="19">
        <v>6400</v>
      </c>
      <c r="G74" s="19">
        <v>17800</v>
      </c>
      <c r="H74" s="19">
        <v>23300</v>
      </c>
      <c r="I74" s="19">
        <v>26900</v>
      </c>
      <c r="J74" s="285" t="s">
        <v>33</v>
      </c>
      <c r="K74" s="19" t="s">
        <v>33</v>
      </c>
      <c r="L74" s="19" t="s">
        <v>33</v>
      </c>
      <c r="M74" s="19">
        <v>0</v>
      </c>
      <c r="N74" s="19">
        <v>2700</v>
      </c>
      <c r="O74" s="19">
        <v>0</v>
      </c>
      <c r="P74" s="19">
        <v>3200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4200</v>
      </c>
      <c r="W74" s="19">
        <v>13200</v>
      </c>
      <c r="X74" s="19">
        <v>6600</v>
      </c>
      <c r="Y74" s="90">
        <v>4200</v>
      </c>
      <c r="Z74" s="12"/>
    </row>
    <row r="75" spans="2:26" s="36" customFormat="1" ht="13.5" customHeight="1">
      <c r="B75" s="251">
        <v>47</v>
      </c>
      <c r="C75" s="57" t="s">
        <v>140</v>
      </c>
      <c r="D75" s="213">
        <v>39426</v>
      </c>
      <c r="E75" s="19">
        <v>5500</v>
      </c>
      <c r="F75" s="19">
        <v>6400</v>
      </c>
      <c r="G75" s="19">
        <v>17800</v>
      </c>
      <c r="H75" s="19">
        <v>23300</v>
      </c>
      <c r="I75" s="19">
        <v>26900</v>
      </c>
      <c r="J75" s="285" t="s">
        <v>33</v>
      </c>
      <c r="K75" s="19" t="s">
        <v>33</v>
      </c>
      <c r="L75" s="19" t="s">
        <v>33</v>
      </c>
      <c r="M75" s="19">
        <v>0</v>
      </c>
      <c r="N75" s="19">
        <v>2700</v>
      </c>
      <c r="O75" s="19">
        <v>4100</v>
      </c>
      <c r="P75" s="19"/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59">
        <v>4200</v>
      </c>
      <c r="W75" s="59">
        <v>13200</v>
      </c>
      <c r="X75" s="59">
        <v>6600</v>
      </c>
      <c r="Y75" s="85">
        <v>4200</v>
      </c>
      <c r="Z75" s="12"/>
    </row>
    <row r="76" spans="2:26" s="36" customFormat="1" ht="13.5" customHeight="1">
      <c r="B76" s="251">
        <v>48</v>
      </c>
      <c r="C76" s="57" t="s">
        <v>142</v>
      </c>
      <c r="D76" s="213">
        <v>39457</v>
      </c>
      <c r="E76" s="19">
        <v>4300</v>
      </c>
      <c r="F76" s="19">
        <v>5200</v>
      </c>
      <c r="G76" s="19">
        <v>13700</v>
      </c>
      <c r="H76" s="19">
        <v>18100</v>
      </c>
      <c r="I76" s="19">
        <v>20700</v>
      </c>
      <c r="J76" s="19" t="s">
        <v>33</v>
      </c>
      <c r="K76" s="19" t="s">
        <v>33</v>
      </c>
      <c r="L76" s="19" t="s">
        <v>33</v>
      </c>
      <c r="M76" s="19">
        <v>0</v>
      </c>
      <c r="N76" s="19">
        <v>2100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59">
        <v>4100</v>
      </c>
      <c r="W76" s="59">
        <v>13400</v>
      </c>
      <c r="X76" s="59">
        <v>6400</v>
      </c>
      <c r="Y76" s="85">
        <v>4100</v>
      </c>
      <c r="Z76" s="12"/>
    </row>
    <row r="77" spans="1:37" s="278" customFormat="1" ht="13.5" customHeight="1" thickBot="1">
      <c r="A77" s="277"/>
      <c r="B77" s="251">
        <v>49</v>
      </c>
      <c r="C77" s="57" t="s">
        <v>144</v>
      </c>
      <c r="D77" s="213">
        <v>39457</v>
      </c>
      <c r="E77" s="19">
        <v>4300</v>
      </c>
      <c r="F77" s="19">
        <v>5200</v>
      </c>
      <c r="G77" s="19">
        <v>13700</v>
      </c>
      <c r="H77" s="19">
        <v>18100</v>
      </c>
      <c r="I77" s="19">
        <v>20700</v>
      </c>
      <c r="J77" s="19">
        <v>0</v>
      </c>
      <c r="K77" s="19">
        <v>0</v>
      </c>
      <c r="L77" s="19">
        <v>0</v>
      </c>
      <c r="M77" s="19">
        <v>0</v>
      </c>
      <c r="N77" s="19">
        <v>2100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59">
        <v>4100</v>
      </c>
      <c r="W77" s="59">
        <v>13400</v>
      </c>
      <c r="X77" s="59">
        <v>6400</v>
      </c>
      <c r="Y77" s="85">
        <v>4100</v>
      </c>
      <c r="Z77" s="284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</row>
    <row r="78" spans="2:26" ht="18.75" customHeight="1" hidden="1">
      <c r="B78" s="83">
        <v>14</v>
      </c>
      <c r="C78" s="128" t="s">
        <v>146</v>
      </c>
      <c r="D78" s="289">
        <v>36892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20"/>
      <c r="Z78" s="1022" t="s">
        <v>147</v>
      </c>
    </row>
    <row r="79" spans="2:26" ht="29.25" customHeight="1" hidden="1">
      <c r="B79" s="92"/>
      <c r="C79" s="128"/>
      <c r="D79" s="289"/>
      <c r="E79" s="108">
        <v>3900</v>
      </c>
      <c r="F79" s="108">
        <v>4800</v>
      </c>
      <c r="G79" s="108">
        <v>11700</v>
      </c>
      <c r="H79" s="108">
        <v>15700</v>
      </c>
      <c r="I79" s="108">
        <v>17500</v>
      </c>
      <c r="J79" s="108">
        <v>2600</v>
      </c>
      <c r="K79" s="108">
        <v>3200</v>
      </c>
      <c r="L79" s="108"/>
      <c r="M79" s="108"/>
      <c r="N79" s="108">
        <v>7800</v>
      </c>
      <c r="O79" s="108"/>
      <c r="P79" s="108"/>
      <c r="Q79" s="108"/>
      <c r="R79" s="108"/>
      <c r="S79" s="108"/>
      <c r="T79" s="108">
        <v>10500</v>
      </c>
      <c r="U79" s="108"/>
      <c r="V79" s="108"/>
      <c r="W79" s="108"/>
      <c r="X79" s="108"/>
      <c r="Y79" s="120">
        <v>11700</v>
      </c>
      <c r="Z79" s="1023"/>
    </row>
    <row r="80" spans="2:26" ht="18.75" customHeight="1" hidden="1">
      <c r="B80" s="92"/>
      <c r="C80" s="128" t="s">
        <v>148</v>
      </c>
      <c r="D80" s="289">
        <v>36892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29"/>
      <c r="Z80" s="1024" t="s">
        <v>147</v>
      </c>
    </row>
    <row r="81" spans="2:26" ht="25.5" customHeight="1" hidden="1">
      <c r="B81" s="92"/>
      <c r="C81" s="131"/>
      <c r="D81" s="290"/>
      <c r="E81" s="112">
        <v>3900</v>
      </c>
      <c r="F81" s="112">
        <v>4800</v>
      </c>
      <c r="G81" s="112">
        <v>11700</v>
      </c>
      <c r="H81" s="112">
        <v>15700</v>
      </c>
      <c r="I81" s="112">
        <v>17500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32"/>
      <c r="Z81" s="1025"/>
    </row>
    <row r="82" spans="2:26" ht="15.75" customHeight="1" thickBot="1">
      <c r="B82" s="137">
        <v>13</v>
      </c>
      <c r="C82" s="155" t="s">
        <v>183</v>
      </c>
      <c r="D82" s="291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34"/>
      <c r="Z82" s="47"/>
    </row>
    <row r="83" spans="2:25" ht="12.75">
      <c r="B83" s="83">
        <v>50</v>
      </c>
      <c r="C83" s="151" t="s">
        <v>151</v>
      </c>
      <c r="D83" s="292">
        <v>39463</v>
      </c>
      <c r="E83" s="105">
        <v>5200</v>
      </c>
      <c r="F83" s="105">
        <v>5700</v>
      </c>
      <c r="G83" s="105">
        <v>14800</v>
      </c>
      <c r="H83" s="105">
        <v>18400</v>
      </c>
      <c r="I83" s="105">
        <v>21500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4300</v>
      </c>
      <c r="W83" s="105">
        <v>6200</v>
      </c>
      <c r="X83" s="105">
        <v>6400</v>
      </c>
      <c r="Y83" s="119">
        <v>0</v>
      </c>
    </row>
    <row r="84" spans="2:25" ht="12.75" customHeight="1" hidden="1">
      <c r="B84" s="83"/>
      <c r="C84" s="103"/>
      <c r="D84" s="213">
        <v>37631</v>
      </c>
      <c r="E84" s="108">
        <v>3800</v>
      </c>
      <c r="F84" s="108">
        <v>4200</v>
      </c>
      <c r="G84" s="108">
        <v>10600</v>
      </c>
      <c r="H84" s="108">
        <v>13800</v>
      </c>
      <c r="I84" s="108">
        <v>15700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>
        <v>3200</v>
      </c>
      <c r="W84" s="108">
        <v>4600</v>
      </c>
      <c r="X84" s="108">
        <v>4800</v>
      </c>
      <c r="Y84" s="120"/>
    </row>
    <row r="85" spans="2:26" ht="15" customHeight="1" hidden="1">
      <c r="B85" s="83"/>
      <c r="C85" s="103"/>
      <c r="D85" s="213">
        <v>37631</v>
      </c>
      <c r="E85" s="108">
        <v>3800</v>
      </c>
      <c r="F85" s="108">
        <v>4200</v>
      </c>
      <c r="G85" s="108">
        <v>10600</v>
      </c>
      <c r="H85" s="108">
        <v>13800</v>
      </c>
      <c r="I85" s="108">
        <v>15700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>
        <v>3200</v>
      </c>
      <c r="W85" s="108">
        <v>4600</v>
      </c>
      <c r="X85" s="108">
        <v>4800</v>
      </c>
      <c r="Y85" s="120"/>
      <c r="Z85" s="36"/>
    </row>
    <row r="86" spans="2:25" ht="12.75">
      <c r="B86" s="83">
        <v>51</v>
      </c>
      <c r="C86" s="103" t="s">
        <v>153</v>
      </c>
      <c r="D86" s="292">
        <v>39463</v>
      </c>
      <c r="E86" s="105">
        <v>5200</v>
      </c>
      <c r="F86" s="105">
        <v>5700</v>
      </c>
      <c r="G86" s="105">
        <v>14800</v>
      </c>
      <c r="H86" s="105">
        <v>18400</v>
      </c>
      <c r="I86" s="105">
        <v>21500</v>
      </c>
      <c r="J86" s="108">
        <v>0</v>
      </c>
      <c r="K86" s="108">
        <v>0</v>
      </c>
      <c r="L86" s="108">
        <v>0</v>
      </c>
      <c r="M86" s="108">
        <v>0</v>
      </c>
      <c r="N86" s="108">
        <v>1300</v>
      </c>
      <c r="O86" s="108">
        <v>0</v>
      </c>
      <c r="P86" s="108" t="s">
        <v>33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4300</v>
      </c>
      <c r="W86" s="105">
        <v>6200</v>
      </c>
      <c r="X86" s="105">
        <v>6400</v>
      </c>
      <c r="Y86" s="120">
        <v>0</v>
      </c>
    </row>
    <row r="87" spans="2:25" ht="12.75">
      <c r="B87" s="83">
        <v>52</v>
      </c>
      <c r="C87" s="103" t="s">
        <v>155</v>
      </c>
      <c r="D87" s="292">
        <v>39463</v>
      </c>
      <c r="E87" s="105">
        <v>5200</v>
      </c>
      <c r="F87" s="105">
        <v>5700</v>
      </c>
      <c r="G87" s="105">
        <v>14800</v>
      </c>
      <c r="H87" s="105">
        <v>18400</v>
      </c>
      <c r="I87" s="105">
        <v>21500</v>
      </c>
      <c r="J87" s="108">
        <v>0</v>
      </c>
      <c r="K87" s="108">
        <v>0</v>
      </c>
      <c r="L87" s="108">
        <v>0</v>
      </c>
      <c r="M87" s="108">
        <v>0</v>
      </c>
      <c r="N87" s="108">
        <v>500</v>
      </c>
      <c r="O87" s="108">
        <v>0</v>
      </c>
      <c r="P87" s="108"/>
      <c r="Q87" s="108">
        <v>0</v>
      </c>
      <c r="R87" s="108">
        <v>0</v>
      </c>
      <c r="S87" s="108">
        <v>0</v>
      </c>
      <c r="T87" s="108">
        <v>0</v>
      </c>
      <c r="U87" s="108">
        <v>0</v>
      </c>
      <c r="V87" s="108">
        <v>4300</v>
      </c>
      <c r="W87" s="105">
        <v>6200</v>
      </c>
      <c r="X87" s="105">
        <v>6400</v>
      </c>
      <c r="Y87" s="120">
        <v>0</v>
      </c>
    </row>
    <row r="88" spans="2:25" ht="12.75">
      <c r="B88" s="83">
        <v>53</v>
      </c>
      <c r="C88" s="103" t="s">
        <v>157</v>
      </c>
      <c r="D88" s="292">
        <v>39463</v>
      </c>
      <c r="E88" s="105">
        <v>5200</v>
      </c>
      <c r="F88" s="105">
        <v>5700</v>
      </c>
      <c r="G88" s="105">
        <v>14800</v>
      </c>
      <c r="H88" s="105">
        <v>18400</v>
      </c>
      <c r="I88" s="105">
        <v>21500</v>
      </c>
      <c r="J88" s="108">
        <v>0</v>
      </c>
      <c r="K88" s="108">
        <v>0</v>
      </c>
      <c r="L88" s="108">
        <v>0</v>
      </c>
      <c r="M88" s="108">
        <v>0</v>
      </c>
      <c r="N88" s="108">
        <v>3900</v>
      </c>
      <c r="O88" s="108">
        <v>0</v>
      </c>
      <c r="P88" s="108">
        <v>0</v>
      </c>
      <c r="Q88" s="108"/>
      <c r="R88" s="108">
        <v>0</v>
      </c>
      <c r="S88" s="108">
        <v>0</v>
      </c>
      <c r="T88" s="108">
        <v>0</v>
      </c>
      <c r="U88" s="108">
        <v>0</v>
      </c>
      <c r="V88" s="108">
        <v>4300</v>
      </c>
      <c r="W88" s="105">
        <v>6200</v>
      </c>
      <c r="X88" s="105">
        <v>6400</v>
      </c>
      <c r="Y88" s="120">
        <v>0</v>
      </c>
    </row>
    <row r="89" spans="2:25" ht="13.5" thickBot="1">
      <c r="B89" s="83">
        <v>54</v>
      </c>
      <c r="C89" s="111" t="s">
        <v>159</v>
      </c>
      <c r="D89" s="292">
        <v>39463</v>
      </c>
      <c r="E89" s="105">
        <v>5200</v>
      </c>
      <c r="F89" s="105">
        <v>5700</v>
      </c>
      <c r="G89" s="105">
        <v>14800</v>
      </c>
      <c r="H89" s="105">
        <v>18400</v>
      </c>
      <c r="I89" s="105">
        <v>21500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4300</v>
      </c>
      <c r="W89" s="105">
        <v>6200</v>
      </c>
      <c r="X89" s="105">
        <v>6400</v>
      </c>
      <c r="Y89" s="121">
        <v>0</v>
      </c>
    </row>
    <row r="90" spans="2:25" ht="13.5" thickBot="1">
      <c r="B90" s="137">
        <v>14</v>
      </c>
      <c r="C90" s="146" t="s">
        <v>184</v>
      </c>
      <c r="D90" s="25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22"/>
    </row>
    <row r="91" spans="2:25" ht="12.75">
      <c r="B91" s="83">
        <v>55</v>
      </c>
      <c r="C91" s="151" t="s">
        <v>162</v>
      </c>
      <c r="D91" s="292">
        <v>39462</v>
      </c>
      <c r="E91" s="105">
        <v>5200</v>
      </c>
      <c r="F91" s="105">
        <v>5700</v>
      </c>
      <c r="G91" s="105">
        <v>14800</v>
      </c>
      <c r="H91" s="105">
        <v>18400</v>
      </c>
      <c r="I91" s="105">
        <v>21500</v>
      </c>
      <c r="J91" s="105">
        <v>0</v>
      </c>
      <c r="K91" s="105">
        <v>0</v>
      </c>
      <c r="L91" s="105">
        <v>0</v>
      </c>
      <c r="M91" s="105">
        <v>0</v>
      </c>
      <c r="N91" s="105">
        <v>2600</v>
      </c>
      <c r="O91" s="105">
        <v>0</v>
      </c>
      <c r="P91" s="105"/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3600</v>
      </c>
      <c r="W91" s="105">
        <v>4400</v>
      </c>
      <c r="X91" s="105">
        <v>5300</v>
      </c>
      <c r="Y91" s="119">
        <v>0</v>
      </c>
    </row>
    <row r="92" spans="2:25" ht="15.75" customHeight="1">
      <c r="B92" s="83">
        <v>56</v>
      </c>
      <c r="C92" s="103" t="s">
        <v>164</v>
      </c>
      <c r="D92" s="213">
        <v>39462</v>
      </c>
      <c r="E92" s="108">
        <v>5200</v>
      </c>
      <c r="F92" s="108">
        <v>5700</v>
      </c>
      <c r="G92" s="108">
        <v>14800</v>
      </c>
      <c r="H92" s="108">
        <v>18400</v>
      </c>
      <c r="I92" s="108">
        <v>21500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3600</v>
      </c>
      <c r="W92" s="108">
        <v>4400</v>
      </c>
      <c r="X92" s="108">
        <v>5300</v>
      </c>
      <c r="Y92" s="120">
        <v>0</v>
      </c>
    </row>
    <row r="93" spans="2:25" ht="13.5" thickBot="1">
      <c r="B93" s="83">
        <v>57</v>
      </c>
      <c r="C93" s="111" t="s">
        <v>166</v>
      </c>
      <c r="D93" s="283">
        <v>39462</v>
      </c>
      <c r="E93" s="112">
        <v>5200</v>
      </c>
      <c r="F93" s="112">
        <v>5700</v>
      </c>
      <c r="G93" s="112">
        <v>14800</v>
      </c>
      <c r="H93" s="112">
        <v>18400</v>
      </c>
      <c r="I93" s="112">
        <v>21500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3600</v>
      </c>
      <c r="W93" s="112">
        <v>4400</v>
      </c>
      <c r="X93" s="112">
        <v>5300</v>
      </c>
      <c r="Y93" s="121">
        <v>0</v>
      </c>
    </row>
    <row r="94" spans="2:25" ht="13.5" thickBot="1">
      <c r="B94" s="137">
        <v>15</v>
      </c>
      <c r="C94" s="146" t="s">
        <v>185</v>
      </c>
      <c r="D94" s="25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22"/>
    </row>
    <row r="95" spans="2:25" ht="12.75">
      <c r="B95" s="83">
        <v>58</v>
      </c>
      <c r="C95" s="104" t="s">
        <v>167</v>
      </c>
      <c r="D95" s="292">
        <v>39450</v>
      </c>
      <c r="E95" s="105">
        <v>6600</v>
      </c>
      <c r="F95" s="105">
        <v>7500</v>
      </c>
      <c r="G95" s="105">
        <v>16000</v>
      </c>
      <c r="H95" s="105">
        <v>26300</v>
      </c>
      <c r="I95" s="105">
        <v>30100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>
        <v>4300</v>
      </c>
      <c r="W95" s="105">
        <v>6000</v>
      </c>
      <c r="X95" s="105">
        <v>6300</v>
      </c>
      <c r="Y95" s="119"/>
    </row>
    <row r="96" spans="2:25" ht="13.5" thickBot="1">
      <c r="B96" s="83">
        <v>59</v>
      </c>
      <c r="C96" s="111" t="s">
        <v>168</v>
      </c>
      <c r="D96" s="292">
        <v>39450</v>
      </c>
      <c r="E96" s="112">
        <v>6600</v>
      </c>
      <c r="F96" s="112">
        <v>7500</v>
      </c>
      <c r="G96" s="112">
        <v>16000</v>
      </c>
      <c r="H96" s="112">
        <v>26300</v>
      </c>
      <c r="I96" s="112">
        <v>30100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>
        <v>4300</v>
      </c>
      <c r="W96" s="112">
        <v>6000</v>
      </c>
      <c r="X96" s="112">
        <v>6300</v>
      </c>
      <c r="Y96" s="121"/>
    </row>
    <row r="97" spans="2:25" ht="13.5" thickBot="1">
      <c r="B97" s="137">
        <v>16</v>
      </c>
      <c r="C97" s="146" t="s">
        <v>186</v>
      </c>
      <c r="D97" s="25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22"/>
    </row>
    <row r="98" spans="2:25" ht="13.5" thickBot="1">
      <c r="B98" s="83">
        <v>60</v>
      </c>
      <c r="C98" s="147" t="s">
        <v>169</v>
      </c>
      <c r="D98" s="295">
        <v>39457</v>
      </c>
      <c r="E98" s="149">
        <v>6900</v>
      </c>
      <c r="F98" s="149">
        <v>7900</v>
      </c>
      <c r="G98" s="149">
        <v>20000</v>
      </c>
      <c r="H98" s="149">
        <v>26200</v>
      </c>
      <c r="I98" s="149">
        <v>29800</v>
      </c>
      <c r="J98" s="148"/>
      <c r="K98" s="148"/>
      <c r="L98" s="148"/>
      <c r="M98" s="148"/>
      <c r="N98" s="149">
        <v>5200</v>
      </c>
      <c r="O98" s="148"/>
      <c r="P98" s="149">
        <v>1400</v>
      </c>
      <c r="Q98" s="148"/>
      <c r="R98" s="148"/>
      <c r="S98" s="148"/>
      <c r="T98" s="148"/>
      <c r="U98" s="148"/>
      <c r="V98" s="115">
        <v>6100</v>
      </c>
      <c r="W98" s="115">
        <v>8800</v>
      </c>
      <c r="X98" s="115">
        <v>9000</v>
      </c>
      <c r="Y98" s="150"/>
    </row>
    <row r="99" spans="2:25" ht="13.5" thickBot="1">
      <c r="B99" s="137">
        <v>17</v>
      </c>
      <c r="C99" s="158" t="s">
        <v>194</v>
      </c>
      <c r="D99" s="29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142"/>
    </row>
    <row r="100" spans="2:25" ht="12.75">
      <c r="B100" s="168">
        <v>61</v>
      </c>
      <c r="C100" s="160" t="s">
        <v>218</v>
      </c>
      <c r="D100" s="297">
        <v>39463</v>
      </c>
      <c r="E100" s="162">
        <v>6300</v>
      </c>
      <c r="F100" s="162">
        <v>6700</v>
      </c>
      <c r="G100" s="162">
        <v>14400</v>
      </c>
      <c r="H100" s="162">
        <v>18800</v>
      </c>
      <c r="I100" s="162">
        <v>21500</v>
      </c>
      <c r="J100" s="161"/>
      <c r="K100" s="161"/>
      <c r="L100" s="161"/>
      <c r="M100" s="161"/>
      <c r="N100" s="162">
        <v>2600</v>
      </c>
      <c r="O100" s="161"/>
      <c r="P100" s="162">
        <v>2100</v>
      </c>
      <c r="Q100" s="162">
        <v>2100</v>
      </c>
      <c r="R100" s="161"/>
      <c r="S100" s="161"/>
      <c r="T100" s="161"/>
      <c r="U100" s="161"/>
      <c r="V100" s="308">
        <v>4600</v>
      </c>
      <c r="W100" s="162">
        <v>6300</v>
      </c>
      <c r="X100" s="162">
        <v>6600</v>
      </c>
      <c r="Y100" s="310">
        <v>4700</v>
      </c>
    </row>
    <row r="101" spans="2:25" ht="12.75">
      <c r="B101" s="168">
        <v>62</v>
      </c>
      <c r="C101" s="181" t="s">
        <v>220</v>
      </c>
      <c r="D101" s="298">
        <v>39463</v>
      </c>
      <c r="E101" s="112">
        <v>3100</v>
      </c>
      <c r="F101" s="112">
        <v>3400</v>
      </c>
      <c r="G101" s="112">
        <v>14400</v>
      </c>
      <c r="H101" s="112">
        <v>18800</v>
      </c>
      <c r="I101" s="112">
        <v>21500</v>
      </c>
      <c r="J101" s="182"/>
      <c r="K101" s="182"/>
      <c r="L101" s="182"/>
      <c r="M101" s="182"/>
      <c r="N101" s="117">
        <v>2600</v>
      </c>
      <c r="O101" s="112"/>
      <c r="P101" s="117">
        <v>2100</v>
      </c>
      <c r="Q101" s="117">
        <v>2100</v>
      </c>
      <c r="R101" s="182"/>
      <c r="S101" s="182"/>
      <c r="T101" s="182"/>
      <c r="U101" s="189"/>
      <c r="V101" s="309">
        <v>4600</v>
      </c>
      <c r="W101" s="112">
        <v>6300</v>
      </c>
      <c r="X101" s="108">
        <v>6600</v>
      </c>
      <c r="Y101" s="120">
        <v>4700</v>
      </c>
    </row>
    <row r="102" spans="2:25" ht="13.5" thickBot="1">
      <c r="B102" s="168">
        <v>63</v>
      </c>
      <c r="C102" s="185" t="s">
        <v>219</v>
      </c>
      <c r="D102" s="293">
        <v>39463</v>
      </c>
      <c r="E102" s="143">
        <v>3200</v>
      </c>
      <c r="F102" s="143">
        <v>3300</v>
      </c>
      <c r="G102" s="143"/>
      <c r="H102" s="143"/>
      <c r="I102" s="143"/>
      <c r="J102" s="100"/>
      <c r="K102" s="100"/>
      <c r="L102" s="100"/>
      <c r="M102" s="100"/>
      <c r="N102" s="143"/>
      <c r="O102" s="143"/>
      <c r="P102" s="143"/>
      <c r="Q102" s="143"/>
      <c r="R102" s="100"/>
      <c r="S102" s="100"/>
      <c r="T102" s="100"/>
      <c r="U102" s="100"/>
      <c r="V102" s="143"/>
      <c r="W102" s="143"/>
      <c r="X102" s="143"/>
      <c r="Y102" s="188"/>
    </row>
    <row r="103" spans="2:25" ht="13.5" thickBot="1">
      <c r="B103" s="137">
        <v>18</v>
      </c>
      <c r="C103" s="169" t="s">
        <v>195</v>
      </c>
      <c r="D103" s="29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142"/>
    </row>
    <row r="104" spans="2:25" ht="13.5" thickBot="1">
      <c r="B104" s="168">
        <v>64</v>
      </c>
      <c r="C104" s="160" t="s">
        <v>196</v>
      </c>
      <c r="D104" s="297">
        <v>39448</v>
      </c>
      <c r="E104" s="162">
        <v>4700</v>
      </c>
      <c r="F104" s="162">
        <v>5400</v>
      </c>
      <c r="G104" s="162">
        <v>13000</v>
      </c>
      <c r="H104" s="162">
        <v>17100</v>
      </c>
      <c r="I104" s="162">
        <v>19600</v>
      </c>
      <c r="J104" s="161"/>
      <c r="K104" s="161"/>
      <c r="L104" s="161"/>
      <c r="M104" s="161"/>
      <c r="N104" s="162">
        <v>2100</v>
      </c>
      <c r="O104" s="162">
        <v>2400</v>
      </c>
      <c r="P104" s="162"/>
      <c r="Q104" s="162"/>
      <c r="R104" s="162"/>
      <c r="S104" s="162"/>
      <c r="T104" s="162"/>
      <c r="U104" s="162"/>
      <c r="V104" s="162">
        <v>4300</v>
      </c>
      <c r="W104" s="162">
        <v>6000</v>
      </c>
      <c r="X104" s="162">
        <v>6200</v>
      </c>
      <c r="Y104" s="176"/>
    </row>
    <row r="105" spans="2:25" ht="13.5" thickBot="1">
      <c r="B105" s="168">
        <v>65</v>
      </c>
      <c r="C105" s="164" t="s">
        <v>197</v>
      </c>
      <c r="D105" s="306">
        <v>39448</v>
      </c>
      <c r="E105" s="143">
        <v>4700</v>
      </c>
      <c r="F105" s="143">
        <v>5400</v>
      </c>
      <c r="G105" s="143">
        <v>13000</v>
      </c>
      <c r="H105" s="143">
        <v>17100</v>
      </c>
      <c r="I105" s="143">
        <v>19600</v>
      </c>
      <c r="J105" s="100"/>
      <c r="K105" s="100"/>
      <c r="L105" s="100"/>
      <c r="M105" s="100"/>
      <c r="N105" s="143">
        <v>2100</v>
      </c>
      <c r="O105" s="143">
        <v>2400</v>
      </c>
      <c r="P105" s="143"/>
      <c r="Q105" s="143"/>
      <c r="R105" s="143"/>
      <c r="S105" s="143"/>
      <c r="T105" s="143"/>
      <c r="U105" s="143"/>
      <c r="V105" s="143">
        <v>4300</v>
      </c>
      <c r="W105" s="143">
        <v>6000</v>
      </c>
      <c r="X105" s="143">
        <v>6200</v>
      </c>
      <c r="Y105" s="188"/>
    </row>
    <row r="106" spans="2:25" ht="13.5" thickBot="1">
      <c r="B106" s="137">
        <v>19</v>
      </c>
      <c r="C106" s="186" t="s">
        <v>198</v>
      </c>
      <c r="D106" s="30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142"/>
    </row>
    <row r="107" spans="2:25" ht="13.5" thickBot="1">
      <c r="B107" s="195">
        <v>66</v>
      </c>
      <c r="C107" s="160" t="s">
        <v>200</v>
      </c>
      <c r="D107" s="297">
        <v>39462</v>
      </c>
      <c r="E107" s="162">
        <v>1900</v>
      </c>
      <c r="F107" s="162">
        <v>6700</v>
      </c>
      <c r="G107" s="162">
        <v>8300</v>
      </c>
      <c r="H107" s="162"/>
      <c r="I107" s="162"/>
      <c r="J107" s="162"/>
      <c r="K107" s="162"/>
      <c r="L107" s="162"/>
      <c r="M107" s="162"/>
      <c r="N107" s="162">
        <v>800</v>
      </c>
      <c r="O107" s="162">
        <v>2100</v>
      </c>
      <c r="P107" s="162">
        <v>3100</v>
      </c>
      <c r="Q107" s="162"/>
      <c r="R107" s="162"/>
      <c r="S107" s="162"/>
      <c r="T107" s="162"/>
      <c r="U107" s="162"/>
      <c r="V107" s="162"/>
      <c r="W107" s="162"/>
      <c r="X107" s="162"/>
      <c r="Y107" s="176"/>
    </row>
    <row r="108" spans="2:25" ht="13.5" thickBot="1">
      <c r="B108" s="195">
        <v>67</v>
      </c>
      <c r="C108" s="187" t="s">
        <v>199</v>
      </c>
      <c r="D108" s="306">
        <v>39462</v>
      </c>
      <c r="E108" s="143">
        <v>1900</v>
      </c>
      <c r="F108" s="143">
        <v>6700</v>
      </c>
      <c r="G108" s="143">
        <v>8300</v>
      </c>
      <c r="H108" s="143"/>
      <c r="I108" s="143"/>
      <c r="J108" s="143"/>
      <c r="K108" s="143"/>
      <c r="L108" s="143"/>
      <c r="M108" s="143"/>
      <c r="N108" s="143">
        <v>800</v>
      </c>
      <c r="O108" s="143">
        <v>2100</v>
      </c>
      <c r="P108" s="143">
        <v>3100</v>
      </c>
      <c r="Q108" s="143"/>
      <c r="R108" s="143"/>
      <c r="S108" s="143"/>
      <c r="T108" s="143"/>
      <c r="U108" s="143"/>
      <c r="V108" s="143"/>
      <c r="W108" s="143"/>
      <c r="X108" s="143"/>
      <c r="Y108" s="188"/>
    </row>
    <row r="109" spans="2:25" ht="13.5" thickBot="1">
      <c r="B109" s="137">
        <v>20</v>
      </c>
      <c r="C109" s="166" t="s">
        <v>203</v>
      </c>
      <c r="D109" s="30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142"/>
    </row>
    <row r="110" spans="2:25" ht="12.75">
      <c r="B110" s="168">
        <v>68</v>
      </c>
      <c r="C110" s="103" t="s">
        <v>247</v>
      </c>
      <c r="D110" s="297">
        <v>39333</v>
      </c>
      <c r="E110" s="162">
        <v>2000</v>
      </c>
      <c r="F110" s="162">
        <v>2000</v>
      </c>
      <c r="G110" s="162">
        <v>2000</v>
      </c>
      <c r="H110" s="162">
        <v>2000</v>
      </c>
      <c r="I110" s="162">
        <v>2000</v>
      </c>
      <c r="J110" s="31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3"/>
    </row>
    <row r="111" spans="2:25" ht="13.5" thickBot="1">
      <c r="B111" s="168">
        <v>69</v>
      </c>
      <c r="C111" s="167" t="s">
        <v>248</v>
      </c>
      <c r="D111" s="293">
        <v>39333</v>
      </c>
      <c r="E111" s="143">
        <v>2000</v>
      </c>
      <c r="F111" s="143">
        <v>2000</v>
      </c>
      <c r="G111" s="143">
        <v>2000</v>
      </c>
      <c r="H111" s="143">
        <v>2000</v>
      </c>
      <c r="I111" s="143">
        <v>2000</v>
      </c>
      <c r="J111" s="312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65"/>
    </row>
    <row r="112" spans="2:25" ht="13.5" thickBot="1">
      <c r="B112" s="137">
        <v>21</v>
      </c>
      <c r="C112" s="286" t="s">
        <v>206</v>
      </c>
      <c r="D112" s="299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142"/>
    </row>
    <row r="113" spans="2:25" ht="13.5" thickBot="1">
      <c r="B113" s="168">
        <v>70</v>
      </c>
      <c r="C113" s="173" t="s">
        <v>207</v>
      </c>
      <c r="D113" s="255">
        <v>39463</v>
      </c>
      <c r="E113" s="115">
        <v>5300</v>
      </c>
      <c r="F113" s="115">
        <v>5900</v>
      </c>
      <c r="G113" s="115">
        <v>13500</v>
      </c>
      <c r="H113" s="115">
        <v>17800</v>
      </c>
      <c r="I113" s="115">
        <v>19900</v>
      </c>
      <c r="J113" s="115"/>
      <c r="K113" s="171"/>
      <c r="L113" s="171"/>
      <c r="M113" s="171" t="s">
        <v>217</v>
      </c>
      <c r="N113" s="115">
        <v>3500</v>
      </c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2"/>
    </row>
    <row r="114" spans="2:25" ht="13.5" thickBot="1">
      <c r="B114" s="137">
        <v>22</v>
      </c>
      <c r="C114" s="303" t="s">
        <v>208</v>
      </c>
      <c r="D114" s="304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305"/>
    </row>
    <row r="115" spans="2:25" ht="12.75">
      <c r="B115" s="168">
        <v>71</v>
      </c>
      <c r="C115" s="300" t="s">
        <v>209</v>
      </c>
      <c r="D115" s="292">
        <v>39500</v>
      </c>
      <c r="E115" s="105">
        <v>5300</v>
      </c>
      <c r="F115" s="105">
        <v>5800</v>
      </c>
      <c r="G115" s="105">
        <v>12800</v>
      </c>
      <c r="H115" s="105">
        <v>16800</v>
      </c>
      <c r="I115" s="105">
        <v>19300</v>
      </c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105">
        <v>4200</v>
      </c>
      <c r="W115" s="105">
        <v>5800</v>
      </c>
      <c r="X115" s="105">
        <v>6000</v>
      </c>
      <c r="Y115" s="302"/>
    </row>
    <row r="116" spans="2:25" ht="12.75">
      <c r="B116" s="168">
        <v>72</v>
      </c>
      <c r="C116" s="190" t="s">
        <v>210</v>
      </c>
      <c r="D116" s="213">
        <v>39500</v>
      </c>
      <c r="E116" s="108">
        <v>5100</v>
      </c>
      <c r="F116" s="108">
        <v>5600</v>
      </c>
      <c r="G116" s="108">
        <v>12800</v>
      </c>
      <c r="H116" s="108">
        <v>16800</v>
      </c>
      <c r="I116" s="108">
        <v>19300</v>
      </c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08">
        <v>4200</v>
      </c>
      <c r="W116" s="108">
        <v>5800</v>
      </c>
      <c r="X116" s="108">
        <v>6000</v>
      </c>
      <c r="Y116" s="191"/>
    </row>
    <row r="117" spans="2:25" ht="13.5" thickBot="1">
      <c r="B117" s="194">
        <v>73</v>
      </c>
      <c r="C117" s="187" t="s">
        <v>211</v>
      </c>
      <c r="D117" s="293">
        <v>39500</v>
      </c>
      <c r="E117" s="143">
        <v>5100</v>
      </c>
      <c r="F117" s="143">
        <v>5600</v>
      </c>
      <c r="G117" s="143">
        <v>12800</v>
      </c>
      <c r="H117" s="143">
        <v>16800</v>
      </c>
      <c r="I117" s="143">
        <v>19300</v>
      </c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43">
        <v>4200</v>
      </c>
      <c r="W117" s="143">
        <v>5800</v>
      </c>
      <c r="X117" s="143">
        <v>6000</v>
      </c>
      <c r="Y117" s="165"/>
    </row>
    <row r="119" ht="15.75">
      <c r="C119" s="177" t="s">
        <v>212</v>
      </c>
    </row>
    <row r="122" ht="12.75">
      <c r="C122" t="s">
        <v>223</v>
      </c>
    </row>
    <row r="123" ht="12.75">
      <c r="C123" t="s">
        <v>222</v>
      </c>
    </row>
  </sheetData>
  <sheetProtection/>
  <mergeCells count="11">
    <mergeCell ref="B1:Z1"/>
    <mergeCell ref="B3:Z3"/>
    <mergeCell ref="B4:B6"/>
    <mergeCell ref="C4:C6"/>
    <mergeCell ref="D4:D6"/>
    <mergeCell ref="Z8:Z9"/>
    <mergeCell ref="Z78:Z79"/>
    <mergeCell ref="Z80:Z81"/>
    <mergeCell ref="E4:Y4"/>
    <mergeCell ref="Z4:Z6"/>
    <mergeCell ref="E6:Y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73">
      <selection activeCell="H97" sqref="H97"/>
    </sheetView>
  </sheetViews>
  <sheetFormatPr defaultColWidth="11.421875" defaultRowHeight="12.75"/>
  <cols>
    <col min="1" max="1" width="2.7109375" style="322" customWidth="1"/>
    <col min="2" max="2" width="36.28125" style="322" customWidth="1"/>
    <col min="3" max="3" width="16.57421875" style="322" hidden="1" customWidth="1"/>
    <col min="4" max="4" width="19.00390625" style="322" hidden="1" customWidth="1"/>
    <col min="5" max="5" width="6.8515625" style="322" bestFit="1" customWidth="1"/>
    <col min="6" max="11" width="6.8515625" style="322" customWidth="1"/>
    <col min="12" max="14" width="6.00390625" style="322" bestFit="1" customWidth="1"/>
    <col min="15" max="15" width="8.8515625" style="322" bestFit="1" customWidth="1"/>
    <col min="16" max="16" width="11.8515625" style="322" bestFit="1" customWidth="1"/>
    <col min="17" max="21" width="6.00390625" style="322" bestFit="1" customWidth="1"/>
    <col min="22" max="23" width="4.7109375" style="322" bestFit="1" customWidth="1"/>
    <col min="24" max="24" width="6.00390625" style="322" bestFit="1" customWidth="1"/>
    <col min="25" max="26" width="6.8515625" style="322" customWidth="1"/>
    <col min="27" max="27" width="6.00390625" style="322" bestFit="1" customWidth="1"/>
    <col min="28" max="16384" width="11.421875" style="322" customWidth="1"/>
  </cols>
  <sheetData>
    <row r="1" spans="1:27" ht="15.75">
      <c r="A1" s="1000" t="s">
        <v>352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</row>
    <row r="2" spans="1:27" ht="12.75">
      <c r="A2" s="400" t="s">
        <v>187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</row>
    <row r="3" spans="1:27" ht="13.5" thickBot="1">
      <c r="A3" s="1001" t="s">
        <v>307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</row>
    <row r="4" spans="1:27" ht="13.5" customHeight="1">
      <c r="A4" s="1051" t="s">
        <v>1</v>
      </c>
      <c r="B4" s="1053" t="s">
        <v>4</v>
      </c>
      <c r="C4" s="1053" t="s">
        <v>306</v>
      </c>
      <c r="D4" s="1056" t="s">
        <v>5</v>
      </c>
      <c r="E4" s="989" t="s">
        <v>6</v>
      </c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90"/>
    </row>
    <row r="5" spans="1:27" ht="30.75" customHeight="1">
      <c r="A5" s="1052"/>
      <c r="B5" s="1054"/>
      <c r="C5" s="1054"/>
      <c r="D5" s="1057"/>
      <c r="E5" s="394" t="s">
        <v>8</v>
      </c>
      <c r="F5" s="394" t="s">
        <v>9</v>
      </c>
      <c r="G5" s="394" t="s">
        <v>10</v>
      </c>
      <c r="H5" s="394" t="s">
        <v>11</v>
      </c>
      <c r="I5" s="394" t="s">
        <v>12</v>
      </c>
      <c r="J5" s="394" t="s">
        <v>13</v>
      </c>
      <c r="K5" s="394" t="s">
        <v>14</v>
      </c>
      <c r="L5" s="394" t="s">
        <v>15</v>
      </c>
      <c r="M5" s="394" t="s">
        <v>16</v>
      </c>
      <c r="N5" s="394" t="s">
        <v>17</v>
      </c>
      <c r="O5" s="476" t="s">
        <v>227</v>
      </c>
      <c r="P5" s="476" t="s">
        <v>228</v>
      </c>
      <c r="Q5" s="394" t="s">
        <v>18</v>
      </c>
      <c r="R5" s="394" t="s">
        <v>19</v>
      </c>
      <c r="S5" s="394" t="s">
        <v>20</v>
      </c>
      <c r="T5" s="394" t="s">
        <v>21</v>
      </c>
      <c r="U5" s="394" t="s">
        <v>22</v>
      </c>
      <c r="V5" s="394" t="s">
        <v>23</v>
      </c>
      <c r="W5" s="394" t="s">
        <v>24</v>
      </c>
      <c r="X5" s="394" t="s">
        <v>25</v>
      </c>
      <c r="Y5" s="394" t="s">
        <v>26</v>
      </c>
      <c r="Z5" s="394" t="s">
        <v>27</v>
      </c>
      <c r="AA5" s="475" t="s">
        <v>28</v>
      </c>
    </row>
    <row r="6" spans="1:27" ht="13.5" thickBot="1">
      <c r="A6" s="1052"/>
      <c r="B6" s="1055"/>
      <c r="C6" s="1055"/>
      <c r="D6" s="1008"/>
      <c r="E6" s="995" t="s">
        <v>29</v>
      </c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6"/>
    </row>
    <row r="7" spans="1:27" ht="13.5" thickBot="1">
      <c r="A7" s="420">
        <v>1</v>
      </c>
      <c r="B7" s="477" t="s">
        <v>172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3"/>
    </row>
    <row r="8" spans="1:27" ht="13.5" customHeight="1">
      <c r="A8" s="472">
        <v>1</v>
      </c>
      <c r="B8" s="455" t="s">
        <v>32</v>
      </c>
      <c r="C8" s="443" t="s">
        <v>293</v>
      </c>
      <c r="D8" s="453">
        <v>39820</v>
      </c>
      <c r="E8" s="105">
        <v>6000</v>
      </c>
      <c r="F8" s="105">
        <v>10400</v>
      </c>
      <c r="G8" s="105">
        <v>6500</v>
      </c>
      <c r="H8" s="105">
        <v>15100</v>
      </c>
      <c r="I8" s="105">
        <v>22900</v>
      </c>
      <c r="J8" s="105">
        <v>29700</v>
      </c>
      <c r="K8" s="105">
        <v>32700</v>
      </c>
      <c r="L8" s="105">
        <v>0</v>
      </c>
      <c r="M8" s="105">
        <v>0</v>
      </c>
      <c r="N8" s="105" t="e">
        <f>-N9-N8</f>
        <v>#VALUE!</v>
      </c>
      <c r="O8" s="105"/>
      <c r="P8" s="105"/>
      <c r="Q8" s="105">
        <v>0</v>
      </c>
      <c r="R8" s="105">
        <v>9800</v>
      </c>
      <c r="S8" s="105" t="s">
        <v>33</v>
      </c>
      <c r="T8" s="105" t="s">
        <v>33</v>
      </c>
      <c r="U8" s="105" t="s">
        <v>33</v>
      </c>
      <c r="V8" s="105" t="s">
        <v>33</v>
      </c>
      <c r="W8" s="105" t="s">
        <v>33</v>
      </c>
      <c r="X8" s="105" t="s">
        <v>33</v>
      </c>
      <c r="Y8" s="105" t="s">
        <v>33</v>
      </c>
      <c r="Z8" s="105" t="s">
        <v>33</v>
      </c>
      <c r="AA8" s="106">
        <v>0</v>
      </c>
    </row>
    <row r="9" spans="1:27" ht="13.5" customHeight="1">
      <c r="A9" s="450">
        <v>2</v>
      </c>
      <c r="B9" s="414" t="s">
        <v>36</v>
      </c>
      <c r="C9" s="443" t="s">
        <v>293</v>
      </c>
      <c r="D9" s="412">
        <v>39820</v>
      </c>
      <c r="E9" s="108">
        <v>6000</v>
      </c>
      <c r="F9" s="108">
        <v>10400</v>
      </c>
      <c r="G9" s="108">
        <v>6500</v>
      </c>
      <c r="H9" s="108">
        <v>15100</v>
      </c>
      <c r="I9" s="108">
        <v>22900</v>
      </c>
      <c r="J9" s="108">
        <v>29700</v>
      </c>
      <c r="K9" s="108">
        <v>32700</v>
      </c>
      <c r="L9" s="108">
        <v>0</v>
      </c>
      <c r="M9" s="108">
        <v>0</v>
      </c>
      <c r="N9" s="108" t="s">
        <v>33</v>
      </c>
      <c r="O9" s="108"/>
      <c r="P9" s="108"/>
      <c r="Q9" s="108">
        <v>0</v>
      </c>
      <c r="R9" s="108">
        <v>9800</v>
      </c>
      <c r="S9" s="108" t="s">
        <v>33</v>
      </c>
      <c r="T9" s="108" t="s">
        <v>33</v>
      </c>
      <c r="U9" s="108" t="s">
        <v>33</v>
      </c>
      <c r="V9" s="108" t="s">
        <v>33</v>
      </c>
      <c r="W9" s="108" t="s">
        <v>33</v>
      </c>
      <c r="X9" s="108" t="s">
        <v>33</v>
      </c>
      <c r="Y9" s="108" t="s">
        <v>33</v>
      </c>
      <c r="Z9" s="108" t="s">
        <v>33</v>
      </c>
      <c r="AA9" s="109">
        <v>0</v>
      </c>
    </row>
    <row r="10" spans="1:27" ht="14.25" customHeight="1" thickBot="1">
      <c r="A10" s="450">
        <v>3</v>
      </c>
      <c r="B10" s="454" t="s">
        <v>38</v>
      </c>
      <c r="C10" s="443" t="s">
        <v>293</v>
      </c>
      <c r="D10" s="456">
        <v>39820</v>
      </c>
      <c r="E10" s="112">
        <v>0</v>
      </c>
      <c r="F10" s="112">
        <v>0</v>
      </c>
      <c r="G10" s="112">
        <v>0</v>
      </c>
      <c r="H10" s="112">
        <v>0</v>
      </c>
      <c r="I10" s="112">
        <v>22900</v>
      </c>
      <c r="J10" s="112">
        <v>29700</v>
      </c>
      <c r="K10" s="112">
        <v>32700</v>
      </c>
      <c r="L10" s="112">
        <v>0</v>
      </c>
      <c r="M10" s="112">
        <v>0</v>
      </c>
      <c r="N10" s="112">
        <v>0</v>
      </c>
      <c r="O10" s="112"/>
      <c r="P10" s="112"/>
      <c r="Q10" s="112">
        <v>0</v>
      </c>
      <c r="R10" s="112">
        <v>0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2" t="s">
        <v>33</v>
      </c>
      <c r="Z10" s="112" t="s">
        <v>33</v>
      </c>
      <c r="AA10" s="113">
        <v>0</v>
      </c>
    </row>
    <row r="11" spans="1:27" ht="14.25" customHeight="1" thickBot="1">
      <c r="A11" s="420">
        <v>2</v>
      </c>
      <c r="B11" s="478" t="s">
        <v>173</v>
      </c>
      <c r="C11" s="452"/>
      <c r="D11" s="451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6"/>
    </row>
    <row r="12" spans="1:27" ht="15.75" customHeight="1">
      <c r="A12" s="450">
        <v>4</v>
      </c>
      <c r="B12" s="471" t="s">
        <v>41</v>
      </c>
      <c r="C12" s="470" t="s">
        <v>293</v>
      </c>
      <c r="D12" s="466">
        <v>39819</v>
      </c>
      <c r="E12" s="117">
        <v>6800</v>
      </c>
      <c r="F12" s="117">
        <v>9800</v>
      </c>
      <c r="G12" s="117">
        <v>8200</v>
      </c>
      <c r="H12" s="117">
        <v>11100</v>
      </c>
      <c r="I12" s="117">
        <v>19500</v>
      </c>
      <c r="J12" s="117">
        <v>26100</v>
      </c>
      <c r="K12" s="117">
        <v>28800</v>
      </c>
      <c r="L12" s="117">
        <v>3500</v>
      </c>
      <c r="M12" s="117">
        <v>4900</v>
      </c>
      <c r="N12" s="117">
        <v>3900</v>
      </c>
      <c r="O12" s="117"/>
      <c r="P12" s="117"/>
      <c r="Q12" s="117">
        <v>0</v>
      </c>
      <c r="R12" s="117">
        <v>5600</v>
      </c>
      <c r="S12" s="117">
        <v>4600</v>
      </c>
      <c r="T12" s="117">
        <v>6300</v>
      </c>
      <c r="U12" s="117"/>
      <c r="V12" s="117"/>
      <c r="W12" s="117"/>
      <c r="X12" s="117">
        <v>0</v>
      </c>
      <c r="Y12" s="117">
        <v>0</v>
      </c>
      <c r="Z12" s="117">
        <v>0</v>
      </c>
      <c r="AA12" s="118">
        <v>0</v>
      </c>
    </row>
    <row r="13" spans="1:27" ht="15.75" customHeight="1" thickBot="1">
      <c r="A13" s="450">
        <v>5</v>
      </c>
      <c r="B13" s="469" t="s">
        <v>215</v>
      </c>
      <c r="C13" s="468" t="s">
        <v>293</v>
      </c>
      <c r="D13" s="406">
        <v>39829</v>
      </c>
      <c r="E13" s="143">
        <v>6400</v>
      </c>
      <c r="F13" s="143">
        <v>8300</v>
      </c>
      <c r="G13" s="143">
        <v>20800</v>
      </c>
      <c r="H13" s="143">
        <v>25100</v>
      </c>
      <c r="I13" s="143">
        <v>28900</v>
      </c>
      <c r="J13" s="143"/>
      <c r="K13" s="143"/>
      <c r="L13" s="143"/>
      <c r="M13" s="143"/>
      <c r="N13" s="143">
        <v>1400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>
        <v>4500</v>
      </c>
      <c r="Y13" s="143">
        <v>6200</v>
      </c>
      <c r="Z13" s="143">
        <v>6500</v>
      </c>
      <c r="AA13" s="180"/>
    </row>
    <row r="14" spans="1:27" ht="15.75" customHeight="1" thickBot="1">
      <c r="A14" s="420">
        <v>3</v>
      </c>
      <c r="B14" s="479" t="s">
        <v>174</v>
      </c>
      <c r="C14" s="449"/>
      <c r="D14" s="467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79"/>
    </row>
    <row r="15" spans="1:27" ht="13.5" customHeight="1">
      <c r="A15" s="450">
        <v>6</v>
      </c>
      <c r="B15" s="455" t="s">
        <v>45</v>
      </c>
      <c r="C15" s="443" t="s">
        <v>305</v>
      </c>
      <c r="D15" s="412">
        <v>39748</v>
      </c>
      <c r="E15" s="105">
        <v>6500</v>
      </c>
      <c r="F15" s="105">
        <v>10100</v>
      </c>
      <c r="G15" s="105">
        <v>8100</v>
      </c>
      <c r="H15" s="105">
        <v>12900</v>
      </c>
      <c r="I15" s="105">
        <v>19000</v>
      </c>
      <c r="J15" s="105">
        <v>30700</v>
      </c>
      <c r="K15" s="105">
        <v>38800</v>
      </c>
      <c r="L15" s="105">
        <v>0</v>
      </c>
      <c r="M15" s="105">
        <v>0</v>
      </c>
      <c r="N15" s="105">
        <v>3200</v>
      </c>
      <c r="O15" s="105"/>
      <c r="P15" s="105"/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6">
        <v>0</v>
      </c>
    </row>
    <row r="16" spans="1:27" ht="13.5" customHeight="1">
      <c r="A16" s="450">
        <v>7</v>
      </c>
      <c r="B16" s="414" t="s">
        <v>47</v>
      </c>
      <c r="C16" s="443" t="s">
        <v>303</v>
      </c>
      <c r="D16" s="412">
        <v>39565</v>
      </c>
      <c r="E16" s="108">
        <v>6300</v>
      </c>
      <c r="F16" s="108">
        <v>9800</v>
      </c>
      <c r="G16" s="108">
        <v>7900</v>
      </c>
      <c r="H16" s="108">
        <v>12600</v>
      </c>
      <c r="I16" s="108">
        <v>18500</v>
      </c>
      <c r="J16" s="108">
        <v>29800</v>
      </c>
      <c r="K16" s="108">
        <v>37700</v>
      </c>
      <c r="L16" s="108">
        <v>0</v>
      </c>
      <c r="M16" s="108">
        <v>0</v>
      </c>
      <c r="N16" s="108">
        <v>3200</v>
      </c>
      <c r="O16" s="108"/>
      <c r="P16" s="108"/>
      <c r="Q16" s="108">
        <v>0</v>
      </c>
      <c r="R16" s="108">
        <v>4900</v>
      </c>
      <c r="S16" s="108">
        <v>4000</v>
      </c>
      <c r="T16" s="108">
        <v>0</v>
      </c>
      <c r="U16" s="108">
        <v>0</v>
      </c>
      <c r="V16" s="108">
        <v>0</v>
      </c>
      <c r="W16" s="108">
        <v>0</v>
      </c>
      <c r="X16" s="108" t="s">
        <v>33</v>
      </c>
      <c r="Y16" s="108" t="s">
        <v>33</v>
      </c>
      <c r="Z16" s="108" t="s">
        <v>33</v>
      </c>
      <c r="AA16" s="109">
        <v>0</v>
      </c>
    </row>
    <row r="17" spans="1:27" ht="13.5" customHeight="1">
      <c r="A17" s="450">
        <v>8</v>
      </c>
      <c r="B17" s="414" t="s">
        <v>50</v>
      </c>
      <c r="C17" s="443" t="s">
        <v>305</v>
      </c>
      <c r="D17" s="412">
        <v>39565</v>
      </c>
      <c r="E17" s="108">
        <v>6300</v>
      </c>
      <c r="F17" s="108">
        <v>9800</v>
      </c>
      <c r="G17" s="108">
        <v>7900</v>
      </c>
      <c r="H17" s="108">
        <v>12600</v>
      </c>
      <c r="I17" s="108">
        <v>18500</v>
      </c>
      <c r="J17" s="108">
        <v>29800</v>
      </c>
      <c r="K17" s="108">
        <v>37700</v>
      </c>
      <c r="L17" s="108">
        <v>0</v>
      </c>
      <c r="M17" s="108">
        <v>0</v>
      </c>
      <c r="N17" s="108">
        <v>3200</v>
      </c>
      <c r="O17" s="108"/>
      <c r="P17" s="108"/>
      <c r="Q17" s="108">
        <v>0</v>
      </c>
      <c r="R17" s="108">
        <v>4900</v>
      </c>
      <c r="S17" s="108">
        <v>4000</v>
      </c>
      <c r="T17" s="108">
        <v>0</v>
      </c>
      <c r="U17" s="108">
        <v>0</v>
      </c>
      <c r="V17" s="108">
        <v>0</v>
      </c>
      <c r="W17" s="108">
        <v>0</v>
      </c>
      <c r="X17" s="108" t="s">
        <v>33</v>
      </c>
      <c r="Y17" s="108" t="s">
        <v>33</v>
      </c>
      <c r="Z17" s="108" t="s">
        <v>33</v>
      </c>
      <c r="AA17" s="109">
        <v>0</v>
      </c>
    </row>
    <row r="18" spans="1:27" ht="13.5" customHeight="1">
      <c r="A18" s="450">
        <v>9</v>
      </c>
      <c r="B18" s="414" t="s">
        <v>52</v>
      </c>
      <c r="C18" s="413" t="s">
        <v>305</v>
      </c>
      <c r="D18" s="412">
        <v>39565</v>
      </c>
      <c r="E18" s="108">
        <v>6300</v>
      </c>
      <c r="F18" s="108">
        <v>9800</v>
      </c>
      <c r="G18" s="108">
        <v>7900</v>
      </c>
      <c r="H18" s="108">
        <v>12600</v>
      </c>
      <c r="I18" s="108">
        <v>18500</v>
      </c>
      <c r="J18" s="108">
        <v>29800</v>
      </c>
      <c r="K18" s="108">
        <v>37700</v>
      </c>
      <c r="L18" s="108">
        <v>0</v>
      </c>
      <c r="M18" s="108">
        <v>0</v>
      </c>
      <c r="N18" s="108">
        <v>3200</v>
      </c>
      <c r="O18" s="108"/>
      <c r="P18" s="108"/>
      <c r="Q18" s="108">
        <v>0</v>
      </c>
      <c r="R18" s="108">
        <v>4900</v>
      </c>
      <c r="S18" s="108">
        <v>4000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9">
        <v>0</v>
      </c>
    </row>
    <row r="19" spans="1:27" ht="13.5" customHeight="1">
      <c r="A19" s="450">
        <v>10</v>
      </c>
      <c r="B19" s="414" t="s">
        <v>192</v>
      </c>
      <c r="C19" s="413" t="s">
        <v>304</v>
      </c>
      <c r="D19" s="412">
        <v>39206</v>
      </c>
      <c r="E19" s="108">
        <v>5500</v>
      </c>
      <c r="F19" s="108">
        <v>6000</v>
      </c>
      <c r="G19" s="108">
        <v>14000</v>
      </c>
      <c r="H19" s="108">
        <v>18500</v>
      </c>
      <c r="I19" s="108">
        <v>21400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</row>
    <row r="20" spans="1:27" ht="13.5" customHeight="1" thickBot="1">
      <c r="A20" s="450">
        <v>11</v>
      </c>
      <c r="B20" s="461" t="s">
        <v>193</v>
      </c>
      <c r="C20" s="458" t="s">
        <v>303</v>
      </c>
      <c r="D20" s="466">
        <v>39463</v>
      </c>
      <c r="E20" s="117">
        <v>5500</v>
      </c>
      <c r="F20" s="117">
        <v>6000</v>
      </c>
      <c r="G20" s="117">
        <v>14000</v>
      </c>
      <c r="H20" s="117">
        <v>18500</v>
      </c>
      <c r="I20" s="117">
        <v>21400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</row>
    <row r="21" spans="1:27" ht="13.5" customHeight="1" thickBot="1">
      <c r="A21" s="420">
        <v>4</v>
      </c>
      <c r="B21" s="478" t="s">
        <v>53</v>
      </c>
      <c r="C21" s="452"/>
      <c r="D21" s="451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</row>
    <row r="22" spans="1:27" ht="13.5" customHeight="1">
      <c r="A22" s="450">
        <v>12</v>
      </c>
      <c r="B22" s="455" t="s">
        <v>55</v>
      </c>
      <c r="C22" s="443" t="s">
        <v>283</v>
      </c>
      <c r="D22" s="453">
        <v>39828</v>
      </c>
      <c r="E22" s="105">
        <v>3200</v>
      </c>
      <c r="F22" s="105">
        <v>3800</v>
      </c>
      <c r="G22" s="105">
        <v>7800</v>
      </c>
      <c r="H22" s="105">
        <v>13900</v>
      </c>
      <c r="I22" s="105">
        <v>44300</v>
      </c>
      <c r="J22" s="105">
        <v>59200</v>
      </c>
      <c r="K22" s="105">
        <v>65800</v>
      </c>
      <c r="L22" s="105" t="s">
        <v>33</v>
      </c>
      <c r="M22" s="105" t="s">
        <v>33</v>
      </c>
      <c r="N22" s="105" t="s">
        <v>33</v>
      </c>
      <c r="O22" s="105"/>
      <c r="P22" s="105"/>
      <c r="Q22" s="105">
        <v>0</v>
      </c>
      <c r="R22" s="105" t="s">
        <v>33</v>
      </c>
      <c r="S22" s="105" t="s">
        <v>33</v>
      </c>
      <c r="T22" s="105" t="s">
        <v>33</v>
      </c>
      <c r="U22" s="105" t="s">
        <v>33</v>
      </c>
      <c r="V22" s="105" t="s">
        <v>33</v>
      </c>
      <c r="W22" s="105" t="s">
        <v>33</v>
      </c>
      <c r="X22" s="105" t="s">
        <v>33</v>
      </c>
      <c r="Y22" s="105" t="s">
        <v>33</v>
      </c>
      <c r="Z22" s="105" t="s">
        <v>33</v>
      </c>
      <c r="AA22" s="119" t="s">
        <v>33</v>
      </c>
    </row>
    <row r="23" spans="1:27" ht="13.5" customHeight="1">
      <c r="A23" s="450">
        <v>13</v>
      </c>
      <c r="B23" s="414" t="s">
        <v>58</v>
      </c>
      <c r="C23" s="443" t="s">
        <v>283</v>
      </c>
      <c r="D23" s="412">
        <v>39828</v>
      </c>
      <c r="E23" s="108">
        <v>7200</v>
      </c>
      <c r="F23" s="108">
        <v>10900</v>
      </c>
      <c r="G23" s="108">
        <v>7800</v>
      </c>
      <c r="H23" s="108">
        <v>13900</v>
      </c>
      <c r="I23" s="108">
        <v>44300</v>
      </c>
      <c r="J23" s="108">
        <v>59200</v>
      </c>
      <c r="K23" s="108">
        <v>65800</v>
      </c>
      <c r="L23" s="108" t="s">
        <v>33</v>
      </c>
      <c r="M23" s="108" t="s">
        <v>33</v>
      </c>
      <c r="N23" s="108" t="s">
        <v>33</v>
      </c>
      <c r="O23" s="108"/>
      <c r="P23" s="108"/>
      <c r="Q23" s="108">
        <v>0</v>
      </c>
      <c r="R23" s="108" t="s">
        <v>33</v>
      </c>
      <c r="S23" s="108" t="s">
        <v>33</v>
      </c>
      <c r="T23" s="108" t="s">
        <v>33</v>
      </c>
      <c r="U23" s="108" t="s">
        <v>33</v>
      </c>
      <c r="V23" s="108" t="s">
        <v>33</v>
      </c>
      <c r="W23" s="108" t="s">
        <v>33</v>
      </c>
      <c r="X23" s="108" t="s">
        <v>33</v>
      </c>
      <c r="Y23" s="108" t="s">
        <v>33</v>
      </c>
      <c r="Z23" s="108" t="s">
        <v>33</v>
      </c>
      <c r="AA23" s="120" t="s">
        <v>33</v>
      </c>
    </row>
    <row r="24" spans="1:27" ht="13.5" customHeight="1" thickBot="1">
      <c r="A24" s="450">
        <v>14</v>
      </c>
      <c r="B24" s="454" t="s">
        <v>60</v>
      </c>
      <c r="C24" s="443" t="s">
        <v>282</v>
      </c>
      <c r="D24" s="456">
        <v>39828</v>
      </c>
      <c r="E24" s="112">
        <v>7200</v>
      </c>
      <c r="F24" s="112">
        <v>10900</v>
      </c>
      <c r="G24" s="112">
        <v>7800</v>
      </c>
      <c r="H24" s="112">
        <v>13900</v>
      </c>
      <c r="I24" s="112">
        <v>44300</v>
      </c>
      <c r="J24" s="112">
        <v>59200</v>
      </c>
      <c r="K24" s="112">
        <v>65800</v>
      </c>
      <c r="L24" s="112" t="s">
        <v>33</v>
      </c>
      <c r="M24" s="112" t="s">
        <v>33</v>
      </c>
      <c r="N24" s="112">
        <v>3700</v>
      </c>
      <c r="O24" s="112"/>
      <c r="P24" s="112"/>
      <c r="Q24" s="112"/>
      <c r="R24" s="112">
        <v>4300</v>
      </c>
      <c r="S24" s="112">
        <v>3900</v>
      </c>
      <c r="T24" s="112">
        <v>4200</v>
      </c>
      <c r="U24" s="112">
        <v>8100</v>
      </c>
      <c r="V24" s="112" t="s">
        <v>33</v>
      </c>
      <c r="W24" s="112" t="s">
        <v>33</v>
      </c>
      <c r="X24" s="112" t="s">
        <v>33</v>
      </c>
      <c r="Y24" s="112" t="s">
        <v>33</v>
      </c>
      <c r="Z24" s="112" t="s">
        <v>33</v>
      </c>
      <c r="AA24" s="121" t="s">
        <v>33</v>
      </c>
    </row>
    <row r="25" spans="1:27" ht="13.5" customHeight="1" thickBot="1">
      <c r="A25" s="420">
        <v>5</v>
      </c>
      <c r="B25" s="478" t="s">
        <v>176</v>
      </c>
      <c r="C25" s="452"/>
      <c r="D25" s="451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22"/>
    </row>
    <row r="26" spans="1:27" ht="13.5" customHeight="1">
      <c r="A26" s="450">
        <v>15</v>
      </c>
      <c r="B26" s="455" t="s">
        <v>68</v>
      </c>
      <c r="C26" s="443" t="s">
        <v>302</v>
      </c>
      <c r="D26" s="453">
        <v>39814</v>
      </c>
      <c r="E26" s="105">
        <v>7400</v>
      </c>
      <c r="F26" s="105">
        <v>8500</v>
      </c>
      <c r="G26" s="105">
        <v>7800</v>
      </c>
      <c r="H26" s="105">
        <v>10000</v>
      </c>
      <c r="I26" s="105">
        <v>21500</v>
      </c>
      <c r="J26" s="105">
        <v>29000</v>
      </c>
      <c r="K26" s="105">
        <v>31600</v>
      </c>
      <c r="L26" s="105">
        <v>0</v>
      </c>
      <c r="M26" s="105">
        <v>0</v>
      </c>
      <c r="N26" s="105">
        <v>0</v>
      </c>
      <c r="O26" s="105"/>
      <c r="P26" s="105"/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6">
        <v>0</v>
      </c>
    </row>
    <row r="27" spans="1:27" ht="13.5" customHeight="1">
      <c r="A27" s="450">
        <v>16</v>
      </c>
      <c r="B27" s="414" t="s">
        <v>70</v>
      </c>
      <c r="C27" s="443" t="s">
        <v>284</v>
      </c>
      <c r="D27" s="453">
        <v>39814</v>
      </c>
      <c r="E27" s="108">
        <v>7400</v>
      </c>
      <c r="F27" s="108">
        <v>8200</v>
      </c>
      <c r="G27" s="108">
        <v>7400</v>
      </c>
      <c r="H27" s="108">
        <v>9700</v>
      </c>
      <c r="I27" s="108">
        <v>19700</v>
      </c>
      <c r="J27" s="108">
        <v>26400</v>
      </c>
      <c r="K27" s="108">
        <v>29000</v>
      </c>
      <c r="L27" s="108">
        <v>0</v>
      </c>
      <c r="M27" s="108">
        <v>0</v>
      </c>
      <c r="N27" s="108">
        <v>4700</v>
      </c>
      <c r="O27" s="108"/>
      <c r="P27" s="108"/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9">
        <v>0</v>
      </c>
    </row>
    <row r="28" spans="1:27" ht="13.5" customHeight="1" thickBot="1">
      <c r="A28" s="450">
        <v>17</v>
      </c>
      <c r="B28" s="454" t="s">
        <v>72</v>
      </c>
      <c r="C28" s="443" t="s">
        <v>302</v>
      </c>
      <c r="D28" s="453">
        <v>39814</v>
      </c>
      <c r="E28" s="112">
        <v>7400</v>
      </c>
      <c r="F28" s="112">
        <v>8200</v>
      </c>
      <c r="G28" s="112">
        <v>7400</v>
      </c>
      <c r="H28" s="112">
        <v>9700</v>
      </c>
      <c r="I28" s="112">
        <v>19700</v>
      </c>
      <c r="J28" s="112">
        <v>26400</v>
      </c>
      <c r="K28" s="112">
        <v>29000</v>
      </c>
      <c r="L28" s="112">
        <v>0</v>
      </c>
      <c r="M28" s="112">
        <v>0</v>
      </c>
      <c r="N28" s="112">
        <v>3200</v>
      </c>
      <c r="O28" s="112"/>
      <c r="P28" s="112"/>
      <c r="Q28" s="112">
        <v>0</v>
      </c>
      <c r="R28" s="112" t="s">
        <v>33</v>
      </c>
      <c r="S28" s="112" t="s">
        <v>33</v>
      </c>
      <c r="T28" s="112" t="s">
        <v>33</v>
      </c>
      <c r="U28" s="112" t="s">
        <v>33</v>
      </c>
      <c r="V28" s="112" t="s">
        <v>33</v>
      </c>
      <c r="W28" s="112" t="s">
        <v>33</v>
      </c>
      <c r="X28" s="112" t="s">
        <v>33</v>
      </c>
      <c r="Y28" s="112" t="s">
        <v>33</v>
      </c>
      <c r="Z28" s="112" t="s">
        <v>33</v>
      </c>
      <c r="AA28" s="113">
        <v>0</v>
      </c>
    </row>
    <row r="29" spans="1:27" ht="13.5" customHeight="1" thickBot="1">
      <c r="A29" s="420">
        <v>6</v>
      </c>
      <c r="B29" s="478" t="s">
        <v>177</v>
      </c>
      <c r="C29" s="452"/>
      <c r="D29" s="451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6"/>
    </row>
    <row r="30" spans="1:27" ht="13.5" customHeight="1">
      <c r="A30" s="450">
        <v>18</v>
      </c>
      <c r="B30" s="455" t="s">
        <v>75</v>
      </c>
      <c r="C30" s="443" t="s">
        <v>298</v>
      </c>
      <c r="D30" s="453">
        <v>39903</v>
      </c>
      <c r="E30" s="105">
        <v>4600</v>
      </c>
      <c r="F30" s="105">
        <v>9300</v>
      </c>
      <c r="G30" s="105">
        <v>6000</v>
      </c>
      <c r="H30" s="105">
        <v>9300</v>
      </c>
      <c r="I30" s="105">
        <v>13300</v>
      </c>
      <c r="J30" s="105">
        <v>17900</v>
      </c>
      <c r="K30" s="105">
        <v>20200</v>
      </c>
      <c r="L30" s="105" t="s">
        <v>33</v>
      </c>
      <c r="M30" s="105" t="s">
        <v>33</v>
      </c>
      <c r="N30" s="105" t="s">
        <v>33</v>
      </c>
      <c r="O30" s="105"/>
      <c r="P30" s="105"/>
      <c r="Q30" s="105">
        <v>0</v>
      </c>
      <c r="R30" s="105" t="s">
        <v>33</v>
      </c>
      <c r="S30" s="105" t="s">
        <v>33</v>
      </c>
      <c r="T30" s="105" t="s">
        <v>33</v>
      </c>
      <c r="U30" s="105" t="s">
        <v>33</v>
      </c>
      <c r="V30" s="105" t="s">
        <v>33</v>
      </c>
      <c r="W30" s="105" t="s">
        <v>33</v>
      </c>
      <c r="X30" s="105" t="s">
        <v>33</v>
      </c>
      <c r="Y30" s="105" t="s">
        <v>33</v>
      </c>
      <c r="Z30" s="105" t="s">
        <v>33</v>
      </c>
      <c r="AA30" s="106">
        <v>0</v>
      </c>
    </row>
    <row r="31" spans="1:27" ht="13.5" customHeight="1">
      <c r="A31" s="450">
        <v>19</v>
      </c>
      <c r="B31" s="414" t="s">
        <v>77</v>
      </c>
      <c r="C31" s="443" t="s">
        <v>298</v>
      </c>
      <c r="D31" s="412">
        <v>39879</v>
      </c>
      <c r="E31" s="108">
        <v>8700</v>
      </c>
      <c r="F31" s="108">
        <v>17400</v>
      </c>
      <c r="G31" s="108">
        <v>10400</v>
      </c>
      <c r="H31" s="108">
        <v>17400</v>
      </c>
      <c r="I31" s="108">
        <v>26100</v>
      </c>
      <c r="J31" s="108">
        <v>34400</v>
      </c>
      <c r="K31" s="108">
        <v>39400</v>
      </c>
      <c r="L31" s="108">
        <v>0</v>
      </c>
      <c r="M31" s="108">
        <v>0</v>
      </c>
      <c r="N31" s="108">
        <v>2800</v>
      </c>
      <c r="O31" s="108"/>
      <c r="P31" s="108"/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9">
        <v>0</v>
      </c>
    </row>
    <row r="32" spans="1:27" ht="13.5" customHeight="1">
      <c r="A32" s="450">
        <v>20</v>
      </c>
      <c r="B32" s="414" t="s">
        <v>79</v>
      </c>
      <c r="C32" s="443" t="s">
        <v>298</v>
      </c>
      <c r="D32" s="412">
        <v>39900</v>
      </c>
      <c r="E32" s="108">
        <v>6600</v>
      </c>
      <c r="F32" s="108">
        <v>13300</v>
      </c>
      <c r="G32" s="108">
        <v>7500</v>
      </c>
      <c r="H32" s="108">
        <v>13300</v>
      </c>
      <c r="I32" s="108">
        <v>19900</v>
      </c>
      <c r="J32" s="108">
        <v>26500</v>
      </c>
      <c r="K32" s="108">
        <v>28800</v>
      </c>
      <c r="L32" s="108">
        <v>0</v>
      </c>
      <c r="M32" s="108">
        <v>0</v>
      </c>
      <c r="N32" s="108">
        <v>3500</v>
      </c>
      <c r="O32" s="108"/>
      <c r="P32" s="108"/>
      <c r="Q32" s="108">
        <v>5000</v>
      </c>
      <c r="R32" s="108">
        <v>8600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9">
        <v>0</v>
      </c>
    </row>
    <row r="33" spans="1:27" ht="13.5" customHeight="1">
      <c r="A33" s="450">
        <v>21</v>
      </c>
      <c r="B33" s="414" t="s">
        <v>82</v>
      </c>
      <c r="C33" s="443" t="s">
        <v>298</v>
      </c>
      <c r="D33" s="412">
        <v>39900</v>
      </c>
      <c r="E33" s="108">
        <v>6600</v>
      </c>
      <c r="F33" s="108">
        <v>13300</v>
      </c>
      <c r="G33" s="108">
        <v>7500</v>
      </c>
      <c r="H33" s="108">
        <v>13300</v>
      </c>
      <c r="I33" s="108">
        <v>19900</v>
      </c>
      <c r="J33" s="108">
        <v>26500</v>
      </c>
      <c r="K33" s="108">
        <v>28600</v>
      </c>
      <c r="L33" s="108">
        <v>0</v>
      </c>
      <c r="M33" s="108">
        <v>0</v>
      </c>
      <c r="N33" s="108">
        <v>2600</v>
      </c>
      <c r="O33" s="108"/>
      <c r="P33" s="108"/>
      <c r="Q33" s="108">
        <v>5000</v>
      </c>
      <c r="R33" s="108">
        <v>8600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9">
        <v>0</v>
      </c>
    </row>
    <row r="34" spans="1:27" ht="13.5" customHeight="1">
      <c r="A34" s="450">
        <v>22</v>
      </c>
      <c r="B34" s="414" t="s">
        <v>85</v>
      </c>
      <c r="C34" s="443" t="s">
        <v>298</v>
      </c>
      <c r="D34" s="412">
        <v>39630</v>
      </c>
      <c r="E34" s="108">
        <v>4100</v>
      </c>
      <c r="F34" s="108">
        <v>8100</v>
      </c>
      <c r="G34" s="108">
        <v>5200</v>
      </c>
      <c r="H34" s="108">
        <v>8100</v>
      </c>
      <c r="I34" s="108">
        <v>11600</v>
      </c>
      <c r="J34" s="108">
        <v>15600</v>
      </c>
      <c r="K34" s="108">
        <v>17700</v>
      </c>
      <c r="L34" s="108">
        <v>0</v>
      </c>
      <c r="M34" s="108">
        <v>0</v>
      </c>
      <c r="N34" s="108">
        <v>0</v>
      </c>
      <c r="O34" s="108"/>
      <c r="P34" s="108"/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9">
        <v>0</v>
      </c>
    </row>
    <row r="35" spans="1:27" ht="13.5" customHeight="1" thickBot="1">
      <c r="A35" s="450">
        <v>23</v>
      </c>
      <c r="B35" s="414" t="s">
        <v>86</v>
      </c>
      <c r="C35" s="443" t="s">
        <v>298</v>
      </c>
      <c r="D35" s="412">
        <v>39630</v>
      </c>
      <c r="E35" s="112">
        <v>4100</v>
      </c>
      <c r="F35" s="112">
        <v>8100</v>
      </c>
      <c r="G35" s="112">
        <v>5200</v>
      </c>
      <c r="H35" s="112">
        <v>8100</v>
      </c>
      <c r="I35" s="112">
        <v>11600</v>
      </c>
      <c r="J35" s="112">
        <v>15600</v>
      </c>
      <c r="K35" s="112">
        <v>17700</v>
      </c>
      <c r="L35" s="112" t="s">
        <v>33</v>
      </c>
      <c r="M35" s="112" t="s">
        <v>33</v>
      </c>
      <c r="N35" s="112">
        <v>2100</v>
      </c>
      <c r="O35" s="112"/>
      <c r="P35" s="112"/>
      <c r="Q35" s="112">
        <v>1100</v>
      </c>
      <c r="R35" s="112" t="s">
        <v>33</v>
      </c>
      <c r="S35" s="112" t="s">
        <v>33</v>
      </c>
      <c r="T35" s="112" t="s">
        <v>33</v>
      </c>
      <c r="U35" s="112" t="s">
        <v>33</v>
      </c>
      <c r="V35" s="112" t="s">
        <v>33</v>
      </c>
      <c r="W35" s="112" t="s">
        <v>33</v>
      </c>
      <c r="X35" s="112" t="s">
        <v>33</v>
      </c>
      <c r="Y35" s="112" t="s">
        <v>33</v>
      </c>
      <c r="Z35" s="112" t="s">
        <v>33</v>
      </c>
      <c r="AA35" s="113">
        <v>0</v>
      </c>
    </row>
    <row r="36" spans="1:27" ht="13.5" customHeight="1" thickBot="1">
      <c r="A36" s="420">
        <v>7</v>
      </c>
      <c r="B36" s="478" t="s">
        <v>178</v>
      </c>
      <c r="C36" s="465"/>
      <c r="D36" s="451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6"/>
    </row>
    <row r="37" spans="1:27" ht="13.5" customHeight="1">
      <c r="A37" s="463">
        <v>24</v>
      </c>
      <c r="B37" s="454" t="s">
        <v>213</v>
      </c>
      <c r="C37" s="413" t="s">
        <v>299</v>
      </c>
      <c r="D37" s="453">
        <v>39829</v>
      </c>
      <c r="E37" s="105">
        <v>7800</v>
      </c>
      <c r="F37" s="105">
        <v>10200</v>
      </c>
      <c r="G37" s="105">
        <v>10200</v>
      </c>
      <c r="H37" s="105">
        <v>10200</v>
      </c>
      <c r="I37" s="105">
        <v>25900</v>
      </c>
      <c r="J37" s="105">
        <v>34200</v>
      </c>
      <c r="K37" s="105">
        <v>38400</v>
      </c>
      <c r="L37" s="105">
        <v>0</v>
      </c>
      <c r="M37" s="105">
        <v>0</v>
      </c>
      <c r="N37" s="105">
        <v>0</v>
      </c>
      <c r="O37" s="105"/>
      <c r="P37" s="105"/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6">
        <v>0</v>
      </c>
    </row>
    <row r="38" spans="1:27" ht="13.5" customHeight="1">
      <c r="A38" s="463">
        <v>25</v>
      </c>
      <c r="B38" s="454" t="s">
        <v>214</v>
      </c>
      <c r="C38" s="413" t="s">
        <v>292</v>
      </c>
      <c r="D38" s="453">
        <v>39829</v>
      </c>
      <c r="E38" s="105">
        <v>7800</v>
      </c>
      <c r="F38" s="105">
        <v>10200</v>
      </c>
      <c r="G38" s="105">
        <v>10200</v>
      </c>
      <c r="H38" s="105">
        <v>10200</v>
      </c>
      <c r="I38" s="105">
        <v>25900</v>
      </c>
      <c r="J38" s="105">
        <v>34200</v>
      </c>
      <c r="K38" s="105">
        <v>38400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</row>
    <row r="39" spans="1:27" ht="13.5" customHeight="1">
      <c r="A39" s="463">
        <v>26</v>
      </c>
      <c r="B39" s="454" t="s">
        <v>92</v>
      </c>
      <c r="C39" s="413" t="s">
        <v>301</v>
      </c>
      <c r="D39" s="453">
        <v>39829</v>
      </c>
      <c r="E39" s="108">
        <v>9200</v>
      </c>
      <c r="F39" s="108">
        <v>11800</v>
      </c>
      <c r="G39" s="108">
        <v>11800</v>
      </c>
      <c r="H39" s="108">
        <v>11800</v>
      </c>
      <c r="I39" s="108">
        <v>29100</v>
      </c>
      <c r="J39" s="108">
        <v>35800</v>
      </c>
      <c r="K39" s="108">
        <v>39800</v>
      </c>
      <c r="L39" s="108">
        <v>0</v>
      </c>
      <c r="M39" s="108">
        <v>0</v>
      </c>
      <c r="N39" s="108">
        <v>0</v>
      </c>
      <c r="O39" s="108"/>
      <c r="P39" s="108"/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9">
        <v>0</v>
      </c>
    </row>
    <row r="40" spans="1:27" ht="13.5" customHeight="1">
      <c r="A40" s="463">
        <v>27</v>
      </c>
      <c r="B40" s="454" t="s">
        <v>190</v>
      </c>
      <c r="C40" s="413" t="s">
        <v>299</v>
      </c>
      <c r="D40" s="453">
        <v>39829</v>
      </c>
      <c r="E40" s="108">
        <v>6800</v>
      </c>
      <c r="F40" s="108">
        <v>8500</v>
      </c>
      <c r="G40" s="108">
        <v>8500</v>
      </c>
      <c r="H40" s="108">
        <v>8500</v>
      </c>
      <c r="I40" s="108">
        <v>20800</v>
      </c>
      <c r="J40" s="108">
        <v>26100</v>
      </c>
      <c r="K40" s="108">
        <v>30200</v>
      </c>
      <c r="L40" s="108">
        <v>0</v>
      </c>
      <c r="M40" s="108">
        <v>0</v>
      </c>
      <c r="N40" s="108">
        <v>2000</v>
      </c>
      <c r="O40" s="108"/>
      <c r="P40" s="108"/>
      <c r="Q40" s="411"/>
      <c r="R40" s="108">
        <v>2300</v>
      </c>
      <c r="S40" s="108">
        <v>2500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9">
        <v>0</v>
      </c>
    </row>
    <row r="41" spans="1:27" ht="13.5" customHeight="1">
      <c r="A41" s="463">
        <v>28</v>
      </c>
      <c r="B41" s="454" t="s">
        <v>189</v>
      </c>
      <c r="C41" s="413" t="s">
        <v>299</v>
      </c>
      <c r="D41" s="453">
        <v>39829</v>
      </c>
      <c r="E41" s="108">
        <v>6800</v>
      </c>
      <c r="F41" s="108">
        <v>8500</v>
      </c>
      <c r="G41" s="108">
        <v>8500</v>
      </c>
      <c r="H41" s="108">
        <v>8500</v>
      </c>
      <c r="I41" s="108">
        <v>20800</v>
      </c>
      <c r="J41" s="108">
        <v>26100</v>
      </c>
      <c r="K41" s="108">
        <v>30200</v>
      </c>
      <c r="L41" s="108">
        <v>0</v>
      </c>
      <c r="M41" s="108">
        <v>0</v>
      </c>
      <c r="N41" s="123">
        <v>2000</v>
      </c>
      <c r="O41" s="123"/>
      <c r="P41" s="123"/>
      <c r="R41" s="123">
        <v>2300</v>
      </c>
      <c r="S41" s="108">
        <v>2500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9">
        <v>0</v>
      </c>
    </row>
    <row r="42" spans="1:27" ht="13.5" customHeight="1">
      <c r="A42" s="463">
        <v>29</v>
      </c>
      <c r="B42" s="454" t="s">
        <v>98</v>
      </c>
      <c r="C42" s="413" t="s">
        <v>300</v>
      </c>
      <c r="D42" s="453">
        <v>39829</v>
      </c>
      <c r="E42" s="108">
        <v>6800</v>
      </c>
      <c r="F42" s="108">
        <v>8500</v>
      </c>
      <c r="G42" s="108">
        <v>8500</v>
      </c>
      <c r="H42" s="108">
        <v>8500</v>
      </c>
      <c r="I42" s="108">
        <v>20800</v>
      </c>
      <c r="J42" s="108">
        <v>26100</v>
      </c>
      <c r="K42" s="108">
        <v>30200</v>
      </c>
      <c r="L42" s="108"/>
      <c r="M42" s="108"/>
      <c r="N42" s="123"/>
      <c r="O42" s="123"/>
      <c r="P42" s="123"/>
      <c r="Q42" s="123"/>
      <c r="R42" s="108"/>
      <c r="S42" s="108"/>
      <c r="T42" s="108"/>
      <c r="U42" s="108"/>
      <c r="V42" s="108"/>
      <c r="W42" s="108"/>
      <c r="X42" s="108"/>
      <c r="Y42" s="108"/>
      <c r="Z42" s="108"/>
      <c r="AA42" s="109"/>
    </row>
    <row r="43" spans="1:27" ht="13.5" customHeight="1" thickBot="1">
      <c r="A43" s="463">
        <v>30</v>
      </c>
      <c r="B43" s="454" t="s">
        <v>99</v>
      </c>
      <c r="C43" s="413" t="s">
        <v>299</v>
      </c>
      <c r="D43" s="453">
        <v>39829</v>
      </c>
      <c r="E43" s="112">
        <v>6800</v>
      </c>
      <c r="F43" s="112">
        <v>8500</v>
      </c>
      <c r="G43" s="112">
        <v>8500</v>
      </c>
      <c r="H43" s="112">
        <v>8500</v>
      </c>
      <c r="I43" s="112">
        <v>20800</v>
      </c>
      <c r="J43" s="112">
        <v>26100</v>
      </c>
      <c r="K43" s="112">
        <v>30200</v>
      </c>
      <c r="L43" s="112"/>
      <c r="M43" s="112"/>
      <c r="N43" s="124"/>
      <c r="O43" s="124"/>
      <c r="P43" s="124"/>
      <c r="Q43" s="124"/>
      <c r="R43" s="112"/>
      <c r="S43" s="112"/>
      <c r="T43" s="112"/>
      <c r="U43" s="112"/>
      <c r="V43" s="112"/>
      <c r="W43" s="112"/>
      <c r="X43" s="112"/>
      <c r="Y43" s="112"/>
      <c r="Z43" s="112"/>
      <c r="AA43" s="113"/>
    </row>
    <row r="44" spans="1:27" ht="13.5" customHeight="1" thickBot="1">
      <c r="A44" s="464">
        <v>8</v>
      </c>
      <c r="B44" s="480" t="s">
        <v>179</v>
      </c>
      <c r="C44" s="452"/>
      <c r="D44" s="451"/>
      <c r="E44" s="115"/>
      <c r="F44" s="115"/>
      <c r="G44" s="115"/>
      <c r="H44" s="115"/>
      <c r="I44" s="115"/>
      <c r="J44" s="115"/>
      <c r="K44" s="115"/>
      <c r="L44" s="115"/>
      <c r="M44" s="115"/>
      <c r="N44" s="125"/>
      <c r="O44" s="125"/>
      <c r="P44" s="125"/>
      <c r="Q44" s="125"/>
      <c r="R44" s="115"/>
      <c r="S44" s="115"/>
      <c r="T44" s="115"/>
      <c r="U44" s="115"/>
      <c r="V44" s="115"/>
      <c r="W44" s="115"/>
      <c r="X44" s="115"/>
      <c r="Y44" s="115"/>
      <c r="Z44" s="115"/>
      <c r="AA44" s="116"/>
    </row>
    <row r="45" spans="1:27" ht="13.5" customHeight="1">
      <c r="A45" s="463">
        <v>31</v>
      </c>
      <c r="B45" s="454" t="s">
        <v>102</v>
      </c>
      <c r="C45" s="443" t="s">
        <v>298</v>
      </c>
      <c r="D45" s="453">
        <v>39814</v>
      </c>
      <c r="E45" s="105">
        <v>11400</v>
      </c>
      <c r="F45" s="105">
        <v>22900</v>
      </c>
      <c r="G45" s="105">
        <v>15500</v>
      </c>
      <c r="H45" s="105">
        <v>27400</v>
      </c>
      <c r="I45" s="105">
        <v>29800</v>
      </c>
      <c r="J45" s="105">
        <v>45800</v>
      </c>
      <c r="K45" s="105">
        <v>59300</v>
      </c>
      <c r="L45" s="105">
        <v>0</v>
      </c>
      <c r="M45" s="105">
        <v>0</v>
      </c>
      <c r="N45" s="105">
        <v>0</v>
      </c>
      <c r="O45" s="105"/>
      <c r="P45" s="105"/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6">
        <v>0</v>
      </c>
    </row>
    <row r="46" spans="1:27" ht="13.5" customHeight="1">
      <c r="A46" s="450">
        <v>32</v>
      </c>
      <c r="B46" s="454" t="s">
        <v>104</v>
      </c>
      <c r="C46" s="443" t="s">
        <v>293</v>
      </c>
      <c r="D46" s="412">
        <v>39814</v>
      </c>
      <c r="E46" s="108">
        <v>6900</v>
      </c>
      <c r="F46" s="108">
        <v>18400</v>
      </c>
      <c r="G46" s="108">
        <v>13900</v>
      </c>
      <c r="H46" s="108">
        <v>27400</v>
      </c>
      <c r="I46" s="108">
        <v>31900</v>
      </c>
      <c r="J46" s="108">
        <v>36800</v>
      </c>
      <c r="K46" s="108">
        <v>40900</v>
      </c>
      <c r="L46" s="108">
        <v>0</v>
      </c>
      <c r="M46" s="108">
        <v>0</v>
      </c>
      <c r="N46" s="108">
        <v>100</v>
      </c>
      <c r="O46" s="108"/>
      <c r="P46" s="108"/>
      <c r="Q46" s="108">
        <v>0</v>
      </c>
      <c r="R46" s="108">
        <v>100</v>
      </c>
      <c r="S46" s="108">
        <v>100</v>
      </c>
      <c r="T46" s="108">
        <v>100</v>
      </c>
      <c r="U46" s="108">
        <v>100</v>
      </c>
      <c r="V46" s="108">
        <v>100</v>
      </c>
      <c r="W46" s="108">
        <v>100</v>
      </c>
      <c r="X46" s="108">
        <v>0</v>
      </c>
      <c r="Y46" s="108">
        <v>0</v>
      </c>
      <c r="Z46" s="108">
        <v>0</v>
      </c>
      <c r="AA46" s="109">
        <v>0</v>
      </c>
    </row>
    <row r="47" spans="1:27" ht="13.5" customHeight="1" thickBot="1">
      <c r="A47" s="450">
        <v>33</v>
      </c>
      <c r="B47" s="454" t="s">
        <v>106</v>
      </c>
      <c r="C47" s="443" t="s">
        <v>293</v>
      </c>
      <c r="D47" s="412">
        <v>39722</v>
      </c>
      <c r="E47" s="112">
        <v>8100</v>
      </c>
      <c r="F47" s="112">
        <v>24400</v>
      </c>
      <c r="G47" s="112">
        <v>12200</v>
      </c>
      <c r="H47" s="112">
        <v>32600</v>
      </c>
      <c r="I47" s="112">
        <v>36600</v>
      </c>
      <c r="J47" s="112">
        <v>40700</v>
      </c>
      <c r="K47" s="112">
        <v>48800</v>
      </c>
      <c r="L47" s="112">
        <v>0</v>
      </c>
      <c r="M47" s="112">
        <v>0</v>
      </c>
      <c r="N47" s="65">
        <v>100</v>
      </c>
      <c r="O47" s="65">
        <v>800</v>
      </c>
      <c r="P47" s="65">
        <v>3300</v>
      </c>
      <c r="Q47" s="65">
        <v>0</v>
      </c>
      <c r="R47" s="65">
        <v>6300</v>
      </c>
      <c r="S47" s="65">
        <v>100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3">
        <v>0</v>
      </c>
    </row>
    <row r="48" spans="1:27" ht="13.5" customHeight="1" thickBot="1">
      <c r="A48" s="420">
        <v>9</v>
      </c>
      <c r="B48" s="478" t="s">
        <v>180</v>
      </c>
      <c r="C48" s="452"/>
      <c r="D48" s="451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/>
    </row>
    <row r="49" spans="1:27" ht="13.5" customHeight="1">
      <c r="A49" s="450">
        <v>34</v>
      </c>
      <c r="B49" s="454" t="s">
        <v>109</v>
      </c>
      <c r="C49" s="443" t="s">
        <v>297</v>
      </c>
      <c r="D49" s="453">
        <v>39829</v>
      </c>
      <c r="E49" s="105">
        <v>7500</v>
      </c>
      <c r="F49" s="105">
        <v>9300</v>
      </c>
      <c r="G49" s="105">
        <v>9800</v>
      </c>
      <c r="H49" s="105">
        <v>10800</v>
      </c>
      <c r="I49" s="105">
        <v>22800</v>
      </c>
      <c r="J49" s="105">
        <v>30800</v>
      </c>
      <c r="K49" s="105">
        <v>34800</v>
      </c>
      <c r="L49" s="105" t="s">
        <v>33</v>
      </c>
      <c r="M49" s="105" t="s">
        <v>33</v>
      </c>
      <c r="N49" s="105">
        <v>5600</v>
      </c>
      <c r="O49" s="105"/>
      <c r="P49" s="105"/>
      <c r="Q49" s="105">
        <v>0</v>
      </c>
      <c r="R49" s="105" t="s">
        <v>33</v>
      </c>
      <c r="S49" s="105" t="s">
        <v>33</v>
      </c>
      <c r="T49" s="105" t="s">
        <v>33</v>
      </c>
      <c r="U49" s="105" t="s">
        <v>33</v>
      </c>
      <c r="V49" s="105" t="s">
        <v>33</v>
      </c>
      <c r="W49" s="105" t="s">
        <v>33</v>
      </c>
      <c r="X49" s="105" t="s">
        <v>33</v>
      </c>
      <c r="Y49" s="105" t="s">
        <v>33</v>
      </c>
      <c r="Z49" s="105" t="s">
        <v>33</v>
      </c>
      <c r="AA49" s="106">
        <v>0</v>
      </c>
    </row>
    <row r="50" spans="1:27" ht="13.5" customHeight="1">
      <c r="A50" s="450">
        <v>35</v>
      </c>
      <c r="B50" s="454" t="s">
        <v>111</v>
      </c>
      <c r="C50" s="443" t="s">
        <v>297</v>
      </c>
      <c r="D50" s="412">
        <v>39829</v>
      </c>
      <c r="E50" s="108">
        <v>6000</v>
      </c>
      <c r="F50" s="108">
        <v>7200</v>
      </c>
      <c r="G50" s="108">
        <v>7200</v>
      </c>
      <c r="H50" s="108">
        <v>7200</v>
      </c>
      <c r="I50" s="108">
        <v>16100</v>
      </c>
      <c r="J50" s="108">
        <v>21800</v>
      </c>
      <c r="K50" s="108">
        <v>24400</v>
      </c>
      <c r="L50" s="108" t="s">
        <v>33</v>
      </c>
      <c r="M50" s="108" t="s">
        <v>33</v>
      </c>
      <c r="N50" s="108">
        <v>4500</v>
      </c>
      <c r="O50" s="108"/>
      <c r="P50" s="108"/>
      <c r="Q50" s="108"/>
      <c r="R50" s="108" t="s">
        <v>33</v>
      </c>
      <c r="S50" s="108" t="s">
        <v>33</v>
      </c>
      <c r="T50" s="108" t="s">
        <v>33</v>
      </c>
      <c r="U50" s="108" t="s">
        <v>33</v>
      </c>
      <c r="V50" s="108" t="s">
        <v>33</v>
      </c>
      <c r="W50" s="108" t="s">
        <v>33</v>
      </c>
      <c r="X50" s="108" t="s">
        <v>33</v>
      </c>
      <c r="Y50" s="108" t="s">
        <v>33</v>
      </c>
      <c r="Z50" s="108" t="s">
        <v>33</v>
      </c>
      <c r="AA50" s="109">
        <v>0</v>
      </c>
    </row>
    <row r="51" spans="1:27" ht="13.5" customHeight="1">
      <c r="A51" s="450">
        <v>36</v>
      </c>
      <c r="B51" s="454" t="s">
        <v>113</v>
      </c>
      <c r="C51" s="443" t="s">
        <v>297</v>
      </c>
      <c r="D51" s="412">
        <v>39829</v>
      </c>
      <c r="E51" s="108">
        <v>7500</v>
      </c>
      <c r="F51" s="108">
        <v>9300</v>
      </c>
      <c r="G51" s="108">
        <v>9800</v>
      </c>
      <c r="H51" s="108">
        <v>10800</v>
      </c>
      <c r="I51" s="108">
        <v>22800</v>
      </c>
      <c r="J51" s="108">
        <v>30800</v>
      </c>
      <c r="K51" s="108">
        <v>34800</v>
      </c>
      <c r="L51" s="108" t="s">
        <v>33</v>
      </c>
      <c r="M51" s="108" t="s">
        <v>33</v>
      </c>
      <c r="N51" s="108"/>
      <c r="O51" s="108"/>
      <c r="P51" s="108"/>
      <c r="Q51" s="108">
        <v>0</v>
      </c>
      <c r="R51" s="108" t="s">
        <v>33</v>
      </c>
      <c r="S51" s="108" t="s">
        <v>33</v>
      </c>
      <c r="T51" s="108" t="s">
        <v>33</v>
      </c>
      <c r="U51" s="108" t="s">
        <v>33</v>
      </c>
      <c r="V51" s="108" t="s">
        <v>33</v>
      </c>
      <c r="W51" s="108" t="s">
        <v>33</v>
      </c>
      <c r="X51" s="108" t="s">
        <v>33</v>
      </c>
      <c r="Y51" s="108" t="s">
        <v>33</v>
      </c>
      <c r="Z51" s="108" t="s">
        <v>33</v>
      </c>
      <c r="AA51" s="109">
        <v>0</v>
      </c>
    </row>
    <row r="52" spans="1:27" ht="13.5" customHeight="1" thickBot="1">
      <c r="A52" s="450">
        <v>37</v>
      </c>
      <c r="B52" s="454" t="s">
        <v>115</v>
      </c>
      <c r="C52" s="443" t="s">
        <v>297</v>
      </c>
      <c r="D52" s="456">
        <v>39829</v>
      </c>
      <c r="E52" s="108">
        <v>7500</v>
      </c>
      <c r="F52" s="108">
        <v>9300</v>
      </c>
      <c r="G52" s="108">
        <v>9800</v>
      </c>
      <c r="H52" s="108">
        <v>10800</v>
      </c>
      <c r="I52" s="108">
        <v>22800</v>
      </c>
      <c r="J52" s="108">
        <v>30800</v>
      </c>
      <c r="K52" s="108">
        <v>34800</v>
      </c>
      <c r="L52" s="112" t="s">
        <v>33</v>
      </c>
      <c r="M52" s="112" t="s">
        <v>33</v>
      </c>
      <c r="N52" s="108">
        <v>800</v>
      </c>
      <c r="O52" s="112"/>
      <c r="P52" s="112"/>
      <c r="Q52" s="112">
        <v>0</v>
      </c>
      <c r="R52" s="112">
        <v>800</v>
      </c>
      <c r="S52" s="112">
        <v>800</v>
      </c>
      <c r="T52" s="112">
        <v>800</v>
      </c>
      <c r="U52" s="112">
        <v>800</v>
      </c>
      <c r="V52" s="112" t="s">
        <v>33</v>
      </c>
      <c r="W52" s="112" t="s">
        <v>33</v>
      </c>
      <c r="X52" s="112" t="s">
        <v>33</v>
      </c>
      <c r="Y52" s="112" t="s">
        <v>33</v>
      </c>
      <c r="Z52" s="112" t="s">
        <v>33</v>
      </c>
      <c r="AA52" s="113">
        <v>0</v>
      </c>
    </row>
    <row r="53" spans="1:27" ht="13.5" customHeight="1" thickBot="1">
      <c r="A53" s="420">
        <v>10</v>
      </c>
      <c r="B53" s="478" t="s">
        <v>181</v>
      </c>
      <c r="C53" s="452"/>
      <c r="D53" s="451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6"/>
    </row>
    <row r="54" spans="1:27" ht="13.5" customHeight="1">
      <c r="A54" s="450">
        <v>38</v>
      </c>
      <c r="B54" s="455" t="s">
        <v>118</v>
      </c>
      <c r="C54" s="443" t="s">
        <v>293</v>
      </c>
      <c r="D54" s="453">
        <v>39817</v>
      </c>
      <c r="E54" s="105">
        <v>5600</v>
      </c>
      <c r="F54" s="105">
        <v>8200</v>
      </c>
      <c r="G54" s="105">
        <v>7100</v>
      </c>
      <c r="H54" s="105">
        <v>9500</v>
      </c>
      <c r="I54" s="105">
        <v>16400</v>
      </c>
      <c r="J54" s="105">
        <v>22100</v>
      </c>
      <c r="K54" s="105">
        <v>24000</v>
      </c>
      <c r="L54" s="105">
        <v>0</v>
      </c>
      <c r="M54" s="105">
        <v>0</v>
      </c>
      <c r="N54" s="105">
        <v>0</v>
      </c>
      <c r="O54" s="105"/>
      <c r="P54" s="105"/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6">
        <v>0</v>
      </c>
    </row>
    <row r="55" spans="1:31" s="462" customFormat="1" ht="13.5" customHeight="1" thickBot="1">
      <c r="A55" s="450">
        <v>39</v>
      </c>
      <c r="B55" s="414" t="s">
        <v>121</v>
      </c>
      <c r="C55" s="443" t="s">
        <v>293</v>
      </c>
      <c r="D55" s="412">
        <v>39817</v>
      </c>
      <c r="E55" s="105">
        <v>5600</v>
      </c>
      <c r="F55" s="108">
        <v>8200</v>
      </c>
      <c r="G55" s="108">
        <v>7100</v>
      </c>
      <c r="H55" s="108">
        <v>9500</v>
      </c>
      <c r="I55" s="108">
        <v>16400</v>
      </c>
      <c r="J55" s="108">
        <v>22100</v>
      </c>
      <c r="K55" s="108">
        <v>24000</v>
      </c>
      <c r="L55" s="108">
        <v>0</v>
      </c>
      <c r="M55" s="108">
        <v>0</v>
      </c>
      <c r="N55" s="108">
        <v>0</v>
      </c>
      <c r="O55" s="108"/>
      <c r="P55" s="108"/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9">
        <v>0</v>
      </c>
      <c r="AB55" s="419"/>
      <c r="AC55" s="419"/>
      <c r="AD55" s="419"/>
      <c r="AE55" s="419"/>
    </row>
    <row r="56" spans="1:31" ht="13.5" customHeight="1" thickBot="1">
      <c r="A56" s="420">
        <v>11</v>
      </c>
      <c r="B56" s="478" t="s">
        <v>182</v>
      </c>
      <c r="C56" s="452"/>
      <c r="D56" s="451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419"/>
      <c r="AC56" s="419"/>
      <c r="AD56" s="419"/>
      <c r="AE56" s="419"/>
    </row>
    <row r="57" spans="1:31" ht="13.5" customHeight="1">
      <c r="A57" s="450">
        <v>40</v>
      </c>
      <c r="B57" s="457" t="s">
        <v>131</v>
      </c>
      <c r="C57" s="443" t="s">
        <v>295</v>
      </c>
      <c r="D57" s="412">
        <v>39792</v>
      </c>
      <c r="E57" s="108">
        <v>5900</v>
      </c>
      <c r="F57" s="108">
        <v>6900</v>
      </c>
      <c r="G57" s="108">
        <v>19200</v>
      </c>
      <c r="H57" s="108">
        <v>25100</v>
      </c>
      <c r="I57" s="108">
        <v>29000</v>
      </c>
      <c r="J57" s="105" t="s">
        <v>33</v>
      </c>
      <c r="K57" s="105" t="s">
        <v>33</v>
      </c>
      <c r="L57" s="105" t="s">
        <v>33</v>
      </c>
      <c r="M57" s="105">
        <v>0</v>
      </c>
      <c r="N57" s="105">
        <v>4400</v>
      </c>
      <c r="O57" s="105"/>
      <c r="P57" s="105"/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4500</v>
      </c>
      <c r="Y57" s="105">
        <v>14200</v>
      </c>
      <c r="Z57" s="105">
        <v>7100</v>
      </c>
      <c r="AA57" s="106">
        <v>4500</v>
      </c>
      <c r="AB57" s="419"/>
      <c r="AC57" s="419"/>
      <c r="AD57" s="419"/>
      <c r="AE57" s="419"/>
    </row>
    <row r="58" spans="1:27" ht="13.5" customHeight="1">
      <c r="A58" s="450">
        <v>41</v>
      </c>
      <c r="B58" s="414" t="s">
        <v>132</v>
      </c>
      <c r="C58" s="443" t="s">
        <v>295</v>
      </c>
      <c r="D58" s="412">
        <v>39792</v>
      </c>
      <c r="E58" s="108">
        <v>5900</v>
      </c>
      <c r="F58" s="108">
        <v>6900</v>
      </c>
      <c r="G58" s="108">
        <v>19200</v>
      </c>
      <c r="H58" s="108">
        <v>25100</v>
      </c>
      <c r="I58" s="108">
        <v>29000</v>
      </c>
      <c r="J58" s="108"/>
      <c r="K58" s="108" t="s">
        <v>33</v>
      </c>
      <c r="L58" s="108" t="s">
        <v>33</v>
      </c>
      <c r="M58" s="108">
        <v>0</v>
      </c>
      <c r="N58" s="108">
        <v>4400</v>
      </c>
      <c r="O58" s="108"/>
      <c r="P58" s="108"/>
      <c r="Q58" s="108">
        <v>0</v>
      </c>
      <c r="R58" s="108"/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5">
        <v>4500</v>
      </c>
      <c r="Y58" s="105">
        <v>14200</v>
      </c>
      <c r="Z58" s="105">
        <v>7100</v>
      </c>
      <c r="AA58" s="106">
        <v>4500</v>
      </c>
    </row>
    <row r="59" spans="1:27" ht="13.5" customHeight="1">
      <c r="A59" s="450">
        <v>42</v>
      </c>
      <c r="B59" s="414" t="s">
        <v>134</v>
      </c>
      <c r="C59" s="443" t="s">
        <v>295</v>
      </c>
      <c r="D59" s="412">
        <v>39829</v>
      </c>
      <c r="E59" s="108">
        <v>4600</v>
      </c>
      <c r="F59" s="108">
        <v>5600</v>
      </c>
      <c r="G59" s="108">
        <v>14800</v>
      </c>
      <c r="H59" s="108">
        <v>19500</v>
      </c>
      <c r="I59" s="108">
        <v>22300</v>
      </c>
      <c r="J59" s="108"/>
      <c r="K59" s="108" t="s">
        <v>33</v>
      </c>
      <c r="L59" s="108" t="s">
        <v>33</v>
      </c>
      <c r="M59" s="108">
        <v>0</v>
      </c>
      <c r="N59" s="108"/>
      <c r="O59" s="108"/>
      <c r="P59" s="108"/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5">
        <v>4400</v>
      </c>
      <c r="Y59" s="105">
        <v>14400</v>
      </c>
      <c r="Z59" s="105">
        <v>6900</v>
      </c>
      <c r="AA59" s="106">
        <v>4400</v>
      </c>
    </row>
    <row r="60" spans="1:27" ht="13.5" customHeight="1">
      <c r="A60" s="450">
        <v>43</v>
      </c>
      <c r="B60" s="414" t="s">
        <v>136</v>
      </c>
      <c r="C60" s="443" t="s">
        <v>295</v>
      </c>
      <c r="D60" s="412">
        <v>39792</v>
      </c>
      <c r="E60" s="108">
        <v>5900</v>
      </c>
      <c r="F60" s="108">
        <v>6900</v>
      </c>
      <c r="G60" s="108">
        <v>19200</v>
      </c>
      <c r="H60" s="108">
        <v>25100</v>
      </c>
      <c r="I60" s="108">
        <v>29000</v>
      </c>
      <c r="J60" s="141" t="s">
        <v>33</v>
      </c>
      <c r="K60" s="108" t="s">
        <v>33</v>
      </c>
      <c r="L60" s="108" t="s">
        <v>33</v>
      </c>
      <c r="M60" s="108">
        <v>0</v>
      </c>
      <c r="N60" s="108">
        <v>0</v>
      </c>
      <c r="O60" s="108"/>
      <c r="P60" s="108"/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4500</v>
      </c>
      <c r="Y60" s="108">
        <v>14200</v>
      </c>
      <c r="Z60" s="108">
        <v>7100</v>
      </c>
      <c r="AA60" s="120">
        <v>4500</v>
      </c>
    </row>
    <row r="61" spans="1:27" ht="13.5" customHeight="1">
      <c r="A61" s="450">
        <v>44</v>
      </c>
      <c r="B61" s="414" t="s">
        <v>138</v>
      </c>
      <c r="C61" s="443" t="s">
        <v>296</v>
      </c>
      <c r="D61" s="412">
        <v>39792</v>
      </c>
      <c r="E61" s="108">
        <v>5900</v>
      </c>
      <c r="F61" s="108">
        <v>6900</v>
      </c>
      <c r="G61" s="108">
        <v>19200</v>
      </c>
      <c r="H61" s="108">
        <v>25100</v>
      </c>
      <c r="I61" s="108">
        <v>29000</v>
      </c>
      <c r="J61" s="141" t="s">
        <v>33</v>
      </c>
      <c r="K61" s="108" t="s">
        <v>33</v>
      </c>
      <c r="L61" s="108" t="s">
        <v>33</v>
      </c>
      <c r="M61" s="108">
        <v>0</v>
      </c>
      <c r="N61" s="108">
        <v>2900</v>
      </c>
      <c r="O61" s="108"/>
      <c r="P61" s="108"/>
      <c r="Q61" s="108">
        <v>0</v>
      </c>
      <c r="R61" s="108">
        <v>3400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4500</v>
      </c>
      <c r="Y61" s="108">
        <v>14200</v>
      </c>
      <c r="Z61" s="108">
        <v>7100</v>
      </c>
      <c r="AA61" s="120">
        <v>4500</v>
      </c>
    </row>
    <row r="62" spans="1:27" ht="13.5" customHeight="1">
      <c r="A62" s="450">
        <v>45</v>
      </c>
      <c r="B62" s="414" t="s">
        <v>140</v>
      </c>
      <c r="C62" s="443" t="s">
        <v>296</v>
      </c>
      <c r="D62" s="412">
        <v>39792</v>
      </c>
      <c r="E62" s="108">
        <v>5900</v>
      </c>
      <c r="F62" s="108">
        <v>6900</v>
      </c>
      <c r="G62" s="108">
        <v>19200</v>
      </c>
      <c r="H62" s="108">
        <v>25100</v>
      </c>
      <c r="I62" s="108">
        <v>29000</v>
      </c>
      <c r="J62" s="141" t="s">
        <v>33</v>
      </c>
      <c r="K62" s="108" t="s">
        <v>33</v>
      </c>
      <c r="L62" s="108" t="s">
        <v>33</v>
      </c>
      <c r="M62" s="108">
        <v>0</v>
      </c>
      <c r="N62" s="108">
        <v>2900</v>
      </c>
      <c r="O62" s="108"/>
      <c r="P62" s="108"/>
      <c r="Q62" s="108" t="s">
        <v>33</v>
      </c>
      <c r="R62" s="108">
        <v>3400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5">
        <v>4500</v>
      </c>
      <c r="Y62" s="105">
        <v>14200</v>
      </c>
      <c r="Z62" s="105">
        <v>7100</v>
      </c>
      <c r="AA62" s="106">
        <v>4500</v>
      </c>
    </row>
    <row r="63" spans="1:27" ht="13.5" customHeight="1">
      <c r="A63" s="450">
        <v>46</v>
      </c>
      <c r="B63" s="414" t="s">
        <v>142</v>
      </c>
      <c r="C63" s="443" t="s">
        <v>295</v>
      </c>
      <c r="D63" s="412">
        <v>39829</v>
      </c>
      <c r="E63" s="108">
        <v>5900</v>
      </c>
      <c r="F63" s="108">
        <v>6900</v>
      </c>
      <c r="G63" s="108">
        <v>19200</v>
      </c>
      <c r="H63" s="108">
        <v>25100</v>
      </c>
      <c r="I63" s="108">
        <v>29000</v>
      </c>
      <c r="J63" s="108" t="s">
        <v>33</v>
      </c>
      <c r="K63" s="108" t="s">
        <v>33</v>
      </c>
      <c r="L63" s="108" t="s">
        <v>33</v>
      </c>
      <c r="M63" s="108">
        <v>0</v>
      </c>
      <c r="N63" s="108">
        <v>2900</v>
      </c>
      <c r="O63" s="108"/>
      <c r="P63" s="108"/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5">
        <v>4500</v>
      </c>
      <c r="Y63" s="105">
        <v>14200</v>
      </c>
      <c r="Z63" s="105">
        <v>7100</v>
      </c>
      <c r="AA63" s="106">
        <v>4500</v>
      </c>
    </row>
    <row r="64" spans="1:31" s="462" customFormat="1" ht="13.5" customHeight="1" thickBot="1">
      <c r="A64" s="450">
        <v>47</v>
      </c>
      <c r="B64" s="414" t="s">
        <v>144</v>
      </c>
      <c r="C64" s="443" t="s">
        <v>295</v>
      </c>
      <c r="D64" s="412">
        <v>39829</v>
      </c>
      <c r="E64" s="108">
        <v>5900</v>
      </c>
      <c r="F64" s="108">
        <v>6900</v>
      </c>
      <c r="G64" s="108">
        <v>19200</v>
      </c>
      <c r="H64" s="108">
        <v>25100</v>
      </c>
      <c r="I64" s="108">
        <v>29000</v>
      </c>
      <c r="J64" s="108">
        <v>0</v>
      </c>
      <c r="K64" s="108">
        <v>0</v>
      </c>
      <c r="L64" s="108">
        <v>0</v>
      </c>
      <c r="M64" s="108">
        <v>0</v>
      </c>
      <c r="N64" s="108">
        <v>2900</v>
      </c>
      <c r="O64" s="108"/>
      <c r="P64" s="108"/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5">
        <v>4500</v>
      </c>
      <c r="Y64" s="105">
        <v>14200</v>
      </c>
      <c r="Z64" s="105">
        <v>7100</v>
      </c>
      <c r="AA64" s="106">
        <v>4500</v>
      </c>
      <c r="AB64" s="419"/>
      <c r="AC64" s="419"/>
      <c r="AD64" s="419"/>
      <c r="AE64" s="419"/>
    </row>
    <row r="65" spans="1:27" s="419" customFormat="1" ht="13.5" customHeight="1" thickBot="1">
      <c r="A65" s="450">
        <v>48</v>
      </c>
      <c r="B65" s="461" t="s">
        <v>235</v>
      </c>
      <c r="C65" s="443" t="s">
        <v>295</v>
      </c>
      <c r="D65" s="412">
        <v>39792</v>
      </c>
      <c r="E65" s="108">
        <v>5900</v>
      </c>
      <c r="F65" s="108">
        <v>6900</v>
      </c>
      <c r="G65" s="108">
        <v>19200</v>
      </c>
      <c r="H65" s="108">
        <v>25100</v>
      </c>
      <c r="I65" s="108">
        <v>29000</v>
      </c>
      <c r="J65" s="117" t="s">
        <v>33</v>
      </c>
      <c r="K65" s="117" t="s">
        <v>33</v>
      </c>
      <c r="L65" s="117" t="s">
        <v>33</v>
      </c>
      <c r="M65" s="117">
        <v>0</v>
      </c>
      <c r="N65" s="117">
        <v>0</v>
      </c>
      <c r="O65" s="117"/>
      <c r="P65" s="117"/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05">
        <v>4500</v>
      </c>
      <c r="Y65" s="105">
        <v>14200</v>
      </c>
      <c r="Z65" s="105">
        <v>7100</v>
      </c>
      <c r="AA65" s="106">
        <v>4500</v>
      </c>
    </row>
    <row r="66" spans="1:27" ht="15.75" customHeight="1" thickBot="1">
      <c r="A66" s="420">
        <v>12</v>
      </c>
      <c r="B66" s="481" t="s">
        <v>183</v>
      </c>
      <c r="C66" s="460"/>
      <c r="D66" s="459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34"/>
    </row>
    <row r="67" spans="1:27" ht="12.75">
      <c r="A67" s="450">
        <v>49</v>
      </c>
      <c r="B67" s="457" t="s">
        <v>151</v>
      </c>
      <c r="C67" s="443" t="s">
        <v>293</v>
      </c>
      <c r="D67" s="453">
        <v>39829</v>
      </c>
      <c r="E67" s="105">
        <v>5600</v>
      </c>
      <c r="F67" s="105">
        <v>6100</v>
      </c>
      <c r="G67" s="105">
        <v>15900</v>
      </c>
      <c r="H67" s="105">
        <v>19800</v>
      </c>
      <c r="I67" s="105">
        <v>23100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/>
      <c r="P67" s="105"/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4600</v>
      </c>
      <c r="Y67" s="105">
        <v>6700</v>
      </c>
      <c r="Z67" s="105">
        <v>6900</v>
      </c>
      <c r="AA67" s="119">
        <v>0</v>
      </c>
    </row>
    <row r="68" spans="1:27" ht="12.75">
      <c r="A68" s="450">
        <v>50</v>
      </c>
      <c r="B68" s="414" t="s">
        <v>153</v>
      </c>
      <c r="C68" s="443" t="s">
        <v>294</v>
      </c>
      <c r="D68" s="453">
        <v>39829</v>
      </c>
      <c r="E68" s="105">
        <v>5600</v>
      </c>
      <c r="F68" s="105">
        <v>6100</v>
      </c>
      <c r="G68" s="105">
        <v>15900</v>
      </c>
      <c r="H68" s="105">
        <v>19800</v>
      </c>
      <c r="I68" s="105">
        <v>23100</v>
      </c>
      <c r="J68" s="108"/>
      <c r="K68" s="108">
        <v>0</v>
      </c>
      <c r="L68" s="108">
        <v>0</v>
      </c>
      <c r="M68" s="108">
        <v>0</v>
      </c>
      <c r="N68" s="108">
        <v>1400</v>
      </c>
      <c r="O68" s="108"/>
      <c r="P68" s="108"/>
      <c r="Q68" s="108">
        <v>0</v>
      </c>
      <c r="R68" s="108" t="s">
        <v>33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5">
        <v>4600</v>
      </c>
      <c r="Y68" s="105">
        <v>6700</v>
      </c>
      <c r="Z68" s="105">
        <v>6900</v>
      </c>
      <c r="AA68" s="120">
        <v>0</v>
      </c>
    </row>
    <row r="69" spans="1:27" ht="12.75">
      <c r="A69" s="450">
        <v>51</v>
      </c>
      <c r="B69" s="414" t="s">
        <v>155</v>
      </c>
      <c r="C69" s="443" t="s">
        <v>289</v>
      </c>
      <c r="D69" s="453">
        <v>39829</v>
      </c>
      <c r="E69" s="105">
        <v>5600</v>
      </c>
      <c r="F69" s="105">
        <v>6100</v>
      </c>
      <c r="G69" s="105">
        <v>15900</v>
      </c>
      <c r="H69" s="105">
        <v>19800</v>
      </c>
      <c r="I69" s="105">
        <v>23100</v>
      </c>
      <c r="J69" s="108">
        <v>0</v>
      </c>
      <c r="K69" s="108">
        <v>0</v>
      </c>
      <c r="L69" s="108">
        <v>0</v>
      </c>
      <c r="M69" s="108">
        <v>0</v>
      </c>
      <c r="N69" s="108">
        <v>600</v>
      </c>
      <c r="O69" s="108"/>
      <c r="P69" s="108"/>
      <c r="Q69" s="108">
        <v>0</v>
      </c>
      <c r="R69" s="108"/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5">
        <v>4600</v>
      </c>
      <c r="Y69" s="105">
        <v>6700</v>
      </c>
      <c r="Z69" s="105">
        <v>6900</v>
      </c>
      <c r="AA69" s="120">
        <v>0</v>
      </c>
    </row>
    <row r="70" spans="1:27" ht="12.75">
      <c r="A70" s="450">
        <v>52</v>
      </c>
      <c r="B70" s="414" t="s">
        <v>157</v>
      </c>
      <c r="C70" s="443" t="s">
        <v>289</v>
      </c>
      <c r="D70" s="453">
        <v>39829</v>
      </c>
      <c r="E70" s="105">
        <v>5600</v>
      </c>
      <c r="F70" s="105">
        <v>6100</v>
      </c>
      <c r="G70" s="105">
        <v>15900</v>
      </c>
      <c r="H70" s="105">
        <v>19800</v>
      </c>
      <c r="I70" s="105">
        <v>23100</v>
      </c>
      <c r="J70" s="108">
        <v>0</v>
      </c>
      <c r="K70" s="108">
        <v>0</v>
      </c>
      <c r="L70" s="108">
        <v>0</v>
      </c>
      <c r="M70" s="108">
        <v>0</v>
      </c>
      <c r="N70" s="108">
        <v>4200</v>
      </c>
      <c r="O70" s="108"/>
      <c r="P70" s="108"/>
      <c r="Q70" s="108">
        <v>0</v>
      </c>
      <c r="R70" s="108">
        <v>0</v>
      </c>
      <c r="S70" s="108"/>
      <c r="T70" s="108">
        <v>0</v>
      </c>
      <c r="U70" s="108">
        <v>0</v>
      </c>
      <c r="V70" s="108">
        <v>0</v>
      </c>
      <c r="W70" s="108">
        <v>0</v>
      </c>
      <c r="X70" s="105">
        <v>4600</v>
      </c>
      <c r="Y70" s="105">
        <v>6700</v>
      </c>
      <c r="Z70" s="105">
        <v>6900</v>
      </c>
      <c r="AA70" s="120">
        <v>0</v>
      </c>
    </row>
    <row r="71" spans="1:27" ht="13.5" thickBot="1">
      <c r="A71" s="450">
        <v>53</v>
      </c>
      <c r="B71" s="454" t="s">
        <v>159</v>
      </c>
      <c r="C71" s="458" t="s">
        <v>289</v>
      </c>
      <c r="D71" s="453">
        <v>39829</v>
      </c>
      <c r="E71" s="105">
        <v>5600</v>
      </c>
      <c r="F71" s="105">
        <v>6100</v>
      </c>
      <c r="G71" s="105">
        <v>15900</v>
      </c>
      <c r="H71" s="105">
        <v>19800</v>
      </c>
      <c r="I71" s="105">
        <v>23100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/>
      <c r="P71" s="112"/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05">
        <v>4600</v>
      </c>
      <c r="Y71" s="105">
        <v>6700</v>
      </c>
      <c r="Z71" s="105">
        <v>6900</v>
      </c>
      <c r="AA71" s="121">
        <v>0</v>
      </c>
    </row>
    <row r="72" spans="1:27" ht="13.5" thickBot="1">
      <c r="A72" s="420">
        <v>13</v>
      </c>
      <c r="B72" s="481" t="s">
        <v>184</v>
      </c>
      <c r="C72" s="452"/>
      <c r="D72" s="451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22"/>
    </row>
    <row r="73" spans="1:27" ht="12.75">
      <c r="A73" s="450">
        <v>54</v>
      </c>
      <c r="B73" s="457" t="s">
        <v>162</v>
      </c>
      <c r="C73" s="443" t="s">
        <v>293</v>
      </c>
      <c r="D73" s="453">
        <v>39828</v>
      </c>
      <c r="E73" s="105">
        <v>5600</v>
      </c>
      <c r="F73" s="105">
        <v>6100</v>
      </c>
      <c r="G73" s="105">
        <v>15900</v>
      </c>
      <c r="H73" s="105">
        <v>19800</v>
      </c>
      <c r="I73" s="105">
        <v>23100</v>
      </c>
      <c r="J73" s="105">
        <v>0</v>
      </c>
      <c r="K73" s="105">
        <v>0</v>
      </c>
      <c r="L73" s="105">
        <v>0</v>
      </c>
      <c r="M73" s="105">
        <v>0</v>
      </c>
      <c r="N73" s="105">
        <v>2800</v>
      </c>
      <c r="O73" s="105"/>
      <c r="P73" s="105"/>
      <c r="Q73" s="105">
        <v>0</v>
      </c>
      <c r="R73" s="105"/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3900</v>
      </c>
      <c r="Y73" s="105">
        <v>4700</v>
      </c>
      <c r="Z73" s="105">
        <v>5700</v>
      </c>
      <c r="AA73" s="119">
        <v>0</v>
      </c>
    </row>
    <row r="74" spans="1:27" ht="15.75" customHeight="1">
      <c r="A74" s="450">
        <v>55</v>
      </c>
      <c r="B74" s="414" t="s">
        <v>164</v>
      </c>
      <c r="C74" s="443" t="s">
        <v>294</v>
      </c>
      <c r="D74" s="412">
        <v>39828</v>
      </c>
      <c r="E74" s="105">
        <v>5600</v>
      </c>
      <c r="F74" s="105">
        <v>6100</v>
      </c>
      <c r="G74" s="105">
        <v>15900</v>
      </c>
      <c r="H74" s="105">
        <v>19800</v>
      </c>
      <c r="I74" s="105">
        <v>23100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/>
      <c r="P74" s="108"/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5">
        <v>3900</v>
      </c>
      <c r="Y74" s="105">
        <v>4700</v>
      </c>
      <c r="Z74" s="105">
        <v>5700</v>
      </c>
      <c r="AA74" s="120">
        <v>0</v>
      </c>
    </row>
    <row r="75" spans="1:27" ht="13.5" thickBot="1">
      <c r="A75" s="450">
        <v>56</v>
      </c>
      <c r="B75" s="454" t="s">
        <v>166</v>
      </c>
      <c r="C75" s="443" t="s">
        <v>294</v>
      </c>
      <c r="D75" s="456">
        <v>39828</v>
      </c>
      <c r="E75" s="105">
        <v>5600</v>
      </c>
      <c r="F75" s="105">
        <v>6100</v>
      </c>
      <c r="G75" s="105">
        <v>15900</v>
      </c>
      <c r="H75" s="105">
        <v>19800</v>
      </c>
      <c r="I75" s="105">
        <v>23100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/>
      <c r="P75" s="112"/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05">
        <v>3900</v>
      </c>
      <c r="Y75" s="105">
        <v>4700</v>
      </c>
      <c r="Z75" s="105">
        <v>5700</v>
      </c>
      <c r="AA75" s="121">
        <v>0</v>
      </c>
    </row>
    <row r="76" spans="1:27" ht="13.5" thickBot="1">
      <c r="A76" s="420">
        <v>14</v>
      </c>
      <c r="B76" s="478" t="s">
        <v>185</v>
      </c>
      <c r="C76" s="452"/>
      <c r="D76" s="451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22"/>
    </row>
    <row r="77" spans="1:27" ht="12.75">
      <c r="A77" s="450">
        <v>57</v>
      </c>
      <c r="B77" s="455" t="s">
        <v>167</v>
      </c>
      <c r="C77" s="443" t="s">
        <v>293</v>
      </c>
      <c r="D77" s="453">
        <v>39829</v>
      </c>
      <c r="E77" s="105">
        <v>7100</v>
      </c>
      <c r="F77" s="105">
        <v>8100</v>
      </c>
      <c r="G77" s="105">
        <v>17200</v>
      </c>
      <c r="H77" s="105">
        <v>28300</v>
      </c>
      <c r="I77" s="105">
        <v>32400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>
        <v>4600</v>
      </c>
      <c r="Y77" s="105">
        <v>6500</v>
      </c>
      <c r="Z77" s="105">
        <v>6800</v>
      </c>
      <c r="AA77" s="119"/>
    </row>
    <row r="78" spans="1:27" ht="13.5" thickBot="1">
      <c r="A78" s="450">
        <v>58</v>
      </c>
      <c r="B78" s="454" t="s">
        <v>168</v>
      </c>
      <c r="C78" s="443" t="s">
        <v>293</v>
      </c>
      <c r="D78" s="453">
        <v>39829</v>
      </c>
      <c r="E78" s="112">
        <v>7100</v>
      </c>
      <c r="F78" s="112">
        <v>8100</v>
      </c>
      <c r="G78" s="112">
        <v>17200</v>
      </c>
      <c r="H78" s="112">
        <v>28300</v>
      </c>
      <c r="I78" s="112">
        <v>32400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>
        <v>4600</v>
      </c>
      <c r="Y78" s="112">
        <v>6500</v>
      </c>
      <c r="Z78" s="112">
        <v>6800</v>
      </c>
      <c r="AA78" s="121"/>
    </row>
    <row r="79" spans="1:27" ht="13.5" thickBot="1">
      <c r="A79" s="420">
        <v>15</v>
      </c>
      <c r="B79" s="478" t="s">
        <v>186</v>
      </c>
      <c r="C79" s="452"/>
      <c r="D79" s="451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22"/>
    </row>
    <row r="80" spans="1:27" ht="13.5" thickBot="1">
      <c r="A80" s="450">
        <v>59</v>
      </c>
      <c r="B80" s="449" t="s">
        <v>169</v>
      </c>
      <c r="C80" s="448" t="s">
        <v>292</v>
      </c>
      <c r="D80" s="425">
        <v>39829</v>
      </c>
      <c r="E80" s="149">
        <v>7700</v>
      </c>
      <c r="F80" s="149">
        <v>8800</v>
      </c>
      <c r="G80" s="149">
        <v>22400</v>
      </c>
      <c r="H80" s="149">
        <v>29300</v>
      </c>
      <c r="I80" s="149">
        <v>33400</v>
      </c>
      <c r="J80" s="447"/>
      <c r="K80" s="447"/>
      <c r="L80" s="447"/>
      <c r="M80" s="447"/>
      <c r="N80" s="149">
        <v>5800</v>
      </c>
      <c r="O80" s="149"/>
      <c r="P80" s="149"/>
      <c r="Q80" s="447"/>
      <c r="R80" s="149">
        <v>1600</v>
      </c>
      <c r="S80" s="447"/>
      <c r="T80" s="447"/>
      <c r="U80" s="447"/>
      <c r="V80" s="447"/>
      <c r="W80" s="447"/>
      <c r="X80" s="115">
        <v>6800</v>
      </c>
      <c r="Y80" s="115">
        <v>9900</v>
      </c>
      <c r="Z80" s="115">
        <v>10100</v>
      </c>
      <c r="AA80" s="446"/>
    </row>
    <row r="81" spans="1:27" ht="13.5" thickBot="1">
      <c r="A81" s="420">
        <v>16</v>
      </c>
      <c r="B81" s="482" t="s">
        <v>194</v>
      </c>
      <c r="C81" s="419"/>
      <c r="D81" s="43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45"/>
      <c r="AA81" s="418"/>
    </row>
    <row r="82" spans="1:27" ht="13.5" thickBot="1">
      <c r="A82" s="417">
        <v>60</v>
      </c>
      <c r="B82" s="433" t="s">
        <v>218</v>
      </c>
      <c r="C82" s="432" t="s">
        <v>290</v>
      </c>
      <c r="D82" s="431">
        <v>39829</v>
      </c>
      <c r="E82" s="162">
        <v>6800</v>
      </c>
      <c r="F82" s="162">
        <v>7200</v>
      </c>
      <c r="G82" s="162">
        <v>15500</v>
      </c>
      <c r="H82" s="162">
        <v>20200</v>
      </c>
      <c r="I82" s="162">
        <v>23200</v>
      </c>
      <c r="J82" s="430"/>
      <c r="K82" s="430"/>
      <c r="L82" s="430"/>
      <c r="M82" s="430"/>
      <c r="N82" s="162"/>
      <c r="O82" s="162"/>
      <c r="P82" s="162"/>
      <c r="Q82" s="430"/>
      <c r="R82" s="162"/>
      <c r="S82" s="162"/>
      <c r="T82" s="430"/>
      <c r="U82" s="430"/>
      <c r="V82" s="430"/>
      <c r="W82" s="444"/>
      <c r="X82" s="175">
        <v>5000</v>
      </c>
      <c r="Y82" s="162">
        <v>6800</v>
      </c>
      <c r="Z82" s="234">
        <v>7100</v>
      </c>
      <c r="AA82" s="176"/>
    </row>
    <row r="83" spans="1:27" ht="12.75">
      <c r="A83" s="417">
        <v>61</v>
      </c>
      <c r="B83" s="439" t="s">
        <v>238</v>
      </c>
      <c r="C83" s="443" t="s">
        <v>290</v>
      </c>
      <c r="D83" s="442">
        <v>39829</v>
      </c>
      <c r="E83" s="112">
        <v>3400</v>
      </c>
      <c r="F83" s="112">
        <v>3600</v>
      </c>
      <c r="G83" s="112">
        <v>15500</v>
      </c>
      <c r="H83" s="112">
        <v>20200</v>
      </c>
      <c r="I83" s="112">
        <v>23200</v>
      </c>
      <c r="J83" s="441"/>
      <c r="K83" s="441"/>
      <c r="L83" s="441"/>
      <c r="M83" s="441"/>
      <c r="N83" s="70">
        <v>2600</v>
      </c>
      <c r="O83" s="117"/>
      <c r="P83" s="117"/>
      <c r="Q83" s="112"/>
      <c r="R83" s="70">
        <v>2100</v>
      </c>
      <c r="S83" s="70">
        <v>2100</v>
      </c>
      <c r="T83" s="441"/>
      <c r="U83" s="441"/>
      <c r="V83" s="441"/>
      <c r="W83" s="440"/>
      <c r="X83" s="184">
        <v>5000</v>
      </c>
      <c r="Y83" s="112">
        <v>6800</v>
      </c>
      <c r="Z83" s="121">
        <v>7100</v>
      </c>
      <c r="AA83" s="193"/>
    </row>
    <row r="84" spans="1:27" ht="13.5" thickBot="1">
      <c r="A84" s="417">
        <v>62</v>
      </c>
      <c r="B84" s="439" t="s">
        <v>291</v>
      </c>
      <c r="C84" s="407" t="s">
        <v>290</v>
      </c>
      <c r="D84" s="406">
        <v>39829</v>
      </c>
      <c r="E84" s="143">
        <v>3400</v>
      </c>
      <c r="F84" s="143">
        <v>3600</v>
      </c>
      <c r="G84" s="143"/>
      <c r="H84" s="143"/>
      <c r="I84" s="143"/>
      <c r="J84" s="405"/>
      <c r="K84" s="405"/>
      <c r="L84" s="405"/>
      <c r="M84" s="405"/>
      <c r="N84" s="143"/>
      <c r="O84" s="143"/>
      <c r="P84" s="143"/>
      <c r="Q84" s="143"/>
      <c r="R84" s="143"/>
      <c r="S84" s="143"/>
      <c r="T84" s="405"/>
      <c r="U84" s="405"/>
      <c r="V84" s="405"/>
      <c r="W84" s="405"/>
      <c r="X84" s="143"/>
      <c r="Y84" s="143"/>
      <c r="Z84" s="143"/>
      <c r="AA84" s="188"/>
    </row>
    <row r="85" spans="1:27" ht="13.5" thickBot="1">
      <c r="A85" s="420">
        <v>17</v>
      </c>
      <c r="B85" s="482" t="s">
        <v>195</v>
      </c>
      <c r="C85" s="438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8"/>
    </row>
    <row r="86" spans="1:27" ht="12.75">
      <c r="A86" s="415">
        <v>63</v>
      </c>
      <c r="B86" s="433" t="s">
        <v>196</v>
      </c>
      <c r="C86" s="432" t="s">
        <v>289</v>
      </c>
      <c r="D86" s="431">
        <v>39829</v>
      </c>
      <c r="E86" s="162">
        <v>5083</v>
      </c>
      <c r="F86" s="162">
        <v>5796</v>
      </c>
      <c r="G86" s="162">
        <v>14001</v>
      </c>
      <c r="H86" s="162">
        <v>18518</v>
      </c>
      <c r="I86" s="162">
        <v>21135</v>
      </c>
      <c r="J86" s="430"/>
      <c r="K86" s="430"/>
      <c r="L86" s="430"/>
      <c r="M86" s="430"/>
      <c r="N86" s="162">
        <v>2348</v>
      </c>
      <c r="O86" s="162"/>
      <c r="P86" s="162"/>
      <c r="Q86" s="162"/>
      <c r="R86" s="162"/>
      <c r="S86" s="162"/>
      <c r="T86" s="162"/>
      <c r="U86" s="162"/>
      <c r="V86" s="162"/>
      <c r="W86" s="162"/>
      <c r="X86" s="162">
        <v>4600</v>
      </c>
      <c r="Y86" s="162">
        <v>6500</v>
      </c>
      <c r="Z86" s="162">
        <v>6800</v>
      </c>
      <c r="AA86" s="176"/>
    </row>
    <row r="87" spans="1:27" ht="13.5" thickBot="1">
      <c r="A87" s="415">
        <v>64</v>
      </c>
      <c r="B87" s="437" t="s">
        <v>197</v>
      </c>
      <c r="C87" s="407" t="s">
        <v>289</v>
      </c>
      <c r="D87" s="406">
        <v>39829</v>
      </c>
      <c r="E87" s="143">
        <v>5083</v>
      </c>
      <c r="F87" s="143">
        <v>5796</v>
      </c>
      <c r="G87" s="143">
        <v>14001</v>
      </c>
      <c r="H87" s="143">
        <v>18518</v>
      </c>
      <c r="I87" s="143">
        <v>21135</v>
      </c>
      <c r="J87" s="405"/>
      <c r="K87" s="405"/>
      <c r="L87" s="405"/>
      <c r="M87" s="405"/>
      <c r="N87" s="143">
        <v>2348</v>
      </c>
      <c r="O87" s="143"/>
      <c r="P87" s="143"/>
      <c r="Q87" s="143">
        <v>2705</v>
      </c>
      <c r="R87" s="143"/>
      <c r="S87" s="143"/>
      <c r="T87" s="143"/>
      <c r="U87" s="143"/>
      <c r="V87" s="143"/>
      <c r="W87" s="143"/>
      <c r="X87" s="143">
        <v>4600</v>
      </c>
      <c r="Y87" s="143">
        <v>6500</v>
      </c>
      <c r="Z87" s="143">
        <v>6800</v>
      </c>
      <c r="AA87" s="188"/>
    </row>
    <row r="88" spans="1:27" ht="12.75">
      <c r="A88" s="436">
        <v>18</v>
      </c>
      <c r="B88" s="483" t="s">
        <v>198</v>
      </c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4"/>
    </row>
    <row r="89" spans="1:27" ht="12.75">
      <c r="A89" s="415">
        <v>65</v>
      </c>
      <c r="B89" s="416" t="s">
        <v>224</v>
      </c>
      <c r="C89" s="413" t="s">
        <v>288</v>
      </c>
      <c r="D89" s="412">
        <v>39829</v>
      </c>
      <c r="E89" s="108">
        <f>2200-230</f>
        <v>1970</v>
      </c>
      <c r="F89" s="108">
        <f>7300-230</f>
        <v>7070</v>
      </c>
      <c r="G89" s="108">
        <f>9000-230</f>
        <v>8770</v>
      </c>
      <c r="H89" s="108"/>
      <c r="I89" s="108"/>
      <c r="J89" s="108"/>
      <c r="K89" s="108"/>
      <c r="L89" s="108"/>
      <c r="M89" s="108"/>
      <c r="N89" s="108">
        <f>1100-230</f>
        <v>870</v>
      </c>
      <c r="O89" s="108"/>
      <c r="P89" s="108"/>
      <c r="Q89" s="108">
        <f>2400-230</f>
        <v>2170</v>
      </c>
      <c r="R89" s="108">
        <f>3500-230</f>
        <v>3270</v>
      </c>
      <c r="S89" s="108"/>
      <c r="T89" s="108"/>
      <c r="U89" s="108"/>
      <c r="V89" s="108"/>
      <c r="W89" s="108"/>
      <c r="X89" s="108"/>
      <c r="Y89" s="108"/>
      <c r="Z89" s="108"/>
      <c r="AA89" s="120"/>
    </row>
    <row r="90" spans="1:27" ht="12.75">
      <c r="A90" s="415">
        <v>66</v>
      </c>
      <c r="B90" s="416" t="s">
        <v>225</v>
      </c>
      <c r="C90" s="413" t="s">
        <v>288</v>
      </c>
      <c r="D90" s="412">
        <v>39829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20"/>
    </row>
    <row r="91" spans="1:27" ht="12.75">
      <c r="A91" s="415">
        <v>67</v>
      </c>
      <c r="B91" s="416" t="s">
        <v>229</v>
      </c>
      <c r="C91" s="413" t="s">
        <v>287</v>
      </c>
      <c r="D91" s="412">
        <v>39829</v>
      </c>
      <c r="E91" s="108">
        <f>2200-230</f>
        <v>1970</v>
      </c>
      <c r="F91" s="108">
        <f>7300-230</f>
        <v>7070</v>
      </c>
      <c r="G91" s="108">
        <f>9000-230</f>
        <v>8770</v>
      </c>
      <c r="H91" s="108"/>
      <c r="I91" s="108"/>
      <c r="J91" s="108"/>
      <c r="K91" s="108"/>
      <c r="L91" s="108"/>
      <c r="M91" s="108"/>
      <c r="N91" s="108">
        <v>870</v>
      </c>
      <c r="O91" s="108"/>
      <c r="P91" s="108"/>
      <c r="Q91" s="108">
        <v>2170</v>
      </c>
      <c r="R91" s="108">
        <v>3270</v>
      </c>
      <c r="S91" s="108"/>
      <c r="T91" s="108"/>
      <c r="U91" s="108"/>
      <c r="V91" s="108"/>
      <c r="W91" s="108"/>
      <c r="X91" s="108"/>
      <c r="Y91" s="108"/>
      <c r="Z91" s="108"/>
      <c r="AA91" s="120"/>
    </row>
    <row r="92" spans="1:27" ht="13.5" thickBot="1">
      <c r="A92" s="415">
        <v>68</v>
      </c>
      <c r="B92" s="428" t="s">
        <v>226</v>
      </c>
      <c r="C92" s="407" t="s">
        <v>287</v>
      </c>
      <c r="D92" s="412">
        <v>39829</v>
      </c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88"/>
    </row>
    <row r="93" spans="1:27" ht="13.5" thickBot="1">
      <c r="A93" s="420">
        <v>19</v>
      </c>
      <c r="B93" s="484" t="s">
        <v>203</v>
      </c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8"/>
    </row>
    <row r="94" spans="1:27" ht="21.75" customHeight="1">
      <c r="A94" s="415">
        <v>69</v>
      </c>
      <c r="B94" s="433" t="s">
        <v>240</v>
      </c>
      <c r="C94" s="432" t="s">
        <v>285</v>
      </c>
      <c r="D94" s="297">
        <v>39662</v>
      </c>
      <c r="E94" s="162">
        <v>2000</v>
      </c>
      <c r="F94" s="162">
        <v>2000</v>
      </c>
      <c r="G94" s="162">
        <v>2000</v>
      </c>
      <c r="H94" s="162">
        <v>2000</v>
      </c>
      <c r="I94" s="162">
        <v>2000</v>
      </c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29"/>
    </row>
    <row r="95" spans="1:27" ht="18.75" customHeight="1" thickBot="1">
      <c r="A95" s="415">
        <v>70</v>
      </c>
      <c r="B95" s="428" t="s">
        <v>286</v>
      </c>
      <c r="C95" s="407" t="s">
        <v>285</v>
      </c>
      <c r="D95" s="293">
        <v>39662</v>
      </c>
      <c r="E95" s="143">
        <v>2000</v>
      </c>
      <c r="F95" s="143">
        <v>2000</v>
      </c>
      <c r="G95" s="143">
        <v>2000</v>
      </c>
      <c r="H95" s="143">
        <v>2000</v>
      </c>
      <c r="I95" s="143">
        <v>2000</v>
      </c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4"/>
    </row>
    <row r="96" spans="1:27" ht="13.5" thickBot="1">
      <c r="A96" s="420">
        <v>20</v>
      </c>
      <c r="B96" s="485" t="s">
        <v>206</v>
      </c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8"/>
    </row>
    <row r="97" spans="1:27" ht="13.5" thickBot="1">
      <c r="A97" s="417">
        <v>71</v>
      </c>
      <c r="B97" s="427" t="s">
        <v>207</v>
      </c>
      <c r="C97" s="426" t="s">
        <v>284</v>
      </c>
      <c r="D97" s="425">
        <v>39829</v>
      </c>
      <c r="E97" s="115">
        <v>6660</v>
      </c>
      <c r="F97" s="115">
        <v>7929</v>
      </c>
      <c r="G97" s="115">
        <v>19125</v>
      </c>
      <c r="H97" s="115">
        <v>25704</v>
      </c>
      <c r="I97" s="115">
        <v>28243</v>
      </c>
      <c r="J97" s="115"/>
      <c r="K97" s="424"/>
      <c r="L97" s="424"/>
      <c r="M97" s="424" t="s">
        <v>217</v>
      </c>
      <c r="N97" s="115">
        <f>3700-230</f>
        <v>3470</v>
      </c>
      <c r="O97" s="115"/>
      <c r="P97" s="115"/>
      <c r="Q97" s="424"/>
      <c r="R97" s="424"/>
      <c r="S97" s="424"/>
      <c r="T97" s="424"/>
      <c r="U97" s="424"/>
      <c r="V97" s="424"/>
      <c r="W97" s="423"/>
      <c r="X97" s="422">
        <v>4500</v>
      </c>
      <c r="Y97" s="115">
        <v>6300</v>
      </c>
      <c r="Z97" s="122">
        <v>6600</v>
      </c>
      <c r="AA97" s="421"/>
    </row>
    <row r="98" spans="1:27" ht="12.75">
      <c r="A98" s="420">
        <v>21</v>
      </c>
      <c r="B98" s="485" t="s">
        <v>208</v>
      </c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8"/>
    </row>
    <row r="99" spans="1:27" ht="12.75">
      <c r="A99" s="417">
        <v>72</v>
      </c>
      <c r="B99" s="416" t="s">
        <v>209</v>
      </c>
      <c r="C99" s="413" t="s">
        <v>283</v>
      </c>
      <c r="D99" s="412">
        <v>39829</v>
      </c>
      <c r="E99" s="108">
        <f>6000-225</f>
        <v>5775</v>
      </c>
      <c r="F99" s="108">
        <f>6500-225</f>
        <v>6275</v>
      </c>
      <c r="G99" s="108">
        <f>14200-225</f>
        <v>13975</v>
      </c>
      <c r="H99" s="108">
        <f>18400-225</f>
        <v>18175</v>
      </c>
      <c r="I99" s="108">
        <f>21300-225</f>
        <v>21075</v>
      </c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108">
        <v>4200</v>
      </c>
      <c r="Y99" s="108">
        <v>5900</v>
      </c>
      <c r="Z99" s="108">
        <v>6100</v>
      </c>
      <c r="AA99" s="410"/>
    </row>
    <row r="100" spans="1:27" ht="12.75">
      <c r="A100" s="415">
        <v>73</v>
      </c>
      <c r="B100" s="414" t="s">
        <v>210</v>
      </c>
      <c r="C100" s="413" t="s">
        <v>282</v>
      </c>
      <c r="D100" s="412">
        <v>39829</v>
      </c>
      <c r="E100" s="108">
        <f>5800-225</f>
        <v>5575</v>
      </c>
      <c r="F100" s="108">
        <f>6300-225</f>
        <v>6075</v>
      </c>
      <c r="G100" s="108">
        <f>13900-225</f>
        <v>13675</v>
      </c>
      <c r="H100" s="108">
        <f>18400-225</f>
        <v>18175</v>
      </c>
      <c r="I100" s="108">
        <f>21100-225</f>
        <v>20875</v>
      </c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108">
        <v>4200</v>
      </c>
      <c r="Y100" s="108">
        <v>5900</v>
      </c>
      <c r="Z100" s="108">
        <v>6100</v>
      </c>
      <c r="AA100" s="410"/>
    </row>
    <row r="101" spans="1:27" ht="13.5" thickBot="1">
      <c r="A101" s="409">
        <v>74</v>
      </c>
      <c r="B101" s="408" t="s">
        <v>211</v>
      </c>
      <c r="C101" s="407" t="s">
        <v>282</v>
      </c>
      <c r="D101" s="406">
        <v>39829</v>
      </c>
      <c r="E101" s="143">
        <f>5800-225</f>
        <v>5575</v>
      </c>
      <c r="F101" s="143">
        <v>6075</v>
      </c>
      <c r="G101" s="143">
        <v>13675</v>
      </c>
      <c r="H101" s="143">
        <v>18175</v>
      </c>
      <c r="I101" s="143">
        <v>20875</v>
      </c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143">
        <v>4200</v>
      </c>
      <c r="Y101" s="143">
        <v>5900</v>
      </c>
      <c r="Z101" s="143">
        <v>6100</v>
      </c>
      <c r="AA101" s="404"/>
    </row>
    <row r="103" ht="15.75">
      <c r="B103" s="403" t="s">
        <v>212</v>
      </c>
    </row>
    <row r="105" ht="12.75">
      <c r="B105" s="322" t="s">
        <v>281</v>
      </c>
    </row>
    <row r="106" ht="12.75">
      <c r="B106" s="322" t="s">
        <v>280</v>
      </c>
    </row>
    <row r="107" ht="12.75">
      <c r="B107" s="322" t="s">
        <v>279</v>
      </c>
    </row>
    <row r="108" ht="12.75">
      <c r="B108" s="322" t="s">
        <v>278</v>
      </c>
    </row>
    <row r="109" ht="12.75">
      <c r="B109" s="322" t="s">
        <v>277</v>
      </c>
    </row>
    <row r="110" ht="12.75">
      <c r="B110" s="322" t="s">
        <v>276</v>
      </c>
    </row>
    <row r="111" ht="12.75">
      <c r="B111" s="322" t="s">
        <v>223</v>
      </c>
    </row>
    <row r="112" ht="12.75">
      <c r="B112" s="322" t="s">
        <v>222</v>
      </c>
    </row>
    <row r="117" ht="12.75">
      <c r="D117" s="402"/>
    </row>
    <row r="118" ht="12.75">
      <c r="D118" s="401"/>
    </row>
  </sheetData>
  <sheetProtection/>
  <mergeCells count="8">
    <mergeCell ref="E4:AA4"/>
    <mergeCell ref="E6:AA6"/>
    <mergeCell ref="A1:AA1"/>
    <mergeCell ref="A3:AA3"/>
    <mergeCell ref="A4:A6"/>
    <mergeCell ref="B4:B6"/>
    <mergeCell ref="C4:C6"/>
    <mergeCell ref="D4:D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4"/>
  <sheetViews>
    <sheetView zoomScale="103" zoomScaleNormal="103" zoomScalePageLayoutView="0" workbookViewId="0" topLeftCell="A76">
      <selection activeCell="M99" sqref="M99"/>
    </sheetView>
  </sheetViews>
  <sheetFormatPr defaultColWidth="11.421875" defaultRowHeight="12.75"/>
  <cols>
    <col min="1" max="1" width="3.00390625" style="0" bestFit="1" customWidth="1"/>
    <col min="2" max="2" width="34.57421875" style="0" bestFit="1" customWidth="1"/>
    <col min="3" max="3" width="0" style="321" hidden="1" customWidth="1"/>
    <col min="4" max="10" width="6.8515625" style="0" bestFit="1" customWidth="1"/>
    <col min="11" max="13" width="6.00390625" style="0" bestFit="1" customWidth="1"/>
    <col min="14" max="14" width="10.28125" style="0" bestFit="1" customWidth="1"/>
    <col min="15" max="15" width="9.7109375" style="0" bestFit="1" customWidth="1"/>
    <col min="16" max="20" width="6.00390625" style="0" bestFit="1" customWidth="1"/>
    <col min="21" max="21" width="4.7109375" style="0" bestFit="1" customWidth="1"/>
    <col min="22" max="22" width="5.00390625" style="0" bestFit="1" customWidth="1"/>
    <col min="23" max="23" width="6.00390625" style="0" bestFit="1" customWidth="1"/>
    <col min="24" max="25" width="6.8515625" style="0" bestFit="1" customWidth="1"/>
    <col min="26" max="26" width="6.00390625" style="0" bestFit="1" customWidth="1"/>
  </cols>
  <sheetData>
    <row r="1" spans="1:26" ht="15.75">
      <c r="A1" s="1036" t="s">
        <v>352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</row>
    <row r="2" spans="1:26" ht="12.75">
      <c r="A2" s="1037" t="s">
        <v>234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</row>
    <row r="3" spans="1:26" ht="13.5" thickBot="1">
      <c r="A3" s="201"/>
      <c r="B3" s="201"/>
      <c r="C3" s="315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ht="12.75" customHeight="1">
      <c r="A4" s="1047" t="s">
        <v>1</v>
      </c>
      <c r="B4" s="1038" t="s">
        <v>4</v>
      </c>
      <c r="C4" s="1038" t="s">
        <v>5</v>
      </c>
      <c r="D4" s="1026" t="s">
        <v>6</v>
      </c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7"/>
    </row>
    <row r="5" spans="1:26" ht="33.75">
      <c r="A5" s="1048"/>
      <c r="B5" s="1039"/>
      <c r="C5" s="1058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198" t="s">
        <v>227</v>
      </c>
      <c r="O5" s="198" t="s">
        <v>228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82" t="s">
        <v>28</v>
      </c>
    </row>
    <row r="6" spans="1:26" ht="13.5" thickBot="1">
      <c r="A6" s="1048"/>
      <c r="B6" s="1040"/>
      <c r="C6" s="1059"/>
      <c r="D6" s="1031" t="s">
        <v>29</v>
      </c>
      <c r="E6" s="1031"/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2"/>
    </row>
    <row r="7" spans="1:26" ht="13.5" thickBot="1">
      <c r="A7" s="137">
        <v>1</v>
      </c>
      <c r="B7" s="241" t="s">
        <v>172</v>
      </c>
      <c r="C7" s="28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1"/>
    </row>
    <row r="8" spans="1:26" ht="12.75">
      <c r="A8" s="84">
        <v>1</v>
      </c>
      <c r="B8" s="160" t="s">
        <v>32</v>
      </c>
      <c r="C8" s="297">
        <v>40194</v>
      </c>
      <c r="D8" s="162">
        <v>6100</v>
      </c>
      <c r="E8" s="162">
        <v>10600</v>
      </c>
      <c r="F8" s="162">
        <v>6600</v>
      </c>
      <c r="G8" s="162">
        <v>15400</v>
      </c>
      <c r="H8" s="162">
        <v>23400</v>
      </c>
      <c r="I8" s="162">
        <v>30300</v>
      </c>
      <c r="J8" s="162">
        <v>33400</v>
      </c>
      <c r="K8" s="162">
        <v>0</v>
      </c>
      <c r="L8" s="162">
        <v>0</v>
      </c>
      <c r="M8" s="162">
        <v>0</v>
      </c>
      <c r="N8" s="162"/>
      <c r="O8" s="162"/>
      <c r="P8" s="162">
        <v>0</v>
      </c>
      <c r="Q8" s="162">
        <v>9800</v>
      </c>
      <c r="R8" s="162" t="s">
        <v>33</v>
      </c>
      <c r="S8" s="162" t="s">
        <v>33</v>
      </c>
      <c r="T8" s="162" t="s">
        <v>33</v>
      </c>
      <c r="U8" s="162" t="s">
        <v>33</v>
      </c>
      <c r="V8" s="162" t="s">
        <v>33</v>
      </c>
      <c r="W8" s="162" t="s">
        <v>33</v>
      </c>
      <c r="X8" s="162" t="s">
        <v>33</v>
      </c>
      <c r="Y8" s="162" t="s">
        <v>33</v>
      </c>
      <c r="Z8" s="221">
        <v>0</v>
      </c>
    </row>
    <row r="9" spans="1:26" ht="12.75">
      <c r="A9" s="222">
        <v>2</v>
      </c>
      <c r="B9" s="190" t="s">
        <v>36</v>
      </c>
      <c r="C9" s="292">
        <v>40194</v>
      </c>
      <c r="D9" s="108">
        <v>6100</v>
      </c>
      <c r="E9" s="108">
        <v>10600</v>
      </c>
      <c r="F9" s="108">
        <v>6600</v>
      </c>
      <c r="G9" s="108">
        <v>15400</v>
      </c>
      <c r="H9" s="108">
        <v>23400</v>
      </c>
      <c r="I9" s="108">
        <v>30300</v>
      </c>
      <c r="J9" s="108">
        <v>33400</v>
      </c>
      <c r="K9" s="108">
        <v>0</v>
      </c>
      <c r="L9" s="108">
        <v>0</v>
      </c>
      <c r="M9" s="108" t="s">
        <v>33</v>
      </c>
      <c r="N9" s="108"/>
      <c r="O9" s="108"/>
      <c r="P9" s="108">
        <v>0</v>
      </c>
      <c r="Q9" s="108">
        <v>9800</v>
      </c>
      <c r="R9" s="108" t="s">
        <v>33</v>
      </c>
      <c r="S9" s="108" t="s">
        <v>33</v>
      </c>
      <c r="T9" s="108" t="s">
        <v>33</v>
      </c>
      <c r="U9" s="108" t="s">
        <v>33</v>
      </c>
      <c r="V9" s="108" t="s">
        <v>33</v>
      </c>
      <c r="W9" s="108" t="s">
        <v>33</v>
      </c>
      <c r="X9" s="108" t="s">
        <v>33</v>
      </c>
      <c r="Y9" s="108" t="s">
        <v>33</v>
      </c>
      <c r="Z9" s="109">
        <v>0</v>
      </c>
    </row>
    <row r="10" spans="1:26" ht="13.5" thickBot="1">
      <c r="A10" s="222">
        <v>3</v>
      </c>
      <c r="B10" s="187" t="s">
        <v>38</v>
      </c>
      <c r="C10" s="262">
        <v>40194</v>
      </c>
      <c r="D10" s="143">
        <v>0</v>
      </c>
      <c r="E10" s="143">
        <v>0</v>
      </c>
      <c r="F10" s="143">
        <v>0</v>
      </c>
      <c r="G10" s="143">
        <v>0</v>
      </c>
      <c r="H10" s="143">
        <v>23400</v>
      </c>
      <c r="I10" s="143">
        <v>30300</v>
      </c>
      <c r="J10" s="143">
        <v>33400</v>
      </c>
      <c r="K10" s="143">
        <v>0</v>
      </c>
      <c r="L10" s="143">
        <v>0</v>
      </c>
      <c r="M10" s="143">
        <v>0</v>
      </c>
      <c r="N10" s="143"/>
      <c r="O10" s="143"/>
      <c r="P10" s="143">
        <v>0</v>
      </c>
      <c r="Q10" s="143">
        <v>0</v>
      </c>
      <c r="R10" s="143" t="s">
        <v>33</v>
      </c>
      <c r="S10" s="143" t="s">
        <v>33</v>
      </c>
      <c r="T10" s="143" t="s">
        <v>33</v>
      </c>
      <c r="U10" s="143" t="s">
        <v>33</v>
      </c>
      <c r="V10" s="143" t="s">
        <v>33</v>
      </c>
      <c r="W10" s="143" t="s">
        <v>33</v>
      </c>
      <c r="X10" s="143" t="s">
        <v>33</v>
      </c>
      <c r="Y10" s="143" t="s">
        <v>33</v>
      </c>
      <c r="Z10" s="180">
        <v>0</v>
      </c>
    </row>
    <row r="11" spans="1:26" ht="13.5" thickBot="1">
      <c r="A11" s="137">
        <v>2</v>
      </c>
      <c r="B11" s="81" t="s">
        <v>173</v>
      </c>
      <c r="C11" s="25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/>
    </row>
    <row r="12" spans="1:26" ht="12.75">
      <c r="A12" s="222">
        <v>4</v>
      </c>
      <c r="B12" s="223" t="s">
        <v>41</v>
      </c>
      <c r="C12" s="306">
        <v>40194</v>
      </c>
      <c r="D12" s="218">
        <v>7000</v>
      </c>
      <c r="E12" s="162">
        <v>10000</v>
      </c>
      <c r="F12" s="218">
        <v>8400</v>
      </c>
      <c r="G12" s="218">
        <v>11300</v>
      </c>
      <c r="H12" s="218">
        <v>19900</v>
      </c>
      <c r="I12" s="218">
        <v>26700</v>
      </c>
      <c r="J12" s="218">
        <v>29300</v>
      </c>
      <c r="K12" s="218">
        <v>3600</v>
      </c>
      <c r="L12" s="218">
        <v>5000</v>
      </c>
      <c r="M12" s="218">
        <v>3900</v>
      </c>
      <c r="N12" s="218"/>
      <c r="O12" s="218"/>
      <c r="P12" s="218">
        <v>0</v>
      </c>
      <c r="Q12" s="218">
        <v>5700</v>
      </c>
      <c r="R12" s="218">
        <v>4700</v>
      </c>
      <c r="S12" s="218">
        <v>6400</v>
      </c>
      <c r="T12" s="218"/>
      <c r="U12" s="218"/>
      <c r="V12" s="218"/>
      <c r="W12" s="218">
        <v>0</v>
      </c>
      <c r="X12" s="218">
        <v>0</v>
      </c>
      <c r="Y12" s="218">
        <v>0</v>
      </c>
      <c r="Z12" s="224">
        <v>0</v>
      </c>
    </row>
    <row r="13" spans="1:26" ht="13.5" thickBot="1">
      <c r="A13" s="222">
        <v>5</v>
      </c>
      <c r="B13" s="225" t="s">
        <v>215</v>
      </c>
      <c r="C13" s="293">
        <v>40194</v>
      </c>
      <c r="D13" s="143">
        <v>6500</v>
      </c>
      <c r="E13" s="143">
        <v>8500</v>
      </c>
      <c r="F13" s="143">
        <v>21200</v>
      </c>
      <c r="G13" s="143">
        <v>25600</v>
      </c>
      <c r="H13" s="143">
        <v>29400</v>
      </c>
      <c r="I13" s="143"/>
      <c r="J13" s="143"/>
      <c r="K13" s="143"/>
      <c r="L13" s="143"/>
      <c r="M13" s="143">
        <v>1400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>
        <v>4600</v>
      </c>
      <c r="X13" s="143">
        <v>6400</v>
      </c>
      <c r="Y13" s="143">
        <v>6600</v>
      </c>
      <c r="Z13" s="180"/>
    </row>
    <row r="14" spans="1:26" ht="13.5" thickBot="1">
      <c r="A14" s="137">
        <v>3</v>
      </c>
      <c r="B14" s="242" t="s">
        <v>174</v>
      </c>
      <c r="C14" s="262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79"/>
    </row>
    <row r="15" spans="1:26" ht="12.75">
      <c r="A15" s="222">
        <v>6</v>
      </c>
      <c r="B15" s="160" t="s">
        <v>45</v>
      </c>
      <c r="C15" s="297">
        <v>40194</v>
      </c>
      <c r="D15" s="162">
        <v>6700</v>
      </c>
      <c r="E15" s="162">
        <v>10400</v>
      </c>
      <c r="F15" s="162">
        <v>8400</v>
      </c>
      <c r="G15" s="162">
        <v>13400</v>
      </c>
      <c r="H15" s="162">
        <v>19600</v>
      </c>
      <c r="I15" s="162">
        <v>31700</v>
      </c>
      <c r="J15" s="162">
        <v>40100</v>
      </c>
      <c r="K15" s="162">
        <v>0</v>
      </c>
      <c r="L15" s="162">
        <v>0</v>
      </c>
      <c r="M15" s="162">
        <v>3300</v>
      </c>
      <c r="N15" s="162"/>
      <c r="O15" s="162"/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221">
        <v>0</v>
      </c>
    </row>
    <row r="16" spans="1:26" ht="12.75">
      <c r="A16" s="222">
        <v>7</v>
      </c>
      <c r="B16" s="190" t="s">
        <v>47</v>
      </c>
      <c r="C16" s="213">
        <v>40194</v>
      </c>
      <c r="D16" s="108">
        <v>6800</v>
      </c>
      <c r="E16" s="108">
        <v>10600</v>
      </c>
      <c r="F16" s="108">
        <v>8500</v>
      </c>
      <c r="G16" s="108">
        <v>13600</v>
      </c>
      <c r="H16" s="108">
        <v>20000</v>
      </c>
      <c r="I16" s="108">
        <v>32300</v>
      </c>
      <c r="J16" s="108">
        <v>40800</v>
      </c>
      <c r="K16" s="108">
        <v>0</v>
      </c>
      <c r="L16" s="108">
        <v>0</v>
      </c>
      <c r="M16" s="108">
        <v>3500</v>
      </c>
      <c r="N16" s="108"/>
      <c r="O16" s="108"/>
      <c r="P16" s="108">
        <v>0</v>
      </c>
      <c r="Q16" s="108">
        <v>5300</v>
      </c>
      <c r="R16" s="108"/>
      <c r="S16" s="108">
        <v>0</v>
      </c>
      <c r="T16" s="108">
        <v>0</v>
      </c>
      <c r="U16" s="108">
        <v>0</v>
      </c>
      <c r="V16" s="108">
        <v>0</v>
      </c>
      <c r="W16" s="108" t="s">
        <v>33</v>
      </c>
      <c r="X16" s="108" t="s">
        <v>33</v>
      </c>
      <c r="Y16" s="108" t="s">
        <v>33</v>
      </c>
      <c r="Z16" s="109">
        <v>0</v>
      </c>
    </row>
    <row r="17" spans="1:26" ht="12.75">
      <c r="A17" s="222">
        <v>8</v>
      </c>
      <c r="B17" s="190" t="s">
        <v>50</v>
      </c>
      <c r="C17" s="213">
        <v>40194</v>
      </c>
      <c r="D17" s="108">
        <v>6800</v>
      </c>
      <c r="E17" s="108">
        <v>10600</v>
      </c>
      <c r="F17" s="108">
        <v>8500</v>
      </c>
      <c r="G17" s="108">
        <v>13600</v>
      </c>
      <c r="H17" s="108">
        <v>20000</v>
      </c>
      <c r="I17" s="108">
        <v>32300</v>
      </c>
      <c r="J17" s="108">
        <v>40800</v>
      </c>
      <c r="K17" s="108">
        <v>0</v>
      </c>
      <c r="L17" s="108">
        <v>0</v>
      </c>
      <c r="M17" s="108">
        <v>3500</v>
      </c>
      <c r="N17" s="108"/>
      <c r="O17" s="108"/>
      <c r="P17" s="108">
        <v>0</v>
      </c>
      <c r="Q17" s="108">
        <v>5300</v>
      </c>
      <c r="R17" s="108"/>
      <c r="S17" s="108">
        <v>0</v>
      </c>
      <c r="T17" s="108">
        <v>0</v>
      </c>
      <c r="U17" s="108">
        <v>0</v>
      </c>
      <c r="V17" s="108">
        <v>0</v>
      </c>
      <c r="W17" s="108" t="s">
        <v>33</v>
      </c>
      <c r="X17" s="108" t="s">
        <v>33</v>
      </c>
      <c r="Y17" s="108" t="s">
        <v>33</v>
      </c>
      <c r="Z17" s="109">
        <v>0</v>
      </c>
    </row>
    <row r="18" spans="1:26" ht="12.75">
      <c r="A18" s="222">
        <v>9</v>
      </c>
      <c r="B18" s="190" t="s">
        <v>52</v>
      </c>
      <c r="C18" s="213">
        <v>40194</v>
      </c>
      <c r="D18" s="108">
        <v>6800</v>
      </c>
      <c r="E18" s="108">
        <v>10600</v>
      </c>
      <c r="F18" s="108">
        <v>8500</v>
      </c>
      <c r="G18" s="108">
        <v>13600</v>
      </c>
      <c r="H18" s="108">
        <v>20000</v>
      </c>
      <c r="I18" s="108">
        <v>32300</v>
      </c>
      <c r="J18" s="108">
        <v>40800</v>
      </c>
      <c r="K18" s="108">
        <v>0</v>
      </c>
      <c r="L18" s="108">
        <v>0</v>
      </c>
      <c r="M18" s="108">
        <v>3500</v>
      </c>
      <c r="N18" s="108"/>
      <c r="O18" s="108"/>
      <c r="P18" s="108">
        <v>0</v>
      </c>
      <c r="Q18" s="108">
        <v>5300</v>
      </c>
      <c r="R18" s="108"/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9">
        <v>0</v>
      </c>
    </row>
    <row r="19" spans="1:26" ht="12.75">
      <c r="A19" s="222">
        <v>10</v>
      </c>
      <c r="B19" s="190" t="s">
        <v>192</v>
      </c>
      <c r="C19" s="213">
        <v>40194</v>
      </c>
      <c r="D19" s="108">
        <v>5600</v>
      </c>
      <c r="E19" s="108">
        <v>6100</v>
      </c>
      <c r="F19" s="108">
        <v>14300</v>
      </c>
      <c r="G19" s="108">
        <v>18900</v>
      </c>
      <c r="H19" s="108">
        <v>21800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>
        <v>4700</v>
      </c>
      <c r="X19" s="108">
        <v>6500</v>
      </c>
      <c r="Y19" s="108">
        <v>6700</v>
      </c>
      <c r="Z19" s="109"/>
    </row>
    <row r="20" spans="1:26" ht="13.5" thickBot="1">
      <c r="A20" s="222">
        <v>11</v>
      </c>
      <c r="B20" s="226" t="s">
        <v>193</v>
      </c>
      <c r="C20" s="293">
        <v>40194</v>
      </c>
      <c r="D20" s="149">
        <v>5600</v>
      </c>
      <c r="E20" s="149">
        <v>6100</v>
      </c>
      <c r="F20" s="149">
        <v>14300</v>
      </c>
      <c r="G20" s="149">
        <v>18900</v>
      </c>
      <c r="H20" s="149">
        <v>21800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>
        <v>4700</v>
      </c>
      <c r="X20" s="149">
        <v>6500</v>
      </c>
      <c r="Y20" s="149">
        <v>6700</v>
      </c>
      <c r="Z20" s="179"/>
    </row>
    <row r="21" spans="1:26" ht="13.5" thickBot="1">
      <c r="A21" s="137">
        <v>4</v>
      </c>
      <c r="B21" s="81" t="s">
        <v>53</v>
      </c>
      <c r="C21" s="25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</row>
    <row r="22" spans="1:26" ht="12.75">
      <c r="A22" s="222">
        <v>12</v>
      </c>
      <c r="B22" s="160" t="s">
        <v>55</v>
      </c>
      <c r="C22" s="297">
        <v>40194</v>
      </c>
      <c r="D22" s="162">
        <v>3300</v>
      </c>
      <c r="E22" s="162">
        <v>3900</v>
      </c>
      <c r="F22" s="162">
        <v>8000</v>
      </c>
      <c r="G22" s="162">
        <v>14200</v>
      </c>
      <c r="H22" s="162">
        <v>45200</v>
      </c>
      <c r="I22" s="162">
        <v>60400</v>
      </c>
      <c r="J22" s="162">
        <v>67100</v>
      </c>
      <c r="K22" s="162" t="s">
        <v>33</v>
      </c>
      <c r="L22" s="162" t="s">
        <v>33</v>
      </c>
      <c r="M22" s="162" t="s">
        <v>33</v>
      </c>
      <c r="N22" s="162"/>
      <c r="O22" s="162"/>
      <c r="P22" s="162">
        <v>0</v>
      </c>
      <c r="Q22" s="162" t="s">
        <v>33</v>
      </c>
      <c r="R22" s="162" t="s">
        <v>33</v>
      </c>
      <c r="S22" s="162" t="s">
        <v>33</v>
      </c>
      <c r="T22" s="162" t="s">
        <v>33</v>
      </c>
      <c r="U22" s="162" t="s">
        <v>33</v>
      </c>
      <c r="V22" s="162" t="s">
        <v>33</v>
      </c>
      <c r="W22" s="162" t="s">
        <v>33</v>
      </c>
      <c r="X22" s="162" t="s">
        <v>33</v>
      </c>
      <c r="Y22" s="162" t="s">
        <v>33</v>
      </c>
      <c r="Z22" s="176" t="s">
        <v>33</v>
      </c>
    </row>
    <row r="23" spans="1:26" ht="12.75">
      <c r="A23" s="222">
        <v>13</v>
      </c>
      <c r="B23" s="190" t="s">
        <v>58</v>
      </c>
      <c r="C23" s="213">
        <v>40194</v>
      </c>
      <c r="D23" s="108">
        <v>7300</v>
      </c>
      <c r="E23" s="108">
        <v>11100</v>
      </c>
      <c r="F23" s="108">
        <v>8000</v>
      </c>
      <c r="G23" s="108">
        <v>14200</v>
      </c>
      <c r="H23" s="108">
        <v>45200</v>
      </c>
      <c r="I23" s="108">
        <v>60400</v>
      </c>
      <c r="J23" s="108">
        <v>67100</v>
      </c>
      <c r="K23" s="108" t="s">
        <v>33</v>
      </c>
      <c r="L23" s="108" t="s">
        <v>33</v>
      </c>
      <c r="M23" s="108" t="s">
        <v>33</v>
      </c>
      <c r="N23" s="108"/>
      <c r="O23" s="108"/>
      <c r="P23" s="108">
        <v>0</v>
      </c>
      <c r="Q23" s="108" t="s">
        <v>33</v>
      </c>
      <c r="R23" s="108" t="s">
        <v>33</v>
      </c>
      <c r="S23" s="108" t="s">
        <v>33</v>
      </c>
      <c r="T23" s="108" t="s">
        <v>33</v>
      </c>
      <c r="U23" s="108" t="s">
        <v>33</v>
      </c>
      <c r="V23" s="108" t="s">
        <v>33</v>
      </c>
      <c r="W23" s="108" t="s">
        <v>33</v>
      </c>
      <c r="X23" s="108" t="s">
        <v>33</v>
      </c>
      <c r="Y23" s="108" t="s">
        <v>33</v>
      </c>
      <c r="Z23" s="120" t="s">
        <v>33</v>
      </c>
    </row>
    <row r="24" spans="1:26" ht="13.5" thickBot="1">
      <c r="A24" s="222">
        <v>14</v>
      </c>
      <c r="B24" s="187" t="s">
        <v>60</v>
      </c>
      <c r="C24" s="293">
        <v>40194</v>
      </c>
      <c r="D24" s="143">
        <v>7300</v>
      </c>
      <c r="E24" s="143">
        <v>11100</v>
      </c>
      <c r="F24" s="143">
        <v>8000</v>
      </c>
      <c r="G24" s="143">
        <v>14200</v>
      </c>
      <c r="H24" s="143">
        <v>45200</v>
      </c>
      <c r="I24" s="143">
        <v>60400</v>
      </c>
      <c r="J24" s="143">
        <v>67100</v>
      </c>
      <c r="K24" s="143" t="s">
        <v>33</v>
      </c>
      <c r="L24" s="143" t="s">
        <v>33</v>
      </c>
      <c r="M24" s="143">
        <v>3700</v>
      </c>
      <c r="N24" s="143"/>
      <c r="O24" s="143"/>
      <c r="P24" s="143"/>
      <c r="Q24" s="143">
        <v>4300</v>
      </c>
      <c r="R24" s="143">
        <v>3900</v>
      </c>
      <c r="S24" s="143">
        <v>4200</v>
      </c>
      <c r="T24" s="143">
        <v>8100</v>
      </c>
      <c r="U24" s="143" t="s">
        <v>33</v>
      </c>
      <c r="V24" s="143" t="s">
        <v>33</v>
      </c>
      <c r="W24" s="143" t="s">
        <v>33</v>
      </c>
      <c r="X24" s="143" t="s">
        <v>33</v>
      </c>
      <c r="Y24" s="143" t="s">
        <v>33</v>
      </c>
      <c r="Z24" s="188" t="s">
        <v>33</v>
      </c>
    </row>
    <row r="25" spans="1:26" ht="13.5" thickBot="1">
      <c r="A25" s="137">
        <v>5</v>
      </c>
      <c r="B25" s="81" t="s">
        <v>176</v>
      </c>
      <c r="C25" s="25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22"/>
    </row>
    <row r="26" spans="1:26" ht="12.75">
      <c r="A26" s="222">
        <v>15</v>
      </c>
      <c r="B26" s="160" t="s">
        <v>68</v>
      </c>
      <c r="C26" s="297">
        <v>40194</v>
      </c>
      <c r="D26" s="162">
        <v>7500</v>
      </c>
      <c r="E26" s="162">
        <v>8700</v>
      </c>
      <c r="F26" s="162">
        <v>7900</v>
      </c>
      <c r="G26" s="162">
        <v>10200</v>
      </c>
      <c r="H26" s="162">
        <v>21800</v>
      </c>
      <c r="I26" s="162">
        <v>29400</v>
      </c>
      <c r="J26" s="162">
        <v>32000</v>
      </c>
      <c r="K26" s="162">
        <v>0</v>
      </c>
      <c r="L26" s="162">
        <v>0</v>
      </c>
      <c r="M26" s="162">
        <v>0</v>
      </c>
      <c r="N26" s="162"/>
      <c r="O26" s="162"/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221">
        <v>0</v>
      </c>
    </row>
    <row r="27" spans="1:26" ht="12.75">
      <c r="A27" s="222">
        <v>16</v>
      </c>
      <c r="B27" s="190" t="s">
        <v>70</v>
      </c>
      <c r="C27" s="292">
        <v>40194</v>
      </c>
      <c r="D27" s="108">
        <v>7500</v>
      </c>
      <c r="E27" s="108">
        <v>8300</v>
      </c>
      <c r="F27" s="108">
        <v>7500</v>
      </c>
      <c r="G27" s="108">
        <v>9800</v>
      </c>
      <c r="H27" s="108">
        <v>20000</v>
      </c>
      <c r="I27" s="108">
        <v>26700</v>
      </c>
      <c r="J27" s="108">
        <v>29400</v>
      </c>
      <c r="K27" s="108"/>
      <c r="L27" s="108">
        <v>0</v>
      </c>
      <c r="M27" s="108">
        <v>4800</v>
      </c>
      <c r="N27" s="108"/>
      <c r="O27" s="108"/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9">
        <v>0</v>
      </c>
    </row>
    <row r="28" spans="1:26" ht="13.5" thickBot="1">
      <c r="A28" s="222">
        <v>17</v>
      </c>
      <c r="B28" s="187" t="s">
        <v>72</v>
      </c>
      <c r="C28" s="262">
        <v>40194</v>
      </c>
      <c r="D28" s="143">
        <v>7500</v>
      </c>
      <c r="E28" s="143">
        <v>8300</v>
      </c>
      <c r="F28" s="143">
        <v>7500</v>
      </c>
      <c r="G28" s="143">
        <v>9800</v>
      </c>
      <c r="H28" s="143">
        <v>20000</v>
      </c>
      <c r="I28" s="143">
        <v>26700</v>
      </c>
      <c r="J28" s="143">
        <v>29400</v>
      </c>
      <c r="K28" s="143">
        <v>0</v>
      </c>
      <c r="L28" s="143">
        <v>0</v>
      </c>
      <c r="M28" s="143">
        <v>3300</v>
      </c>
      <c r="N28" s="143"/>
      <c r="O28" s="143"/>
      <c r="P28" s="143">
        <v>0</v>
      </c>
      <c r="Q28" s="143" t="s">
        <v>33</v>
      </c>
      <c r="R28" s="143" t="s">
        <v>33</v>
      </c>
      <c r="S28" s="143" t="s">
        <v>33</v>
      </c>
      <c r="T28" s="143" t="s">
        <v>33</v>
      </c>
      <c r="U28" s="143" t="s">
        <v>33</v>
      </c>
      <c r="V28" s="143" t="s">
        <v>33</v>
      </c>
      <c r="W28" s="143" t="s">
        <v>33</v>
      </c>
      <c r="X28" s="143" t="s">
        <v>33</v>
      </c>
      <c r="Y28" s="143" t="s">
        <v>33</v>
      </c>
      <c r="Z28" s="180">
        <v>0</v>
      </c>
    </row>
    <row r="29" spans="1:26" ht="13.5" thickBot="1">
      <c r="A29" s="137">
        <v>6</v>
      </c>
      <c r="B29" s="81" t="s">
        <v>177</v>
      </c>
      <c r="C29" s="25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/>
    </row>
    <row r="30" spans="1:26" ht="12.75">
      <c r="A30" s="222">
        <v>18</v>
      </c>
      <c r="B30" s="160" t="s">
        <v>75</v>
      </c>
      <c r="C30" s="297">
        <v>40194</v>
      </c>
      <c r="D30" s="162">
        <v>4700</v>
      </c>
      <c r="E30" s="162">
        <v>9500</v>
      </c>
      <c r="F30" s="162">
        <v>6100</v>
      </c>
      <c r="G30" s="162">
        <v>9500</v>
      </c>
      <c r="H30" s="162">
        <v>13600</v>
      </c>
      <c r="I30" s="162">
        <v>18300</v>
      </c>
      <c r="J30" s="162">
        <v>20600</v>
      </c>
      <c r="K30" s="162" t="s">
        <v>33</v>
      </c>
      <c r="L30" s="162" t="s">
        <v>33</v>
      </c>
      <c r="M30" s="162" t="s">
        <v>33</v>
      </c>
      <c r="N30" s="162"/>
      <c r="O30" s="162"/>
      <c r="P30" s="162">
        <v>0</v>
      </c>
      <c r="Q30" s="162" t="s">
        <v>33</v>
      </c>
      <c r="R30" s="162" t="s">
        <v>33</v>
      </c>
      <c r="S30" s="162" t="s">
        <v>33</v>
      </c>
      <c r="T30" s="162" t="s">
        <v>33</v>
      </c>
      <c r="U30" s="162" t="s">
        <v>33</v>
      </c>
      <c r="V30" s="162" t="s">
        <v>33</v>
      </c>
      <c r="W30" s="162" t="s">
        <v>33</v>
      </c>
      <c r="X30" s="162" t="s">
        <v>33</v>
      </c>
      <c r="Y30" s="162" t="s">
        <v>33</v>
      </c>
      <c r="Z30" s="221">
        <v>0</v>
      </c>
    </row>
    <row r="31" spans="1:26" ht="12.75">
      <c r="A31" s="222">
        <v>19</v>
      </c>
      <c r="B31" s="190" t="s">
        <v>77</v>
      </c>
      <c r="C31" s="213">
        <v>40194</v>
      </c>
      <c r="D31" s="108">
        <v>8900</v>
      </c>
      <c r="E31" s="108">
        <v>17700</v>
      </c>
      <c r="F31" s="108">
        <v>10600</v>
      </c>
      <c r="G31" s="108">
        <v>17700</v>
      </c>
      <c r="H31" s="108">
        <v>26600</v>
      </c>
      <c r="I31" s="108">
        <v>35100</v>
      </c>
      <c r="J31" s="108">
        <v>40200</v>
      </c>
      <c r="K31" s="108">
        <v>0</v>
      </c>
      <c r="L31" s="108">
        <v>0</v>
      </c>
      <c r="M31" s="108">
        <v>2800</v>
      </c>
      <c r="N31" s="108"/>
      <c r="O31" s="108"/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9">
        <v>0</v>
      </c>
    </row>
    <row r="32" spans="1:26" ht="12.75">
      <c r="A32" s="222">
        <v>20</v>
      </c>
      <c r="B32" s="190" t="s">
        <v>79</v>
      </c>
      <c r="C32" s="213">
        <v>40194</v>
      </c>
      <c r="D32" s="108">
        <v>6700</v>
      </c>
      <c r="E32" s="108">
        <v>13600</v>
      </c>
      <c r="F32" s="108">
        <v>7700</v>
      </c>
      <c r="G32" s="108">
        <v>13600</v>
      </c>
      <c r="H32" s="108">
        <v>20300</v>
      </c>
      <c r="I32" s="108">
        <v>27000</v>
      </c>
      <c r="J32" s="108">
        <v>29400</v>
      </c>
      <c r="K32" s="108">
        <v>0</v>
      </c>
      <c r="L32" s="108">
        <v>0</v>
      </c>
      <c r="M32" s="108">
        <v>3600</v>
      </c>
      <c r="N32" s="108"/>
      <c r="O32" s="108"/>
      <c r="P32" s="108">
        <v>5100</v>
      </c>
      <c r="Q32" s="108">
        <v>8800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9">
        <v>0</v>
      </c>
    </row>
    <row r="33" spans="1:26" ht="12.75">
      <c r="A33" s="222">
        <v>21</v>
      </c>
      <c r="B33" s="190" t="s">
        <v>82</v>
      </c>
      <c r="C33" s="213">
        <v>40194</v>
      </c>
      <c r="D33" s="108">
        <v>6700</v>
      </c>
      <c r="E33" s="108">
        <v>13600</v>
      </c>
      <c r="F33" s="108">
        <v>7700</v>
      </c>
      <c r="G33" s="108">
        <v>13600</v>
      </c>
      <c r="H33" s="108">
        <v>20300</v>
      </c>
      <c r="I33" s="108">
        <v>27000</v>
      </c>
      <c r="J33" s="108">
        <v>29200</v>
      </c>
      <c r="K33" s="108">
        <v>0</v>
      </c>
      <c r="L33" s="108">
        <v>0</v>
      </c>
      <c r="M33" s="108">
        <v>2700</v>
      </c>
      <c r="N33" s="108"/>
      <c r="O33" s="108"/>
      <c r="P33" s="108">
        <v>5100</v>
      </c>
      <c r="Q33" s="108">
        <v>8800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9">
        <v>0</v>
      </c>
    </row>
    <row r="34" spans="1:26" ht="12.75">
      <c r="A34" s="222">
        <v>22</v>
      </c>
      <c r="B34" s="190" t="s">
        <v>85</v>
      </c>
      <c r="C34" s="213">
        <v>40194</v>
      </c>
      <c r="D34" s="108">
        <v>4300</v>
      </c>
      <c r="E34" s="108">
        <v>8700</v>
      </c>
      <c r="F34" s="108">
        <v>5600</v>
      </c>
      <c r="G34" s="108">
        <v>8700</v>
      </c>
      <c r="H34" s="108">
        <v>12400</v>
      </c>
      <c r="I34" s="108">
        <v>16800</v>
      </c>
      <c r="J34" s="108">
        <v>19000</v>
      </c>
      <c r="K34" s="108">
        <v>0</v>
      </c>
      <c r="L34" s="108">
        <v>0</v>
      </c>
      <c r="M34" s="108">
        <v>2300</v>
      </c>
      <c r="N34" s="108"/>
      <c r="O34" s="108"/>
      <c r="P34" s="108">
        <v>1300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9">
        <v>0</v>
      </c>
    </row>
    <row r="35" spans="1:26" ht="13.5" thickBot="1">
      <c r="A35" s="222">
        <v>23</v>
      </c>
      <c r="B35" s="187" t="s">
        <v>86</v>
      </c>
      <c r="C35" s="293">
        <v>40194</v>
      </c>
      <c r="D35" s="143">
        <v>4300</v>
      </c>
      <c r="E35" s="143">
        <v>8700</v>
      </c>
      <c r="F35" s="143">
        <v>5600</v>
      </c>
      <c r="G35" s="143">
        <v>8700</v>
      </c>
      <c r="H35" s="143">
        <v>12400</v>
      </c>
      <c r="I35" s="143">
        <v>16800</v>
      </c>
      <c r="J35" s="143">
        <v>19000</v>
      </c>
      <c r="K35" s="143" t="s">
        <v>33</v>
      </c>
      <c r="L35" s="143" t="s">
        <v>33</v>
      </c>
      <c r="M35" s="143">
        <v>2300</v>
      </c>
      <c r="N35" s="143"/>
      <c r="O35" s="143"/>
      <c r="P35" s="143">
        <v>1300</v>
      </c>
      <c r="Q35" s="143" t="s">
        <v>33</v>
      </c>
      <c r="R35" s="143" t="s">
        <v>33</v>
      </c>
      <c r="S35" s="143" t="s">
        <v>33</v>
      </c>
      <c r="T35" s="143" t="s">
        <v>33</v>
      </c>
      <c r="U35" s="143" t="s">
        <v>33</v>
      </c>
      <c r="V35" s="143" t="s">
        <v>33</v>
      </c>
      <c r="W35" s="143" t="s">
        <v>33</v>
      </c>
      <c r="X35" s="143" t="s">
        <v>33</v>
      </c>
      <c r="Y35" s="143" t="s">
        <v>33</v>
      </c>
      <c r="Z35" s="180">
        <v>0</v>
      </c>
    </row>
    <row r="36" spans="1:26" ht="13.5" thickBot="1">
      <c r="A36" s="137">
        <v>7</v>
      </c>
      <c r="B36" s="81" t="s">
        <v>178</v>
      </c>
      <c r="C36" s="25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6"/>
    </row>
    <row r="37" spans="1:26" ht="12.75">
      <c r="A37" s="227">
        <v>24</v>
      </c>
      <c r="B37" s="228" t="s">
        <v>213</v>
      </c>
      <c r="C37" s="297">
        <v>40194</v>
      </c>
      <c r="D37" s="162">
        <v>8000</v>
      </c>
      <c r="E37" s="162">
        <v>10500</v>
      </c>
      <c r="F37" s="162">
        <v>10500</v>
      </c>
      <c r="G37" s="162">
        <v>10500</v>
      </c>
      <c r="H37" s="162">
        <v>26600</v>
      </c>
      <c r="I37" s="162">
        <v>35100</v>
      </c>
      <c r="J37" s="162">
        <v>39400</v>
      </c>
      <c r="K37" s="162">
        <v>0</v>
      </c>
      <c r="L37" s="162">
        <v>0</v>
      </c>
      <c r="M37" s="162">
        <v>0</v>
      </c>
      <c r="N37" s="162"/>
      <c r="O37" s="162"/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221">
        <v>0</v>
      </c>
    </row>
    <row r="38" spans="1:26" ht="12.75">
      <c r="A38" s="227">
        <v>25</v>
      </c>
      <c r="B38" s="229" t="s">
        <v>214</v>
      </c>
      <c r="C38" s="292">
        <v>40194</v>
      </c>
      <c r="D38" s="105">
        <v>8000</v>
      </c>
      <c r="E38" s="105">
        <v>10500</v>
      </c>
      <c r="F38" s="105">
        <v>10500</v>
      </c>
      <c r="G38" s="105">
        <v>10500</v>
      </c>
      <c r="H38" s="105">
        <v>26600</v>
      </c>
      <c r="I38" s="105">
        <v>35100</v>
      </c>
      <c r="J38" s="105">
        <v>39400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6"/>
    </row>
    <row r="39" spans="1:26" ht="12.75">
      <c r="A39" s="227">
        <v>26</v>
      </c>
      <c r="B39" s="229" t="s">
        <v>92</v>
      </c>
      <c r="C39" s="292">
        <v>40194</v>
      </c>
      <c r="D39" s="108">
        <v>9400</v>
      </c>
      <c r="E39" s="108">
        <v>12100</v>
      </c>
      <c r="F39" s="108">
        <v>12100</v>
      </c>
      <c r="G39" s="108">
        <v>12100</v>
      </c>
      <c r="H39" s="108">
        <v>29900</v>
      </c>
      <c r="I39" s="108">
        <v>36700</v>
      </c>
      <c r="J39" s="108">
        <v>40800</v>
      </c>
      <c r="K39" s="108"/>
      <c r="L39" s="108">
        <v>0</v>
      </c>
      <c r="M39" s="108">
        <v>0</v>
      </c>
      <c r="N39" s="108"/>
      <c r="O39" s="108"/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9">
        <v>0</v>
      </c>
    </row>
    <row r="40" spans="1:26" ht="12.75">
      <c r="A40" s="227">
        <v>27</v>
      </c>
      <c r="B40" s="229" t="s">
        <v>190</v>
      </c>
      <c r="C40" s="292">
        <v>40194</v>
      </c>
      <c r="D40" s="108">
        <v>7000</v>
      </c>
      <c r="E40" s="108">
        <v>8700</v>
      </c>
      <c r="F40" s="108">
        <v>8700</v>
      </c>
      <c r="G40" s="108">
        <v>8700</v>
      </c>
      <c r="H40" s="108">
        <v>21300</v>
      </c>
      <c r="I40" s="108">
        <v>26800</v>
      </c>
      <c r="J40" s="108">
        <v>31000</v>
      </c>
      <c r="K40" s="108">
        <v>0</v>
      </c>
      <c r="L40" s="108">
        <v>0</v>
      </c>
      <c r="M40" s="108">
        <v>2100</v>
      </c>
      <c r="N40" s="108"/>
      <c r="O40" s="108"/>
      <c r="P40" s="189"/>
      <c r="Q40" s="108">
        <v>2400</v>
      </c>
      <c r="R40" s="108">
        <v>2600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9">
        <v>0</v>
      </c>
    </row>
    <row r="41" spans="1:26" ht="12.75">
      <c r="A41" s="227">
        <v>28</v>
      </c>
      <c r="B41" s="229" t="s">
        <v>189</v>
      </c>
      <c r="C41" s="292">
        <v>40194</v>
      </c>
      <c r="D41" s="108">
        <v>7000</v>
      </c>
      <c r="E41" s="108">
        <v>8700</v>
      </c>
      <c r="F41" s="108">
        <v>8700</v>
      </c>
      <c r="G41" s="108">
        <v>8700</v>
      </c>
      <c r="H41" s="108">
        <v>21300</v>
      </c>
      <c r="I41" s="108">
        <f>27000-200</f>
        <v>26800</v>
      </c>
      <c r="J41" s="108">
        <v>31000</v>
      </c>
      <c r="K41" s="108">
        <v>0</v>
      </c>
      <c r="L41" s="108">
        <v>0</v>
      </c>
      <c r="M41" s="123">
        <v>2100</v>
      </c>
      <c r="N41" s="123"/>
      <c r="O41" s="123"/>
      <c r="P41" s="27"/>
      <c r="Q41" s="123">
        <v>2400</v>
      </c>
      <c r="R41" s="108">
        <v>2600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9">
        <v>0</v>
      </c>
    </row>
    <row r="42" spans="1:26" ht="12.75">
      <c r="A42" s="227">
        <v>29</v>
      </c>
      <c r="B42" s="229" t="s">
        <v>98</v>
      </c>
      <c r="C42" s="292">
        <v>40194</v>
      </c>
      <c r="D42" s="108">
        <v>7000</v>
      </c>
      <c r="E42" s="108">
        <v>8700</v>
      </c>
      <c r="F42" s="108">
        <v>8700</v>
      </c>
      <c r="G42" s="108">
        <v>8700</v>
      </c>
      <c r="H42" s="108">
        <v>21300</v>
      </c>
      <c r="I42" s="108">
        <f>27000-200</f>
        <v>26800</v>
      </c>
      <c r="J42" s="108">
        <v>31000</v>
      </c>
      <c r="K42" s="108"/>
      <c r="L42" s="108"/>
      <c r="M42" s="123"/>
      <c r="N42" s="123"/>
      <c r="O42" s="123"/>
      <c r="P42" s="123"/>
      <c r="Q42" s="108"/>
      <c r="R42" s="108"/>
      <c r="S42" s="108"/>
      <c r="T42" s="108"/>
      <c r="U42" s="108"/>
      <c r="V42" s="108"/>
      <c r="W42" s="108"/>
      <c r="X42" s="108"/>
      <c r="Y42" s="108"/>
      <c r="Z42" s="109"/>
    </row>
    <row r="43" spans="1:26" ht="13.5" thickBot="1">
      <c r="A43" s="227">
        <v>30</v>
      </c>
      <c r="B43" s="187" t="s">
        <v>99</v>
      </c>
      <c r="C43" s="262">
        <v>40194</v>
      </c>
      <c r="D43" s="143">
        <v>7000</v>
      </c>
      <c r="E43" s="143">
        <v>8700</v>
      </c>
      <c r="F43" s="143">
        <v>8700</v>
      </c>
      <c r="G43" s="143">
        <v>8700</v>
      </c>
      <c r="H43" s="143">
        <v>21300</v>
      </c>
      <c r="I43" s="143">
        <f>27000-200</f>
        <v>26800</v>
      </c>
      <c r="J43" s="143">
        <v>31000</v>
      </c>
      <c r="K43" s="143"/>
      <c r="L43" s="143"/>
      <c r="M43" s="230"/>
      <c r="N43" s="230"/>
      <c r="O43" s="230"/>
      <c r="P43" s="230"/>
      <c r="Q43" s="143"/>
      <c r="R43" s="143"/>
      <c r="S43" s="143"/>
      <c r="T43" s="143"/>
      <c r="U43" s="143"/>
      <c r="V43" s="143"/>
      <c r="W43" s="143"/>
      <c r="X43" s="143"/>
      <c r="Y43" s="143"/>
      <c r="Z43" s="180"/>
    </row>
    <row r="44" spans="1:26" ht="13.5" thickBot="1">
      <c r="A44" s="152">
        <v>8</v>
      </c>
      <c r="B44" s="243" t="s">
        <v>179</v>
      </c>
      <c r="C44" s="255"/>
      <c r="D44" s="115"/>
      <c r="E44" s="115"/>
      <c r="F44" s="115"/>
      <c r="G44" s="115"/>
      <c r="H44" s="115"/>
      <c r="I44" s="115"/>
      <c r="J44" s="115"/>
      <c r="K44" s="115"/>
      <c r="L44" s="115"/>
      <c r="M44" s="125"/>
      <c r="N44" s="125"/>
      <c r="O44" s="125"/>
      <c r="P44" s="125"/>
      <c r="Q44" s="115"/>
      <c r="R44" s="115"/>
      <c r="S44" s="115"/>
      <c r="T44" s="115"/>
      <c r="U44" s="115"/>
      <c r="V44" s="115"/>
      <c r="W44" s="115"/>
      <c r="X44" s="115"/>
      <c r="Y44" s="115"/>
      <c r="Z44" s="116"/>
    </row>
    <row r="45" spans="1:26" ht="12.75">
      <c r="A45" s="227">
        <v>31</v>
      </c>
      <c r="B45" s="223" t="s">
        <v>102</v>
      </c>
      <c r="C45" s="297">
        <v>40194</v>
      </c>
      <c r="D45" s="162">
        <v>11700</v>
      </c>
      <c r="E45" s="162">
        <v>23400</v>
      </c>
      <c r="F45" s="162">
        <v>15900</v>
      </c>
      <c r="G45" s="162">
        <v>28100</v>
      </c>
      <c r="H45" s="162">
        <v>30600</v>
      </c>
      <c r="I45" s="162">
        <v>46900</v>
      </c>
      <c r="J45" s="162">
        <v>60700</v>
      </c>
      <c r="K45" s="162">
        <v>0</v>
      </c>
      <c r="L45" s="162">
        <v>0</v>
      </c>
      <c r="M45" s="162">
        <v>0</v>
      </c>
      <c r="N45" s="162"/>
      <c r="O45" s="162"/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221">
        <v>0</v>
      </c>
    </row>
    <row r="46" spans="1:26" ht="12.75">
      <c r="A46" s="222">
        <v>32</v>
      </c>
      <c r="B46" s="231" t="s">
        <v>104</v>
      </c>
      <c r="C46" s="292">
        <v>40194</v>
      </c>
      <c r="D46" s="108">
        <v>7100</v>
      </c>
      <c r="E46" s="108">
        <v>18800</v>
      </c>
      <c r="F46" s="108">
        <v>14200</v>
      </c>
      <c r="G46" s="108">
        <v>28100</v>
      </c>
      <c r="H46" s="108">
        <v>32700</v>
      </c>
      <c r="I46" s="108">
        <v>37700</v>
      </c>
      <c r="J46" s="108">
        <v>41900</v>
      </c>
      <c r="K46" s="108">
        <v>0</v>
      </c>
      <c r="L46" s="108">
        <v>0</v>
      </c>
      <c r="M46" s="108">
        <v>100</v>
      </c>
      <c r="N46" s="108"/>
      <c r="O46" s="108"/>
      <c r="P46" s="108">
        <v>0</v>
      </c>
      <c r="Q46" s="108">
        <v>100</v>
      </c>
      <c r="R46" s="108">
        <v>100</v>
      </c>
      <c r="S46" s="108">
        <v>100</v>
      </c>
      <c r="T46" s="108">
        <v>100</v>
      </c>
      <c r="U46" s="108">
        <v>100</v>
      </c>
      <c r="V46" s="108">
        <v>100</v>
      </c>
      <c r="W46" s="108">
        <v>0</v>
      </c>
      <c r="X46" s="108">
        <v>0</v>
      </c>
      <c r="Y46" s="108">
        <v>0</v>
      </c>
      <c r="Z46" s="109">
        <v>0</v>
      </c>
    </row>
    <row r="47" spans="1:26" ht="13.5" thickBot="1">
      <c r="A47" s="222">
        <v>33</v>
      </c>
      <c r="B47" s="225" t="s">
        <v>106</v>
      </c>
      <c r="C47" s="262">
        <v>40194</v>
      </c>
      <c r="D47" s="143">
        <v>8400</v>
      </c>
      <c r="E47" s="143">
        <v>25100</v>
      </c>
      <c r="F47" s="143">
        <v>12600</v>
      </c>
      <c r="G47" s="143">
        <v>33500</v>
      </c>
      <c r="H47" s="143">
        <v>37700</v>
      </c>
      <c r="I47" s="143">
        <v>41900</v>
      </c>
      <c r="J47" s="143">
        <v>50200</v>
      </c>
      <c r="K47" s="143">
        <v>0</v>
      </c>
      <c r="L47" s="143">
        <v>0</v>
      </c>
      <c r="M47" s="143">
        <v>100</v>
      </c>
      <c r="N47" s="143">
        <v>800</v>
      </c>
      <c r="O47" s="143">
        <v>3300</v>
      </c>
      <c r="P47" s="143">
        <v>0</v>
      </c>
      <c r="Q47" s="143">
        <v>6300</v>
      </c>
      <c r="R47" s="143">
        <v>100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80">
        <v>0</v>
      </c>
    </row>
    <row r="48" spans="1:26" ht="13.5" thickBot="1">
      <c r="A48" s="137">
        <v>9</v>
      </c>
      <c r="B48" s="81" t="s">
        <v>180</v>
      </c>
      <c r="C48" s="25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/>
    </row>
    <row r="49" spans="1:26" ht="12.75">
      <c r="A49" s="222">
        <v>34</v>
      </c>
      <c r="B49" s="228" t="s">
        <v>109</v>
      </c>
      <c r="C49" s="297">
        <v>40194</v>
      </c>
      <c r="D49" s="162">
        <v>7700</v>
      </c>
      <c r="E49" s="162">
        <v>9500</v>
      </c>
      <c r="F49" s="162">
        <v>10100</v>
      </c>
      <c r="G49" s="162">
        <v>11100</v>
      </c>
      <c r="H49" s="162">
        <v>23400</v>
      </c>
      <c r="I49" s="162">
        <v>31600</v>
      </c>
      <c r="J49" s="162">
        <v>35700</v>
      </c>
      <c r="K49" s="162" t="s">
        <v>33</v>
      </c>
      <c r="L49" s="162" t="s">
        <v>33</v>
      </c>
      <c r="M49" s="162">
        <v>5800</v>
      </c>
      <c r="N49" s="162"/>
      <c r="O49" s="162"/>
      <c r="P49" s="162">
        <v>0</v>
      </c>
      <c r="Q49" s="162" t="s">
        <v>33</v>
      </c>
      <c r="R49" s="162" t="s">
        <v>33</v>
      </c>
      <c r="S49" s="162" t="s">
        <v>33</v>
      </c>
      <c r="T49" s="162" t="s">
        <v>33</v>
      </c>
      <c r="U49" s="162" t="s">
        <v>33</v>
      </c>
      <c r="V49" s="162" t="s">
        <v>33</v>
      </c>
      <c r="W49" s="162" t="s">
        <v>33</v>
      </c>
      <c r="X49" s="162" t="s">
        <v>33</v>
      </c>
      <c r="Y49" s="162" t="s">
        <v>33</v>
      </c>
      <c r="Z49" s="221">
        <v>0</v>
      </c>
    </row>
    <row r="50" spans="1:26" ht="12.75">
      <c r="A50" s="222">
        <v>35</v>
      </c>
      <c r="B50" s="229" t="s">
        <v>111</v>
      </c>
      <c r="C50" s="292">
        <v>40194</v>
      </c>
      <c r="D50" s="108">
        <v>6100</v>
      </c>
      <c r="E50" s="108">
        <v>7300</v>
      </c>
      <c r="F50" s="108">
        <v>7300</v>
      </c>
      <c r="G50" s="108">
        <v>7300</v>
      </c>
      <c r="H50" s="108">
        <v>16500</v>
      </c>
      <c r="I50" s="108">
        <v>22200</v>
      </c>
      <c r="J50" s="108">
        <v>24900</v>
      </c>
      <c r="K50" s="108" t="s">
        <v>33</v>
      </c>
      <c r="L50" s="108" t="s">
        <v>33</v>
      </c>
      <c r="M50" s="108">
        <v>4600</v>
      </c>
      <c r="N50" s="108"/>
      <c r="O50" s="108"/>
      <c r="P50" s="108"/>
      <c r="Q50" s="108" t="s">
        <v>33</v>
      </c>
      <c r="R50" s="108" t="s">
        <v>33</v>
      </c>
      <c r="S50" s="108" t="s">
        <v>33</v>
      </c>
      <c r="T50" s="108" t="s">
        <v>33</v>
      </c>
      <c r="U50" s="108" t="s">
        <v>33</v>
      </c>
      <c r="V50" s="108" t="s">
        <v>33</v>
      </c>
      <c r="W50" s="108" t="s">
        <v>33</v>
      </c>
      <c r="X50" s="108" t="s">
        <v>33</v>
      </c>
      <c r="Y50" s="108" t="s">
        <v>33</v>
      </c>
      <c r="Z50" s="109">
        <v>0</v>
      </c>
    </row>
    <row r="51" spans="1:26" ht="12.75">
      <c r="A51" s="222">
        <v>36</v>
      </c>
      <c r="B51" s="229" t="s">
        <v>113</v>
      </c>
      <c r="C51" s="292">
        <v>40194</v>
      </c>
      <c r="D51" s="108">
        <v>7700</v>
      </c>
      <c r="E51" s="108">
        <v>9500</v>
      </c>
      <c r="F51" s="108">
        <v>10100</v>
      </c>
      <c r="G51" s="108">
        <v>11100</v>
      </c>
      <c r="H51" s="108">
        <v>23400</v>
      </c>
      <c r="I51" s="108">
        <v>31600</v>
      </c>
      <c r="J51" s="108">
        <v>35700</v>
      </c>
      <c r="K51" s="108" t="s">
        <v>33</v>
      </c>
      <c r="L51" s="108" t="s">
        <v>33</v>
      </c>
      <c r="M51" s="108"/>
      <c r="N51" s="108"/>
      <c r="O51" s="108"/>
      <c r="P51" s="108">
        <v>0</v>
      </c>
      <c r="Q51" s="108" t="s">
        <v>33</v>
      </c>
      <c r="R51" s="108" t="s">
        <v>33</v>
      </c>
      <c r="S51" s="108" t="s">
        <v>33</v>
      </c>
      <c r="T51" s="108" t="s">
        <v>33</v>
      </c>
      <c r="U51" s="108" t="s">
        <v>33</v>
      </c>
      <c r="V51" s="108" t="s">
        <v>33</v>
      </c>
      <c r="W51" s="108" t="s">
        <v>33</v>
      </c>
      <c r="X51" s="108" t="s">
        <v>33</v>
      </c>
      <c r="Y51" s="108" t="s">
        <v>33</v>
      </c>
      <c r="Z51" s="109">
        <v>0</v>
      </c>
    </row>
    <row r="52" spans="1:26" ht="13.5" thickBot="1">
      <c r="A52" s="222">
        <v>37</v>
      </c>
      <c r="B52" s="187" t="s">
        <v>115</v>
      </c>
      <c r="C52" s="262">
        <v>40194</v>
      </c>
      <c r="D52" s="143">
        <v>7700</v>
      </c>
      <c r="E52" s="143">
        <v>9500</v>
      </c>
      <c r="F52" s="143">
        <v>10100</v>
      </c>
      <c r="G52" s="143">
        <v>11100</v>
      </c>
      <c r="H52" s="143">
        <v>23400</v>
      </c>
      <c r="I52" s="143">
        <v>31600</v>
      </c>
      <c r="J52" s="143">
        <v>35700</v>
      </c>
      <c r="K52" s="143" t="s">
        <v>33</v>
      </c>
      <c r="L52" s="143" t="s">
        <v>33</v>
      </c>
      <c r="M52" s="143">
        <v>800</v>
      </c>
      <c r="N52" s="143"/>
      <c r="O52" s="143"/>
      <c r="P52" s="143">
        <v>0</v>
      </c>
      <c r="Q52" s="143">
        <v>800</v>
      </c>
      <c r="R52" s="143">
        <v>800</v>
      </c>
      <c r="S52" s="143">
        <v>800</v>
      </c>
      <c r="T52" s="143">
        <v>800</v>
      </c>
      <c r="U52" s="143" t="s">
        <v>33</v>
      </c>
      <c r="V52" s="143" t="s">
        <v>33</v>
      </c>
      <c r="W52" s="143" t="s">
        <v>33</v>
      </c>
      <c r="X52" s="143" t="s">
        <v>33</v>
      </c>
      <c r="Y52" s="143" t="s">
        <v>33</v>
      </c>
      <c r="Z52" s="180">
        <v>0</v>
      </c>
    </row>
    <row r="53" spans="1:26" ht="13.5" thickBot="1">
      <c r="A53" s="137">
        <v>10</v>
      </c>
      <c r="B53" s="81" t="s">
        <v>181</v>
      </c>
      <c r="C53" s="25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</row>
    <row r="54" spans="1:26" ht="12.75">
      <c r="A54" s="222">
        <v>38</v>
      </c>
      <c r="B54" s="160" t="s">
        <v>118</v>
      </c>
      <c r="C54" s="297">
        <v>40194</v>
      </c>
      <c r="D54" s="162">
        <v>5700</v>
      </c>
      <c r="E54" s="162">
        <v>8400</v>
      </c>
      <c r="F54" s="162">
        <v>7200</v>
      </c>
      <c r="G54" s="162">
        <v>9700</v>
      </c>
      <c r="H54" s="162">
        <v>16700</v>
      </c>
      <c r="I54" s="162">
        <v>22500</v>
      </c>
      <c r="J54" s="162">
        <v>24500</v>
      </c>
      <c r="K54" s="162">
        <v>0</v>
      </c>
      <c r="L54" s="162">
        <v>0</v>
      </c>
      <c r="M54" s="162">
        <v>0</v>
      </c>
      <c r="N54" s="162"/>
      <c r="O54" s="162"/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221">
        <v>0</v>
      </c>
    </row>
    <row r="55" spans="1:26" ht="13.5" thickBot="1">
      <c r="A55" s="222">
        <v>39</v>
      </c>
      <c r="B55" s="187" t="s">
        <v>121</v>
      </c>
      <c r="C55" s="262">
        <v>40194</v>
      </c>
      <c r="D55" s="149">
        <v>5700</v>
      </c>
      <c r="E55" s="143">
        <v>8400</v>
      </c>
      <c r="F55" s="143">
        <v>7200</v>
      </c>
      <c r="G55" s="143">
        <v>9700</v>
      </c>
      <c r="H55" s="143">
        <v>16700</v>
      </c>
      <c r="I55" s="143">
        <v>22500</v>
      </c>
      <c r="J55" s="143">
        <v>24500</v>
      </c>
      <c r="K55" s="143">
        <v>0</v>
      </c>
      <c r="L55" s="143">
        <v>0</v>
      </c>
      <c r="M55" s="143">
        <v>0</v>
      </c>
      <c r="N55" s="143"/>
      <c r="O55" s="143"/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80">
        <v>0</v>
      </c>
    </row>
    <row r="56" spans="1:26" ht="13.5" thickBot="1">
      <c r="A56" s="137">
        <v>11</v>
      </c>
      <c r="B56" s="81" t="s">
        <v>182</v>
      </c>
      <c r="C56" s="25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/>
    </row>
    <row r="57" spans="1:26" ht="12.75">
      <c r="A57" s="83">
        <v>40</v>
      </c>
      <c r="B57" s="151" t="s">
        <v>131</v>
      </c>
      <c r="C57" s="213">
        <v>40194</v>
      </c>
      <c r="D57" s="108">
        <v>6000</v>
      </c>
      <c r="E57" s="108">
        <v>7100</v>
      </c>
      <c r="F57" s="108">
        <v>19700</v>
      </c>
      <c r="G57" s="108">
        <v>25700</v>
      </c>
      <c r="H57" s="108">
        <v>29700</v>
      </c>
      <c r="I57" s="105" t="s">
        <v>33</v>
      </c>
      <c r="J57" s="105" t="s">
        <v>33</v>
      </c>
      <c r="K57" s="105" t="s">
        <v>33</v>
      </c>
      <c r="L57" s="105">
        <v>0</v>
      </c>
      <c r="M57" s="105">
        <v>4500</v>
      </c>
      <c r="N57" s="105"/>
      <c r="O57" s="105"/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4600</v>
      </c>
      <c r="X57" s="105">
        <v>14500</v>
      </c>
      <c r="Y57" s="105">
        <v>7300</v>
      </c>
      <c r="Z57" s="106">
        <v>4600</v>
      </c>
    </row>
    <row r="58" spans="1:26" ht="12.75">
      <c r="A58" s="83">
        <v>41</v>
      </c>
      <c r="B58" s="103" t="s">
        <v>132</v>
      </c>
      <c r="C58" s="213">
        <v>40194</v>
      </c>
      <c r="D58" s="108">
        <v>6000</v>
      </c>
      <c r="E58" s="108">
        <v>7100</v>
      </c>
      <c r="F58" s="108">
        <v>19700</v>
      </c>
      <c r="G58" s="108">
        <v>25700</v>
      </c>
      <c r="H58" s="108">
        <v>29700</v>
      </c>
      <c r="I58" s="108"/>
      <c r="J58" s="108" t="s">
        <v>33</v>
      </c>
      <c r="K58" s="108" t="s">
        <v>33</v>
      </c>
      <c r="L58" s="108">
        <v>0</v>
      </c>
      <c r="M58" s="108">
        <v>4500</v>
      </c>
      <c r="N58" s="108"/>
      <c r="O58" s="108"/>
      <c r="P58" s="108">
        <v>0</v>
      </c>
      <c r="Q58" s="108"/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5">
        <v>4600</v>
      </c>
      <c r="X58" s="105">
        <v>14500</v>
      </c>
      <c r="Y58" s="105">
        <v>7300</v>
      </c>
      <c r="Z58" s="106">
        <v>4600</v>
      </c>
    </row>
    <row r="59" spans="1:26" ht="12.75">
      <c r="A59" s="83">
        <v>42</v>
      </c>
      <c r="B59" s="103" t="s">
        <v>134</v>
      </c>
      <c r="C59" s="213">
        <v>40194</v>
      </c>
      <c r="D59" s="108">
        <v>6000</v>
      </c>
      <c r="E59" s="108">
        <v>7100</v>
      </c>
      <c r="F59" s="108">
        <v>19700</v>
      </c>
      <c r="G59" s="108">
        <v>25700</v>
      </c>
      <c r="H59" s="108">
        <v>29700</v>
      </c>
      <c r="I59" s="108"/>
      <c r="J59" s="108" t="s">
        <v>33</v>
      </c>
      <c r="K59" s="108" t="s">
        <v>33</v>
      </c>
      <c r="L59" s="108">
        <v>0</v>
      </c>
      <c r="M59" s="108"/>
      <c r="N59" s="108"/>
      <c r="O59" s="108"/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5">
        <v>4600</v>
      </c>
      <c r="X59" s="105">
        <v>14500</v>
      </c>
      <c r="Y59" s="105">
        <v>7300</v>
      </c>
      <c r="Z59" s="106">
        <v>4600</v>
      </c>
    </row>
    <row r="60" spans="1:26" ht="12.75">
      <c r="A60" s="83">
        <v>43</v>
      </c>
      <c r="B60" s="103" t="s">
        <v>136</v>
      </c>
      <c r="C60" s="213">
        <v>40194</v>
      </c>
      <c r="D60" s="108">
        <v>6000</v>
      </c>
      <c r="E60" s="108">
        <v>7100</v>
      </c>
      <c r="F60" s="108">
        <v>19700</v>
      </c>
      <c r="G60" s="108">
        <v>25700</v>
      </c>
      <c r="H60" s="108">
        <v>29700</v>
      </c>
      <c r="I60" s="141" t="s">
        <v>33</v>
      </c>
      <c r="J60" s="108" t="s">
        <v>33</v>
      </c>
      <c r="K60" s="108" t="s">
        <v>33</v>
      </c>
      <c r="L60" s="108">
        <v>0</v>
      </c>
      <c r="M60" s="108">
        <v>0</v>
      </c>
      <c r="N60" s="108"/>
      <c r="O60" s="108"/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5">
        <v>4600</v>
      </c>
      <c r="X60" s="105">
        <v>14500</v>
      </c>
      <c r="Y60" s="105">
        <v>7300</v>
      </c>
      <c r="Z60" s="106">
        <v>4600</v>
      </c>
    </row>
    <row r="61" spans="1:26" ht="12.75">
      <c r="A61" s="83">
        <v>44</v>
      </c>
      <c r="B61" s="103" t="s">
        <v>138</v>
      </c>
      <c r="C61" s="213">
        <v>40194</v>
      </c>
      <c r="D61" s="108">
        <v>6000</v>
      </c>
      <c r="E61" s="108">
        <v>7100</v>
      </c>
      <c r="F61" s="108">
        <v>19700</v>
      </c>
      <c r="G61" s="108">
        <v>25700</v>
      </c>
      <c r="H61" s="108">
        <v>29700</v>
      </c>
      <c r="I61" s="141" t="s">
        <v>33</v>
      </c>
      <c r="J61" s="108" t="s">
        <v>33</v>
      </c>
      <c r="K61" s="108" t="s">
        <v>33</v>
      </c>
      <c r="L61" s="108">
        <v>0</v>
      </c>
      <c r="M61" s="108">
        <v>3000</v>
      </c>
      <c r="N61" s="108"/>
      <c r="O61" s="108"/>
      <c r="P61" s="108">
        <v>0</v>
      </c>
      <c r="Q61" s="108">
        <v>3500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5">
        <v>4600</v>
      </c>
      <c r="X61" s="105">
        <v>14500</v>
      </c>
      <c r="Y61" s="105">
        <v>7300</v>
      </c>
      <c r="Z61" s="106">
        <v>4600</v>
      </c>
    </row>
    <row r="62" spans="1:26" ht="12.75">
      <c r="A62" s="83">
        <v>45</v>
      </c>
      <c r="B62" s="103" t="s">
        <v>140</v>
      </c>
      <c r="C62" s="213">
        <v>40194</v>
      </c>
      <c r="D62" s="108">
        <v>6000</v>
      </c>
      <c r="E62" s="108">
        <v>7100</v>
      </c>
      <c r="F62" s="108">
        <v>19700</v>
      </c>
      <c r="G62" s="108">
        <v>25700</v>
      </c>
      <c r="H62" s="108">
        <v>29700</v>
      </c>
      <c r="I62" s="141" t="s">
        <v>33</v>
      </c>
      <c r="J62" s="108" t="s">
        <v>33</v>
      </c>
      <c r="K62" s="108" t="s">
        <v>33</v>
      </c>
      <c r="L62" s="108">
        <v>0</v>
      </c>
      <c r="M62" s="108">
        <v>3000</v>
      </c>
      <c r="N62" s="108"/>
      <c r="O62" s="108"/>
      <c r="P62" s="108" t="s">
        <v>33</v>
      </c>
      <c r="Q62" s="108">
        <v>3500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5">
        <v>4600</v>
      </c>
      <c r="X62" s="105">
        <v>14500</v>
      </c>
      <c r="Y62" s="105">
        <v>7300</v>
      </c>
      <c r="Z62" s="106">
        <v>4600</v>
      </c>
    </row>
    <row r="63" spans="1:26" ht="12.75">
      <c r="A63" s="83">
        <v>46</v>
      </c>
      <c r="B63" s="103" t="s">
        <v>142</v>
      </c>
      <c r="C63" s="213">
        <v>40194</v>
      </c>
      <c r="D63" s="108">
        <v>6000</v>
      </c>
      <c r="E63" s="108">
        <v>7100</v>
      </c>
      <c r="F63" s="108">
        <v>19700</v>
      </c>
      <c r="G63" s="108">
        <v>25700</v>
      </c>
      <c r="H63" s="108">
        <v>29700</v>
      </c>
      <c r="I63" s="108" t="s">
        <v>33</v>
      </c>
      <c r="J63" s="108" t="s">
        <v>33</v>
      </c>
      <c r="K63" s="108" t="s">
        <v>33</v>
      </c>
      <c r="L63" s="108">
        <v>0</v>
      </c>
      <c r="M63" s="108">
        <v>3000</v>
      </c>
      <c r="N63" s="108"/>
      <c r="O63" s="108"/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5">
        <v>4600</v>
      </c>
      <c r="X63" s="105">
        <v>14500</v>
      </c>
      <c r="Y63" s="105">
        <v>7300</v>
      </c>
      <c r="Z63" s="106">
        <v>4600</v>
      </c>
    </row>
    <row r="64" spans="1:26" ht="12.75">
      <c r="A64" s="83">
        <v>47</v>
      </c>
      <c r="B64" s="103" t="s">
        <v>144</v>
      </c>
      <c r="C64" s="213">
        <v>40194</v>
      </c>
      <c r="D64" s="108">
        <v>6000</v>
      </c>
      <c r="E64" s="108">
        <v>7100</v>
      </c>
      <c r="F64" s="108">
        <v>19700</v>
      </c>
      <c r="G64" s="108">
        <v>25700</v>
      </c>
      <c r="H64" s="108">
        <v>29700</v>
      </c>
      <c r="I64" s="108">
        <v>0</v>
      </c>
      <c r="J64" s="108">
        <v>0</v>
      </c>
      <c r="K64" s="108">
        <v>0</v>
      </c>
      <c r="L64" s="108">
        <v>0</v>
      </c>
      <c r="M64" s="108">
        <v>3000</v>
      </c>
      <c r="N64" s="108"/>
      <c r="O64" s="108"/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5">
        <v>4600</v>
      </c>
      <c r="X64" s="105">
        <v>14500</v>
      </c>
      <c r="Y64" s="105">
        <v>7300</v>
      </c>
      <c r="Z64" s="106">
        <v>4600</v>
      </c>
    </row>
    <row r="65" spans="1:26" ht="12.75">
      <c r="A65" s="83">
        <v>48</v>
      </c>
      <c r="B65" s="103" t="s">
        <v>235</v>
      </c>
      <c r="C65" s="213">
        <v>40194</v>
      </c>
      <c r="D65" s="108">
        <v>6000</v>
      </c>
      <c r="E65" s="108">
        <v>7100</v>
      </c>
      <c r="F65" s="108">
        <v>19700</v>
      </c>
      <c r="G65" s="108">
        <v>25700</v>
      </c>
      <c r="H65" s="108">
        <v>29700</v>
      </c>
      <c r="I65" s="108" t="s">
        <v>33</v>
      </c>
      <c r="J65" s="108" t="s">
        <v>33</v>
      </c>
      <c r="K65" s="108" t="s">
        <v>33</v>
      </c>
      <c r="L65" s="108">
        <v>0</v>
      </c>
      <c r="M65" s="108">
        <v>0</v>
      </c>
      <c r="N65" s="108"/>
      <c r="O65" s="108"/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5">
        <v>4600</v>
      </c>
      <c r="X65" s="105">
        <v>14500</v>
      </c>
      <c r="Y65" s="105">
        <v>7300</v>
      </c>
      <c r="Z65" s="106">
        <v>4600</v>
      </c>
    </row>
    <row r="66" spans="1:26" ht="13.5" thickBot="1">
      <c r="A66" s="83">
        <v>49</v>
      </c>
      <c r="B66" s="157" t="s">
        <v>236</v>
      </c>
      <c r="C66" s="213">
        <v>40194</v>
      </c>
      <c r="D66" s="117">
        <v>5700</v>
      </c>
      <c r="E66" s="117">
        <v>6300</v>
      </c>
      <c r="F66" s="117">
        <v>15100</v>
      </c>
      <c r="G66" s="117">
        <v>19900</v>
      </c>
      <c r="H66" s="117">
        <v>22700</v>
      </c>
      <c r="I66" s="117"/>
      <c r="J66" s="117"/>
      <c r="K66" s="117"/>
      <c r="L66" s="117"/>
      <c r="M66" s="117">
        <v>400</v>
      </c>
      <c r="N66" s="117"/>
      <c r="O66" s="117"/>
      <c r="P66" s="117"/>
      <c r="Q66" s="117">
        <v>400</v>
      </c>
      <c r="R66" s="117"/>
      <c r="S66" s="117"/>
      <c r="T66" s="117"/>
      <c r="U66" s="117"/>
      <c r="V66" s="117"/>
      <c r="W66" s="117">
        <v>4500</v>
      </c>
      <c r="X66" s="117">
        <v>14700</v>
      </c>
      <c r="Y66" s="117">
        <v>7000</v>
      </c>
      <c r="Z66" s="118">
        <v>4500</v>
      </c>
    </row>
    <row r="67" spans="1:26" ht="13.5" thickBot="1">
      <c r="A67" s="137">
        <v>12</v>
      </c>
      <c r="B67" s="244" t="s">
        <v>183</v>
      </c>
      <c r="C67" s="291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34"/>
    </row>
    <row r="68" spans="1:26" ht="12.75">
      <c r="A68" s="83">
        <v>50</v>
      </c>
      <c r="B68" s="151" t="s">
        <v>151</v>
      </c>
      <c r="C68" s="292">
        <v>40194</v>
      </c>
      <c r="D68" s="105">
        <v>5700</v>
      </c>
      <c r="E68" s="105">
        <v>6200</v>
      </c>
      <c r="F68" s="105">
        <v>16200</v>
      </c>
      <c r="G68" s="105">
        <v>20200</v>
      </c>
      <c r="H68" s="105">
        <v>23600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/>
      <c r="O68" s="105"/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4700</v>
      </c>
      <c r="X68" s="105">
        <v>6800</v>
      </c>
      <c r="Y68" s="105">
        <v>7000</v>
      </c>
      <c r="Z68" s="119">
        <v>0</v>
      </c>
    </row>
    <row r="69" spans="1:26" ht="12.75">
      <c r="A69" s="83">
        <v>51</v>
      </c>
      <c r="B69" s="103" t="s">
        <v>153</v>
      </c>
      <c r="C69" s="292">
        <v>40194</v>
      </c>
      <c r="D69" s="105">
        <v>5700</v>
      </c>
      <c r="E69" s="105">
        <v>6200</v>
      </c>
      <c r="F69" s="105">
        <v>16200</v>
      </c>
      <c r="G69" s="105">
        <v>20200</v>
      </c>
      <c r="H69" s="105">
        <v>23600</v>
      </c>
      <c r="I69" s="108"/>
      <c r="J69" s="108">
        <v>0</v>
      </c>
      <c r="K69" s="108">
        <v>0</v>
      </c>
      <c r="L69" s="108">
        <v>0</v>
      </c>
      <c r="M69" s="108">
        <v>1400</v>
      </c>
      <c r="N69" s="108"/>
      <c r="O69" s="108"/>
      <c r="P69" s="108">
        <v>0</v>
      </c>
      <c r="Q69" s="108" t="s">
        <v>33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5">
        <v>4700</v>
      </c>
      <c r="X69" s="105">
        <v>6800</v>
      </c>
      <c r="Y69" s="105">
        <v>7000</v>
      </c>
      <c r="Z69" s="120">
        <v>0</v>
      </c>
    </row>
    <row r="70" spans="1:26" ht="12.75">
      <c r="A70" s="83">
        <v>52</v>
      </c>
      <c r="B70" s="103" t="s">
        <v>155</v>
      </c>
      <c r="C70" s="292">
        <v>40194</v>
      </c>
      <c r="D70" s="105">
        <v>5700</v>
      </c>
      <c r="E70" s="105">
        <v>6200</v>
      </c>
      <c r="F70" s="105">
        <v>16200</v>
      </c>
      <c r="G70" s="105">
        <v>20200</v>
      </c>
      <c r="H70" s="105">
        <v>23600</v>
      </c>
      <c r="I70" s="108">
        <v>0</v>
      </c>
      <c r="J70" s="108">
        <v>0</v>
      </c>
      <c r="K70" s="108">
        <v>0</v>
      </c>
      <c r="L70" s="108">
        <v>0</v>
      </c>
      <c r="M70" s="108">
        <v>600</v>
      </c>
      <c r="N70" s="108"/>
      <c r="O70" s="108"/>
      <c r="P70" s="108">
        <v>0</v>
      </c>
      <c r="Q70" s="108"/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5">
        <v>4700</v>
      </c>
      <c r="X70" s="105">
        <v>6800</v>
      </c>
      <c r="Y70" s="105">
        <v>7000</v>
      </c>
      <c r="Z70" s="120">
        <v>0</v>
      </c>
    </row>
    <row r="71" spans="1:26" ht="12.75">
      <c r="A71" s="83">
        <v>53</v>
      </c>
      <c r="B71" s="103" t="s">
        <v>237</v>
      </c>
      <c r="C71" s="292">
        <v>40194</v>
      </c>
      <c r="D71" s="105">
        <v>5700</v>
      </c>
      <c r="E71" s="105">
        <v>6200</v>
      </c>
      <c r="F71" s="105">
        <v>16200</v>
      </c>
      <c r="G71" s="105">
        <v>20200</v>
      </c>
      <c r="H71" s="105">
        <v>23600</v>
      </c>
      <c r="I71" s="108">
        <v>0</v>
      </c>
      <c r="J71" s="108">
        <v>0</v>
      </c>
      <c r="K71" s="108">
        <v>0</v>
      </c>
      <c r="L71" s="108">
        <v>0</v>
      </c>
      <c r="M71" s="108">
        <v>4300</v>
      </c>
      <c r="N71" s="108"/>
      <c r="O71" s="108"/>
      <c r="P71" s="108">
        <v>0</v>
      </c>
      <c r="Q71" s="200"/>
      <c r="R71" s="108"/>
      <c r="S71" s="108">
        <v>0</v>
      </c>
      <c r="T71" s="108">
        <v>0</v>
      </c>
      <c r="U71" s="108">
        <v>0</v>
      </c>
      <c r="V71" s="108">
        <v>0</v>
      </c>
      <c r="W71" s="105">
        <v>4700</v>
      </c>
      <c r="X71" s="105">
        <v>6800</v>
      </c>
      <c r="Y71" s="105">
        <v>7000</v>
      </c>
      <c r="Z71" s="120">
        <v>0</v>
      </c>
    </row>
    <row r="72" spans="1:26" ht="13.5" thickBot="1">
      <c r="A72" s="83">
        <v>54</v>
      </c>
      <c r="B72" s="111" t="s">
        <v>159</v>
      </c>
      <c r="C72" s="292">
        <v>40194</v>
      </c>
      <c r="D72" s="105">
        <v>5700</v>
      </c>
      <c r="E72" s="105">
        <v>6200</v>
      </c>
      <c r="F72" s="105">
        <v>16200</v>
      </c>
      <c r="G72" s="105">
        <v>20200</v>
      </c>
      <c r="H72" s="105">
        <v>23600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/>
      <c r="O72" s="112"/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05">
        <v>4700</v>
      </c>
      <c r="X72" s="105">
        <v>6800</v>
      </c>
      <c r="Y72" s="105">
        <v>7000</v>
      </c>
      <c r="Z72" s="121">
        <v>0</v>
      </c>
    </row>
    <row r="73" spans="1:26" ht="13.5" thickBot="1">
      <c r="A73" s="137">
        <v>13</v>
      </c>
      <c r="B73" s="244" t="s">
        <v>184</v>
      </c>
      <c r="C73" s="25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22"/>
    </row>
    <row r="74" spans="1:26" ht="12.75">
      <c r="A74" s="83">
        <v>55</v>
      </c>
      <c r="B74" s="151" t="s">
        <v>162</v>
      </c>
      <c r="C74" s="292">
        <v>40194</v>
      </c>
      <c r="D74" s="105">
        <v>5700</v>
      </c>
      <c r="E74" s="105">
        <v>6200</v>
      </c>
      <c r="F74" s="105">
        <v>16200</v>
      </c>
      <c r="G74" s="105">
        <v>20200</v>
      </c>
      <c r="H74" s="105">
        <v>23600</v>
      </c>
      <c r="I74" s="105">
        <v>0</v>
      </c>
      <c r="J74" s="105">
        <v>0</v>
      </c>
      <c r="K74" s="105">
        <v>0</v>
      </c>
      <c r="L74" s="105">
        <v>0</v>
      </c>
      <c r="M74" s="105">
        <v>2900</v>
      </c>
      <c r="N74" s="105"/>
      <c r="O74" s="105"/>
      <c r="P74" s="105">
        <v>0</v>
      </c>
      <c r="Q74" s="105"/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4000</v>
      </c>
      <c r="X74" s="105">
        <v>4800</v>
      </c>
      <c r="Y74" s="105">
        <v>5800</v>
      </c>
      <c r="Z74" s="119">
        <v>0</v>
      </c>
    </row>
    <row r="75" spans="1:26" ht="12.75">
      <c r="A75" s="83">
        <v>56</v>
      </c>
      <c r="B75" s="103" t="s">
        <v>164</v>
      </c>
      <c r="C75" s="292">
        <v>40194</v>
      </c>
      <c r="D75" s="105">
        <v>5700</v>
      </c>
      <c r="E75" s="105">
        <v>6200</v>
      </c>
      <c r="F75" s="105">
        <v>16200</v>
      </c>
      <c r="G75" s="105">
        <v>20200</v>
      </c>
      <c r="H75" s="105">
        <v>23600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/>
      <c r="O75" s="108"/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5">
        <v>4000</v>
      </c>
      <c r="X75" s="105">
        <v>4800</v>
      </c>
      <c r="Y75" s="105">
        <v>5800</v>
      </c>
      <c r="Z75" s="120">
        <v>0</v>
      </c>
    </row>
    <row r="76" spans="1:26" ht="13.5" thickBot="1">
      <c r="A76" s="83">
        <v>57</v>
      </c>
      <c r="B76" s="111" t="s">
        <v>166</v>
      </c>
      <c r="C76" s="292">
        <v>40194</v>
      </c>
      <c r="D76" s="105">
        <v>5700</v>
      </c>
      <c r="E76" s="105">
        <v>6200</v>
      </c>
      <c r="F76" s="105">
        <v>16200</v>
      </c>
      <c r="G76" s="105">
        <v>20200</v>
      </c>
      <c r="H76" s="105">
        <v>23600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/>
      <c r="O76" s="112"/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05">
        <v>4000</v>
      </c>
      <c r="X76" s="105">
        <v>4800</v>
      </c>
      <c r="Y76" s="105">
        <v>5800</v>
      </c>
      <c r="Z76" s="121">
        <v>0</v>
      </c>
    </row>
    <row r="77" spans="1:26" ht="13.5" thickBot="1">
      <c r="A77" s="137">
        <v>14</v>
      </c>
      <c r="B77" s="81" t="s">
        <v>185</v>
      </c>
      <c r="C77" s="25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22"/>
    </row>
    <row r="78" spans="1:26" ht="12.75">
      <c r="A78" s="83">
        <v>58</v>
      </c>
      <c r="B78" s="104" t="s">
        <v>167</v>
      </c>
      <c r="C78" s="292">
        <v>40194</v>
      </c>
      <c r="D78" s="105">
        <v>7200</v>
      </c>
      <c r="E78" s="105">
        <v>8200</v>
      </c>
      <c r="F78" s="105">
        <v>17400</v>
      </c>
      <c r="G78" s="105">
        <v>28700</v>
      </c>
      <c r="H78" s="105">
        <v>32800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>
        <v>4600</v>
      </c>
      <c r="X78" s="105">
        <v>6600</v>
      </c>
      <c r="Y78" s="105">
        <v>6900</v>
      </c>
      <c r="Z78" s="119"/>
    </row>
    <row r="79" spans="1:26" ht="13.5" thickBot="1">
      <c r="A79" s="83">
        <v>59</v>
      </c>
      <c r="B79" s="111" t="s">
        <v>168</v>
      </c>
      <c r="C79" s="292">
        <v>40194</v>
      </c>
      <c r="D79" s="112">
        <v>7200</v>
      </c>
      <c r="E79" s="112">
        <v>8200</v>
      </c>
      <c r="F79" s="112">
        <v>17400</v>
      </c>
      <c r="G79" s="112">
        <v>28700</v>
      </c>
      <c r="H79" s="112">
        <v>32800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>
        <v>4600</v>
      </c>
      <c r="X79" s="112">
        <v>6600</v>
      </c>
      <c r="Y79" s="112">
        <v>6900</v>
      </c>
      <c r="Z79" s="121"/>
    </row>
    <row r="80" spans="1:26" ht="13.5" thickBot="1">
      <c r="A80" s="137">
        <v>15</v>
      </c>
      <c r="B80" s="81" t="s">
        <v>186</v>
      </c>
      <c r="C80" s="25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22"/>
    </row>
    <row r="81" spans="1:26" ht="13.5" thickBot="1">
      <c r="A81" s="83">
        <v>60</v>
      </c>
      <c r="B81" s="232" t="s">
        <v>169</v>
      </c>
      <c r="C81" s="316">
        <v>40194</v>
      </c>
      <c r="D81" s="233">
        <v>7900</v>
      </c>
      <c r="E81" s="149">
        <v>9000</v>
      </c>
      <c r="F81" s="149">
        <v>22800</v>
      </c>
      <c r="G81" s="149">
        <v>29900</v>
      </c>
      <c r="H81" s="149">
        <v>34100</v>
      </c>
      <c r="I81" s="148"/>
      <c r="J81" s="148"/>
      <c r="K81" s="148"/>
      <c r="L81" s="148"/>
      <c r="M81" s="149"/>
      <c r="N81" s="149"/>
      <c r="O81" s="149"/>
      <c r="P81" s="148"/>
      <c r="Q81" s="149">
        <v>1600</v>
      </c>
      <c r="R81" s="148"/>
      <c r="S81" s="148"/>
      <c r="T81" s="148"/>
      <c r="U81" s="148"/>
      <c r="V81" s="148"/>
      <c r="W81" s="115">
        <v>6900</v>
      </c>
      <c r="X81" s="115">
        <v>10100</v>
      </c>
      <c r="Y81" s="115">
        <v>10300</v>
      </c>
      <c r="Z81" s="150"/>
    </row>
    <row r="82" spans="1:26" ht="13.5" thickBot="1">
      <c r="A82" s="137">
        <v>16</v>
      </c>
      <c r="B82" s="245" t="s">
        <v>194</v>
      </c>
      <c r="C82" s="31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199"/>
      <c r="Z82" s="142"/>
    </row>
    <row r="83" spans="1:26" ht="13.5" thickBot="1">
      <c r="A83" s="168">
        <v>61</v>
      </c>
      <c r="B83" s="160" t="s">
        <v>218</v>
      </c>
      <c r="C83" s="292">
        <v>40194</v>
      </c>
      <c r="D83" s="162">
        <f>7200-225</f>
        <v>6975</v>
      </c>
      <c r="E83" s="162">
        <f>7600-225</f>
        <v>7375</v>
      </c>
      <c r="F83" s="162">
        <f>16100-225</f>
        <v>15875</v>
      </c>
      <c r="G83" s="162">
        <f>20900-225</f>
        <v>20675</v>
      </c>
      <c r="H83" s="162">
        <f>24000-225</f>
        <v>23775</v>
      </c>
      <c r="I83" s="161"/>
      <c r="J83" s="161"/>
      <c r="K83" s="161"/>
      <c r="L83" s="161"/>
      <c r="M83" s="162"/>
      <c r="N83" s="162"/>
      <c r="O83" s="162"/>
      <c r="P83" s="161"/>
      <c r="Q83" s="162"/>
      <c r="R83" s="162"/>
      <c r="S83" s="161"/>
      <c r="T83" s="161"/>
      <c r="U83" s="161"/>
      <c r="V83" s="174"/>
      <c r="W83" s="175">
        <v>4700</v>
      </c>
      <c r="X83" s="162">
        <v>6600</v>
      </c>
      <c r="Y83" s="234">
        <v>6900</v>
      </c>
      <c r="Z83" s="176"/>
    </row>
    <row r="84" spans="1:26" ht="12.75">
      <c r="A84" s="168">
        <v>62</v>
      </c>
      <c r="B84" s="181" t="s">
        <v>238</v>
      </c>
      <c r="C84" s="213">
        <v>40194</v>
      </c>
      <c r="D84" s="112">
        <f>3800-225</f>
        <v>3575</v>
      </c>
      <c r="E84" s="112">
        <f>4000-225</f>
        <v>3775</v>
      </c>
      <c r="F84" s="112">
        <f>16100-225</f>
        <v>15875</v>
      </c>
      <c r="G84" s="112">
        <f>20900-225</f>
        <v>20675</v>
      </c>
      <c r="H84" s="112">
        <f>24000-225</f>
        <v>23775</v>
      </c>
      <c r="I84" s="182"/>
      <c r="J84" s="182"/>
      <c r="K84" s="182"/>
      <c r="L84" s="182"/>
      <c r="M84" s="117">
        <v>2600</v>
      </c>
      <c r="N84" s="117"/>
      <c r="O84" s="117"/>
      <c r="P84" s="112"/>
      <c r="Q84" s="117">
        <v>2100</v>
      </c>
      <c r="R84" s="117">
        <v>2100</v>
      </c>
      <c r="S84" s="182"/>
      <c r="T84" s="182"/>
      <c r="U84" s="182"/>
      <c r="V84" s="183"/>
      <c r="W84" s="184">
        <v>4700</v>
      </c>
      <c r="X84" s="112">
        <v>6600</v>
      </c>
      <c r="Y84" s="121">
        <v>6900</v>
      </c>
      <c r="Z84" s="193"/>
    </row>
    <row r="85" spans="1:26" ht="13.5" thickBot="1">
      <c r="A85" s="168">
        <v>63</v>
      </c>
      <c r="B85" s="164" t="s">
        <v>239</v>
      </c>
      <c r="C85" s="262">
        <v>40194</v>
      </c>
      <c r="D85" s="143">
        <f>3500</f>
        <v>3500</v>
      </c>
      <c r="E85" s="143">
        <v>3700</v>
      </c>
      <c r="F85" s="143"/>
      <c r="G85" s="143"/>
      <c r="H85" s="143"/>
      <c r="I85" s="100"/>
      <c r="J85" s="100"/>
      <c r="K85" s="100"/>
      <c r="L85" s="100"/>
      <c r="M85" s="143"/>
      <c r="N85" s="143"/>
      <c r="O85" s="143"/>
      <c r="P85" s="143"/>
      <c r="Q85" s="143"/>
      <c r="R85" s="143"/>
      <c r="S85" s="100"/>
      <c r="T85" s="100"/>
      <c r="U85" s="100"/>
      <c r="V85" s="100"/>
      <c r="W85" s="143"/>
      <c r="X85" s="143"/>
      <c r="Y85" s="143"/>
      <c r="Z85" s="188"/>
    </row>
    <row r="86" spans="1:26" ht="13.5" thickBot="1">
      <c r="A86" s="137">
        <v>17</v>
      </c>
      <c r="B86" s="245" t="s">
        <v>195</v>
      </c>
      <c r="C86" s="299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42"/>
    </row>
    <row r="87" spans="1:26" ht="12.75">
      <c r="A87" s="195">
        <v>64</v>
      </c>
      <c r="B87" s="160" t="s">
        <v>196</v>
      </c>
      <c r="C87" s="213">
        <v>40194</v>
      </c>
      <c r="D87" s="162">
        <f>5400-230</f>
        <v>5170</v>
      </c>
      <c r="E87" s="162">
        <f>6100-230</f>
        <v>5870</v>
      </c>
      <c r="F87" s="162">
        <f>14500-230</f>
        <v>14270</v>
      </c>
      <c r="G87" s="162">
        <f>19100-230</f>
        <v>18870</v>
      </c>
      <c r="H87" s="162">
        <f>21800-230</f>
        <v>21570</v>
      </c>
      <c r="I87" s="235"/>
      <c r="J87" s="161"/>
      <c r="K87" s="161"/>
      <c r="L87" s="161"/>
      <c r="M87" s="162">
        <f>2600-230</f>
        <v>2370</v>
      </c>
      <c r="N87" s="162"/>
      <c r="O87" s="162"/>
      <c r="P87" s="162"/>
      <c r="Q87" s="162"/>
      <c r="R87" s="162"/>
      <c r="S87" s="162"/>
      <c r="T87" s="162"/>
      <c r="U87" s="162"/>
      <c r="V87" s="162"/>
      <c r="W87" s="162">
        <v>4700</v>
      </c>
      <c r="X87" s="162">
        <v>6600</v>
      </c>
      <c r="Y87" s="162">
        <v>6900</v>
      </c>
      <c r="Z87" s="176"/>
    </row>
    <row r="88" spans="1:26" ht="13.5" thickBot="1">
      <c r="A88" s="195">
        <v>65</v>
      </c>
      <c r="B88" s="164" t="s">
        <v>197</v>
      </c>
      <c r="C88" s="213">
        <v>40194</v>
      </c>
      <c r="D88" s="143">
        <f>5400-230</f>
        <v>5170</v>
      </c>
      <c r="E88" s="143">
        <f>6100-230</f>
        <v>5870</v>
      </c>
      <c r="F88" s="143">
        <f>14500-230</f>
        <v>14270</v>
      </c>
      <c r="G88" s="143">
        <f>19100-230</f>
        <v>18870</v>
      </c>
      <c r="H88" s="143">
        <f>21800-230</f>
        <v>21570</v>
      </c>
      <c r="I88" s="100"/>
      <c r="J88" s="100"/>
      <c r="K88" s="100"/>
      <c r="L88" s="100"/>
      <c r="M88" s="143">
        <f>2600-230</f>
        <v>2370</v>
      </c>
      <c r="N88" s="143"/>
      <c r="O88" s="143"/>
      <c r="P88" s="143">
        <f>3000-230</f>
        <v>2770</v>
      </c>
      <c r="Q88" s="143"/>
      <c r="R88" s="143"/>
      <c r="S88" s="143"/>
      <c r="T88" s="143"/>
      <c r="U88" s="143"/>
      <c r="V88" s="143"/>
      <c r="W88" s="143">
        <v>4700</v>
      </c>
      <c r="X88" s="143">
        <v>6600</v>
      </c>
      <c r="Y88" s="143">
        <v>6900</v>
      </c>
      <c r="Z88" s="188"/>
    </row>
    <row r="89" spans="1:26" ht="13.5" thickBot="1">
      <c r="A89" s="196">
        <v>18</v>
      </c>
      <c r="B89" s="246" t="s">
        <v>198</v>
      </c>
      <c r="C89" s="318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97"/>
    </row>
    <row r="90" spans="1:26" ht="12.75">
      <c r="A90" s="195">
        <v>66</v>
      </c>
      <c r="B90" s="160" t="s">
        <v>224</v>
      </c>
      <c r="C90" s="297">
        <v>40194</v>
      </c>
      <c r="D90" s="162">
        <f>2200-230</f>
        <v>1970</v>
      </c>
      <c r="E90" s="162">
        <f>7400-230</f>
        <v>7170</v>
      </c>
      <c r="F90" s="162">
        <f>9200-230</f>
        <v>8970</v>
      </c>
      <c r="G90" s="162"/>
      <c r="H90" s="162"/>
      <c r="I90" s="162"/>
      <c r="J90" s="162"/>
      <c r="K90" s="162"/>
      <c r="L90" s="162"/>
      <c r="M90" s="162">
        <f>1100-230</f>
        <v>870</v>
      </c>
      <c r="N90" s="162"/>
      <c r="O90" s="162"/>
      <c r="P90" s="162">
        <f>2400-230</f>
        <v>2170</v>
      </c>
      <c r="Q90" s="162">
        <f>3600-230</f>
        <v>3370</v>
      </c>
      <c r="R90" s="162"/>
      <c r="S90" s="162"/>
      <c r="T90" s="162"/>
      <c r="U90" s="162"/>
      <c r="V90" s="162"/>
      <c r="W90" s="162"/>
      <c r="X90" s="162"/>
      <c r="Y90" s="162"/>
      <c r="Z90" s="176"/>
    </row>
    <row r="91" spans="1:26" ht="12.75">
      <c r="A91" s="195">
        <v>67</v>
      </c>
      <c r="B91" s="190" t="s">
        <v>225</v>
      </c>
      <c r="C91" s="213">
        <v>40194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20"/>
    </row>
    <row r="92" spans="1:26" ht="12.75">
      <c r="A92" s="195">
        <v>68</v>
      </c>
      <c r="B92" s="190" t="s">
        <v>229</v>
      </c>
      <c r="C92" s="213">
        <v>40194</v>
      </c>
      <c r="D92" s="108">
        <f>2200-230</f>
        <v>1970</v>
      </c>
      <c r="E92" s="108">
        <f>7400-230</f>
        <v>7170</v>
      </c>
      <c r="F92" s="108">
        <f>9200-230</f>
        <v>8970</v>
      </c>
      <c r="G92" s="108"/>
      <c r="H92" s="108"/>
      <c r="I92" s="108"/>
      <c r="J92" s="108"/>
      <c r="K92" s="108"/>
      <c r="L92" s="108"/>
      <c r="M92" s="108">
        <v>870</v>
      </c>
      <c r="N92" s="108"/>
      <c r="O92" s="108"/>
      <c r="P92" s="108">
        <f>2400-230</f>
        <v>2170</v>
      </c>
      <c r="Q92" s="108">
        <f>3600-230</f>
        <v>3370</v>
      </c>
      <c r="R92" s="108"/>
      <c r="S92" s="108"/>
      <c r="T92" s="108"/>
      <c r="U92" s="108"/>
      <c r="V92" s="108"/>
      <c r="W92" s="108"/>
      <c r="X92" s="108"/>
      <c r="Y92" s="108"/>
      <c r="Z92" s="120"/>
    </row>
    <row r="93" spans="1:26" ht="13.5" thickBot="1">
      <c r="A93" s="195">
        <v>69</v>
      </c>
      <c r="B93" s="187" t="s">
        <v>226</v>
      </c>
      <c r="C93" s="293">
        <v>40194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88"/>
    </row>
    <row r="94" spans="1:26" ht="13.5" thickBot="1">
      <c r="A94" s="137">
        <v>19</v>
      </c>
      <c r="B94" s="247" t="s">
        <v>203</v>
      </c>
      <c r="C94" s="299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142"/>
    </row>
    <row r="95" spans="1:26" ht="12.75">
      <c r="A95" s="195">
        <v>70</v>
      </c>
      <c r="B95" s="160" t="s">
        <v>240</v>
      </c>
      <c r="C95" s="297">
        <v>40027</v>
      </c>
      <c r="D95" s="162">
        <v>2000</v>
      </c>
      <c r="E95" s="162">
        <v>2000</v>
      </c>
      <c r="F95" s="162">
        <v>2000</v>
      </c>
      <c r="G95" s="162">
        <v>2000</v>
      </c>
      <c r="H95" s="162">
        <v>2000</v>
      </c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3"/>
    </row>
    <row r="96" spans="1:26" ht="13.5" thickBot="1">
      <c r="A96" s="195">
        <v>71</v>
      </c>
      <c r="B96" s="190" t="s">
        <v>241</v>
      </c>
      <c r="C96" s="293">
        <v>40027</v>
      </c>
      <c r="D96" s="108">
        <v>2000</v>
      </c>
      <c r="E96" s="108">
        <v>2000</v>
      </c>
      <c r="F96" s="108">
        <v>2000</v>
      </c>
      <c r="G96" s="108">
        <v>2000</v>
      </c>
      <c r="H96" s="108">
        <v>2000</v>
      </c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91"/>
    </row>
    <row r="97" spans="1:26" ht="13.5" thickBot="1">
      <c r="A97" s="195">
        <v>72</v>
      </c>
      <c r="B97" s="187" t="s">
        <v>242</v>
      </c>
      <c r="C97" s="293">
        <v>40194</v>
      </c>
      <c r="D97" s="143">
        <f>4400-235</f>
        <v>4165</v>
      </c>
      <c r="E97" s="143">
        <f>6300-235</f>
        <v>6065</v>
      </c>
      <c r="F97" s="143">
        <f>13900-235</f>
        <v>13665</v>
      </c>
      <c r="G97" s="143">
        <f>17900-235</f>
        <v>17665</v>
      </c>
      <c r="H97" s="143">
        <f>20400-235</f>
        <v>20165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43">
        <v>4500</v>
      </c>
      <c r="X97" s="143">
        <v>6100</v>
      </c>
      <c r="Y97" s="143">
        <v>6300</v>
      </c>
      <c r="Z97" s="165"/>
    </row>
    <row r="98" spans="1:26" ht="13.5" thickBot="1">
      <c r="A98" s="137">
        <v>20</v>
      </c>
      <c r="B98" s="248" t="s">
        <v>206</v>
      </c>
      <c r="C98" s="299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142"/>
    </row>
    <row r="99" spans="1:26" ht="12.75">
      <c r="A99" s="195">
        <v>73</v>
      </c>
      <c r="B99" s="160" t="s">
        <v>207</v>
      </c>
      <c r="C99" s="297">
        <v>40194</v>
      </c>
      <c r="D99" s="162">
        <f>7000-230</f>
        <v>6770</v>
      </c>
      <c r="E99" s="162">
        <f>8400-230</f>
        <v>8170</v>
      </c>
      <c r="F99" s="162">
        <f>19800-230</f>
        <v>19570</v>
      </c>
      <c r="G99" s="162">
        <f>26400-230</f>
        <v>26170</v>
      </c>
      <c r="H99" s="162">
        <f>29100-230</f>
        <v>28870</v>
      </c>
      <c r="I99" s="162"/>
      <c r="J99" s="161"/>
      <c r="K99" s="161"/>
      <c r="L99" s="161" t="s">
        <v>217</v>
      </c>
      <c r="M99" s="162">
        <f>4100-230</f>
        <v>3870</v>
      </c>
      <c r="N99" s="162"/>
      <c r="O99" s="162"/>
      <c r="P99" s="161"/>
      <c r="Q99" s="161"/>
      <c r="R99" s="161"/>
      <c r="S99" s="161"/>
      <c r="T99" s="161"/>
      <c r="U99" s="161"/>
      <c r="V99" s="161"/>
      <c r="W99" s="162">
        <v>4600</v>
      </c>
      <c r="X99" s="162">
        <v>6400</v>
      </c>
      <c r="Y99" s="162">
        <v>6700</v>
      </c>
      <c r="Z99" s="163"/>
    </row>
    <row r="100" spans="1:26" ht="13.5" thickBot="1">
      <c r="A100" s="195">
        <v>74</v>
      </c>
      <c r="B100" s="187" t="s">
        <v>243</v>
      </c>
      <c r="C100" s="293">
        <v>40440</v>
      </c>
      <c r="D100" s="143">
        <f>8000-230</f>
        <v>7770</v>
      </c>
      <c r="E100" s="143">
        <f>8600-230</f>
        <v>8370</v>
      </c>
      <c r="F100" s="143">
        <f>8000-230</f>
        <v>7770</v>
      </c>
      <c r="G100" s="143">
        <f>10200-230</f>
        <v>9970</v>
      </c>
      <c r="H100" s="143">
        <f>20400-230</f>
        <v>20170</v>
      </c>
      <c r="I100" s="143">
        <f>27200-230</f>
        <v>26970</v>
      </c>
      <c r="J100" s="143">
        <f>30000-230</f>
        <v>29770</v>
      </c>
      <c r="K100" s="100"/>
      <c r="L100" s="100"/>
      <c r="M100" s="143"/>
      <c r="N100" s="143"/>
      <c r="O100" s="143"/>
      <c r="P100" s="100"/>
      <c r="Q100" s="100"/>
      <c r="R100" s="100"/>
      <c r="S100" s="100"/>
      <c r="T100" s="100"/>
      <c r="U100" s="100"/>
      <c r="V100" s="100"/>
      <c r="W100" s="143">
        <v>4600</v>
      </c>
      <c r="X100" s="143">
        <v>6400</v>
      </c>
      <c r="Y100" s="143">
        <v>6700</v>
      </c>
      <c r="Z100" s="165"/>
    </row>
    <row r="101" spans="1:26" ht="13.5" thickBot="1">
      <c r="A101" s="137">
        <v>21</v>
      </c>
      <c r="B101" s="248" t="s">
        <v>208</v>
      </c>
      <c r="C101" s="299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42"/>
    </row>
    <row r="102" spans="1:26" ht="12.75">
      <c r="A102" s="195">
        <v>75</v>
      </c>
      <c r="B102" s="160" t="s">
        <v>209</v>
      </c>
      <c r="C102" s="297">
        <v>40194</v>
      </c>
      <c r="D102" s="162">
        <f>6100-225</f>
        <v>5875</v>
      </c>
      <c r="E102" s="162">
        <f>6600-225</f>
        <v>6375</v>
      </c>
      <c r="F102" s="162">
        <f>14500-225</f>
        <v>14275</v>
      </c>
      <c r="G102" s="162">
        <f>18800-225</f>
        <v>18575</v>
      </c>
      <c r="H102" s="162">
        <f>21700-225</f>
        <v>21475</v>
      </c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2">
        <v>4300</v>
      </c>
      <c r="X102" s="162">
        <v>6000</v>
      </c>
      <c r="Y102" s="162">
        <v>6200</v>
      </c>
      <c r="Z102" s="163"/>
    </row>
    <row r="103" spans="1:26" ht="12.75">
      <c r="A103" s="195">
        <v>76</v>
      </c>
      <c r="B103" s="190" t="s">
        <v>210</v>
      </c>
      <c r="C103" s="213">
        <v>40194</v>
      </c>
      <c r="D103" s="108">
        <f>5900-225</f>
        <v>5675</v>
      </c>
      <c r="E103" s="108">
        <f>6400-225</f>
        <v>6175</v>
      </c>
      <c r="F103" s="108">
        <f>14200-225</f>
        <v>13975</v>
      </c>
      <c r="G103" s="108">
        <f>18800-225</f>
        <v>18575</v>
      </c>
      <c r="H103" s="108">
        <f>21500-225</f>
        <v>21275</v>
      </c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08">
        <v>4300</v>
      </c>
      <c r="X103" s="108">
        <v>6000</v>
      </c>
      <c r="Y103" s="108">
        <v>6200</v>
      </c>
      <c r="Z103" s="191"/>
    </row>
    <row r="104" spans="1:26" ht="13.5" thickBot="1">
      <c r="A104" s="195">
        <v>77</v>
      </c>
      <c r="B104" s="187" t="s">
        <v>211</v>
      </c>
      <c r="C104" s="293">
        <v>40194</v>
      </c>
      <c r="D104" s="143">
        <f>5900-225</f>
        <v>5675</v>
      </c>
      <c r="E104" s="143">
        <f>6400-225</f>
        <v>6175</v>
      </c>
      <c r="F104" s="143">
        <f>14200-225</f>
        <v>13975</v>
      </c>
      <c r="G104" s="143">
        <f>18800-225</f>
        <v>18575</v>
      </c>
      <c r="H104" s="143">
        <f>21500-225</f>
        <v>21275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43">
        <v>4300</v>
      </c>
      <c r="X104" s="143">
        <v>6000</v>
      </c>
      <c r="Y104" s="143">
        <v>6200</v>
      </c>
      <c r="Z104" s="165"/>
    </row>
    <row r="105" spans="1:26" ht="13.5" thickBot="1">
      <c r="A105" s="192"/>
      <c r="B105" s="248" t="s">
        <v>244</v>
      </c>
      <c r="C105" s="319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7"/>
    </row>
    <row r="106" spans="1:26" ht="13.5" thickBot="1">
      <c r="A106" s="238"/>
      <c r="B106" s="239"/>
      <c r="C106" s="320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2"/>
    </row>
    <row r="107" spans="1:26" ht="12.75">
      <c r="A107" s="240"/>
      <c r="B107" s="248" t="s">
        <v>245</v>
      </c>
      <c r="C107" s="319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7"/>
    </row>
    <row r="108" spans="1:26" ht="12.75">
      <c r="A108" s="195">
        <v>78</v>
      </c>
      <c r="B108" s="190" t="s">
        <v>246</v>
      </c>
      <c r="C108" s="283">
        <v>40192</v>
      </c>
      <c r="D108" s="108">
        <f>6200-235</f>
        <v>5965</v>
      </c>
      <c r="E108" s="108">
        <f>6800-235</f>
        <v>6565</v>
      </c>
      <c r="F108" s="108">
        <f>14100-235</f>
        <v>13865</v>
      </c>
      <c r="G108" s="108">
        <f>18100-235</f>
        <v>17865</v>
      </c>
      <c r="H108" s="108">
        <f>20600-235</f>
        <v>20365</v>
      </c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08">
        <v>4700</v>
      </c>
      <c r="X108" s="108">
        <v>6300</v>
      </c>
      <c r="Y108" s="108">
        <v>6500</v>
      </c>
      <c r="Z108" s="120">
        <v>4900</v>
      </c>
    </row>
    <row r="109" spans="1:26" ht="12.75">
      <c r="A109" s="195">
        <v>79</v>
      </c>
      <c r="B109" s="190" t="s">
        <v>127</v>
      </c>
      <c r="C109" s="283">
        <v>40192</v>
      </c>
      <c r="D109" s="108">
        <f>6900-235</f>
        <v>6665</v>
      </c>
      <c r="E109" s="108">
        <f>8900-235</f>
        <v>8665</v>
      </c>
      <c r="F109" s="108">
        <f>20600-235</f>
        <v>20365</v>
      </c>
      <c r="G109" s="108">
        <f>24700-235</f>
        <v>24465</v>
      </c>
      <c r="H109" s="108">
        <f>28800-235</f>
        <v>28565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08">
        <v>4700</v>
      </c>
      <c r="X109" s="108">
        <v>6300</v>
      </c>
      <c r="Y109" s="108">
        <v>6500</v>
      </c>
      <c r="Z109" s="120">
        <v>4900</v>
      </c>
    </row>
    <row r="110" spans="1:26" ht="12.75">
      <c r="A110" s="195">
        <v>80</v>
      </c>
      <c r="B110" s="229" t="s">
        <v>126</v>
      </c>
      <c r="C110" s="283">
        <v>40192</v>
      </c>
      <c r="D110" s="108">
        <f>6900-235</f>
        <v>6665</v>
      </c>
      <c r="E110" s="108">
        <f>8900-235</f>
        <v>8665</v>
      </c>
      <c r="F110" s="108">
        <f>20600-235</f>
        <v>20365</v>
      </c>
      <c r="G110" s="108">
        <f>24700-235</f>
        <v>24465</v>
      </c>
      <c r="H110" s="108">
        <f>28800-235</f>
        <v>28565</v>
      </c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08">
        <v>4700</v>
      </c>
      <c r="X110" s="108">
        <v>6300</v>
      </c>
      <c r="Y110" s="108">
        <v>6500</v>
      </c>
      <c r="Z110" s="120">
        <v>4900</v>
      </c>
    </row>
    <row r="111" spans="1:26" ht="13.5" thickBot="1">
      <c r="A111" s="195">
        <v>81</v>
      </c>
      <c r="B111" s="187" t="s">
        <v>128</v>
      </c>
      <c r="C111" s="293">
        <v>40192</v>
      </c>
      <c r="D111" s="143">
        <f>6900-235</f>
        <v>6665</v>
      </c>
      <c r="E111" s="143">
        <f>8900-235</f>
        <v>8665</v>
      </c>
      <c r="F111" s="143">
        <f>20600-235</f>
        <v>20365</v>
      </c>
      <c r="G111" s="143">
        <f>24700-235</f>
        <v>24465</v>
      </c>
      <c r="H111" s="143">
        <f>28800-235</f>
        <v>28565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43">
        <v>4700</v>
      </c>
      <c r="X111" s="143">
        <v>6300</v>
      </c>
      <c r="Y111" s="143">
        <v>6500</v>
      </c>
      <c r="Z111" s="188">
        <v>4900</v>
      </c>
    </row>
    <row r="114" ht="15.75">
      <c r="B114" s="177" t="s">
        <v>212</v>
      </c>
    </row>
  </sheetData>
  <sheetProtection/>
  <mergeCells count="7">
    <mergeCell ref="A1:Z1"/>
    <mergeCell ref="A2:Z2"/>
    <mergeCell ref="A4:A6"/>
    <mergeCell ref="B4:B6"/>
    <mergeCell ref="C4:C6"/>
    <mergeCell ref="D4:Z4"/>
    <mergeCell ref="D6:Z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Z110"/>
  <sheetViews>
    <sheetView zoomScalePageLayoutView="0" workbookViewId="0" topLeftCell="A83">
      <selection activeCell="I97" sqref="I97"/>
    </sheetView>
  </sheetViews>
  <sheetFormatPr defaultColWidth="11.421875" defaultRowHeight="12.75"/>
  <cols>
    <col min="2" max="2" width="3.00390625" style="498" bestFit="1" customWidth="1"/>
    <col min="3" max="3" width="24.8515625" style="0" customWidth="1"/>
    <col min="4" max="4" width="0" style="0" hidden="1" customWidth="1"/>
    <col min="5" max="11" width="5.7109375" style="0" bestFit="1" customWidth="1"/>
    <col min="12" max="16" width="4.8515625" style="0" bestFit="1" customWidth="1"/>
    <col min="17" max="17" width="5.7109375" style="0" bestFit="1" customWidth="1"/>
    <col min="18" max="19" width="4.8515625" style="0" bestFit="1" customWidth="1"/>
    <col min="20" max="21" width="3.57421875" style="0" bestFit="1" customWidth="1"/>
    <col min="22" max="22" width="3.8515625" style="0" bestFit="1" customWidth="1"/>
    <col min="23" max="23" width="4.8515625" style="0" bestFit="1" customWidth="1"/>
    <col min="24" max="25" width="5.7109375" style="0" bestFit="1" customWidth="1"/>
    <col min="26" max="26" width="4.8515625" style="0" bestFit="1" customWidth="1"/>
  </cols>
  <sheetData>
    <row r="1" spans="2:26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</row>
    <row r="2" spans="2:26" ht="12.75">
      <c r="B2" s="1037" t="s">
        <v>316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</row>
    <row r="3" spans="2:26" ht="13.5" thickBot="1">
      <c r="B3" s="499"/>
      <c r="C3" s="201"/>
      <c r="D3" s="315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2:26" ht="12.75">
      <c r="B4" s="1060" t="s">
        <v>1</v>
      </c>
      <c r="C4" s="1062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7"/>
    </row>
    <row r="5" spans="2:26" ht="12.75">
      <c r="B5" s="1061"/>
      <c r="C5" s="1063"/>
      <c r="D5" s="105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311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82" t="s">
        <v>28</v>
      </c>
    </row>
    <row r="6" spans="2:26" ht="13.5" thickBot="1">
      <c r="B6" s="1061"/>
      <c r="C6" s="1064"/>
      <c r="D6" s="1059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2"/>
    </row>
    <row r="7" spans="2:26" ht="13.5" thickBot="1">
      <c r="B7" s="502">
        <v>1</v>
      </c>
      <c r="C7" s="997" t="s">
        <v>312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9"/>
    </row>
    <row r="8" spans="2:26" ht="12.75">
      <c r="B8" s="506">
        <v>1</v>
      </c>
      <c r="C8" s="160" t="s">
        <v>32</v>
      </c>
      <c r="D8" s="297">
        <v>40550</v>
      </c>
      <c r="E8" s="507">
        <v>6300</v>
      </c>
      <c r="F8" s="507">
        <v>10900</v>
      </c>
      <c r="G8" s="508">
        <v>6800</v>
      </c>
      <c r="H8" s="508">
        <v>15900</v>
      </c>
      <c r="I8" s="508">
        <v>24100</v>
      </c>
      <c r="J8" s="508">
        <v>31300</v>
      </c>
      <c r="K8" s="508">
        <v>34500</v>
      </c>
      <c r="L8" s="508" t="s">
        <v>33</v>
      </c>
      <c r="M8" s="508" t="s">
        <v>33</v>
      </c>
      <c r="N8" s="508" t="s">
        <v>33</v>
      </c>
      <c r="O8" s="508" t="s">
        <v>33</v>
      </c>
      <c r="P8" s="508" t="s">
        <v>33</v>
      </c>
      <c r="Q8" s="508">
        <v>10300</v>
      </c>
      <c r="R8" s="508" t="s">
        <v>33</v>
      </c>
      <c r="S8" s="508" t="s">
        <v>33</v>
      </c>
      <c r="T8" s="508" t="s">
        <v>33</v>
      </c>
      <c r="U8" s="508" t="s">
        <v>33</v>
      </c>
      <c r="V8" s="508" t="s">
        <v>33</v>
      </c>
      <c r="W8" s="508">
        <v>0</v>
      </c>
      <c r="X8" s="508">
        <v>0</v>
      </c>
      <c r="Y8" s="508">
        <v>0</v>
      </c>
      <c r="Z8" s="509">
        <v>0</v>
      </c>
    </row>
    <row r="9" spans="2:26" ht="12.75">
      <c r="B9" s="501">
        <v>2</v>
      </c>
      <c r="C9" s="190" t="s">
        <v>36</v>
      </c>
      <c r="D9" s="292">
        <v>40550</v>
      </c>
      <c r="E9" s="510">
        <v>6300</v>
      </c>
      <c r="F9" s="510">
        <v>10900</v>
      </c>
      <c r="G9" s="510">
        <v>6800</v>
      </c>
      <c r="H9" s="510">
        <v>15900</v>
      </c>
      <c r="I9" s="510">
        <v>24100</v>
      </c>
      <c r="J9" s="510">
        <v>31300</v>
      </c>
      <c r="K9" s="510">
        <v>34500</v>
      </c>
      <c r="L9" s="510" t="s">
        <v>33</v>
      </c>
      <c r="M9" s="510" t="s">
        <v>33</v>
      </c>
      <c r="N9" s="510" t="s">
        <v>33</v>
      </c>
      <c r="O9" s="510" t="s">
        <v>33</v>
      </c>
      <c r="P9" s="510" t="s">
        <v>33</v>
      </c>
      <c r="Q9" s="510">
        <v>10300</v>
      </c>
      <c r="R9" s="510" t="s">
        <v>33</v>
      </c>
      <c r="S9" s="510" t="s">
        <v>33</v>
      </c>
      <c r="T9" s="510" t="s">
        <v>33</v>
      </c>
      <c r="U9" s="510" t="s">
        <v>33</v>
      </c>
      <c r="V9" s="510" t="s">
        <v>33</v>
      </c>
      <c r="W9" s="510">
        <v>0</v>
      </c>
      <c r="X9" s="510">
        <v>0</v>
      </c>
      <c r="Y9" s="510">
        <v>0</v>
      </c>
      <c r="Z9" s="511">
        <v>0</v>
      </c>
    </row>
    <row r="10" spans="2:26" ht="13.5" thickBot="1">
      <c r="B10" s="501">
        <v>3</v>
      </c>
      <c r="C10" s="187" t="s">
        <v>38</v>
      </c>
      <c r="D10" s="262">
        <v>40550</v>
      </c>
      <c r="E10" s="512" t="s">
        <v>33</v>
      </c>
      <c r="F10" s="512" t="s">
        <v>33</v>
      </c>
      <c r="G10" s="512" t="s">
        <v>33</v>
      </c>
      <c r="H10" s="512" t="s">
        <v>33</v>
      </c>
      <c r="I10" s="512">
        <v>24100</v>
      </c>
      <c r="J10" s="512">
        <v>31300</v>
      </c>
      <c r="K10" s="512">
        <v>34500</v>
      </c>
      <c r="L10" s="512" t="s">
        <v>33</v>
      </c>
      <c r="M10" s="512" t="s">
        <v>33</v>
      </c>
      <c r="N10" s="512" t="s">
        <v>33</v>
      </c>
      <c r="O10" s="512" t="s">
        <v>33</v>
      </c>
      <c r="P10" s="512" t="s">
        <v>33</v>
      </c>
      <c r="Q10" s="512" t="s">
        <v>33</v>
      </c>
      <c r="R10" s="512" t="s">
        <v>33</v>
      </c>
      <c r="S10" s="512" t="s">
        <v>33</v>
      </c>
      <c r="T10" s="512" t="s">
        <v>33</v>
      </c>
      <c r="U10" s="512" t="s">
        <v>33</v>
      </c>
      <c r="V10" s="512" t="s">
        <v>33</v>
      </c>
      <c r="W10" s="512">
        <v>0</v>
      </c>
      <c r="X10" s="512">
        <v>0</v>
      </c>
      <c r="Y10" s="512">
        <v>0</v>
      </c>
      <c r="Z10" s="513">
        <v>0</v>
      </c>
    </row>
    <row r="11" spans="2:26" ht="13.5" thickBot="1">
      <c r="B11" s="502">
        <v>2</v>
      </c>
      <c r="C11" s="997" t="s">
        <v>173</v>
      </c>
      <c r="D11" s="998"/>
      <c r="E11" s="998"/>
      <c r="F11" s="998"/>
      <c r="G11" s="998"/>
      <c r="H11" s="998"/>
      <c r="I11" s="998"/>
      <c r="J11" s="998"/>
      <c r="K11" s="998"/>
      <c r="L11" s="998"/>
      <c r="M11" s="998"/>
      <c r="N11" s="998"/>
      <c r="O11" s="998"/>
      <c r="P11" s="998"/>
      <c r="Q11" s="998"/>
      <c r="R11" s="998"/>
      <c r="S11" s="998"/>
      <c r="T11" s="998"/>
      <c r="U11" s="998"/>
      <c r="V11" s="998"/>
      <c r="W11" s="998"/>
      <c r="X11" s="998"/>
      <c r="Y11" s="998"/>
      <c r="Z11" s="999"/>
    </row>
    <row r="12" spans="2:26" ht="12.75">
      <c r="B12" s="501">
        <v>4</v>
      </c>
      <c r="C12" s="223" t="s">
        <v>41</v>
      </c>
      <c r="D12" s="214">
        <v>40559</v>
      </c>
      <c r="E12" s="514">
        <v>7200</v>
      </c>
      <c r="F12" s="514">
        <v>10300</v>
      </c>
      <c r="G12" s="514">
        <v>8700</v>
      </c>
      <c r="H12" s="514">
        <v>11600</v>
      </c>
      <c r="I12" s="514">
        <v>20500</v>
      </c>
      <c r="J12" s="514">
        <v>27500</v>
      </c>
      <c r="K12" s="514">
        <v>30300</v>
      </c>
      <c r="L12" s="514">
        <v>3700</v>
      </c>
      <c r="M12" s="514">
        <v>5200</v>
      </c>
      <c r="N12" s="514">
        <v>4100</v>
      </c>
      <c r="O12" s="514" t="s">
        <v>33</v>
      </c>
      <c r="P12" s="514" t="s">
        <v>33</v>
      </c>
      <c r="Q12" s="514">
        <v>5900</v>
      </c>
      <c r="R12" s="514">
        <v>4800</v>
      </c>
      <c r="S12" s="514">
        <v>6600</v>
      </c>
      <c r="T12" s="514" t="s">
        <v>33</v>
      </c>
      <c r="U12" s="514" t="s">
        <v>33</v>
      </c>
      <c r="V12" s="514" t="s">
        <v>33</v>
      </c>
      <c r="W12" s="514">
        <v>0</v>
      </c>
      <c r="X12" s="514">
        <v>0</v>
      </c>
      <c r="Y12" s="514">
        <v>0</v>
      </c>
      <c r="Z12" s="515">
        <v>0</v>
      </c>
    </row>
    <row r="13" spans="2:26" ht="13.5" thickBot="1">
      <c r="B13" s="501">
        <v>5</v>
      </c>
      <c r="C13" s="231" t="s">
        <v>215</v>
      </c>
      <c r="D13" s="283">
        <v>40559</v>
      </c>
      <c r="E13" s="516">
        <v>6700</v>
      </c>
      <c r="F13" s="516">
        <v>8700</v>
      </c>
      <c r="G13" s="516">
        <v>21900</v>
      </c>
      <c r="H13" s="516">
        <v>26400</v>
      </c>
      <c r="I13" s="516">
        <v>30400</v>
      </c>
      <c r="J13" s="516" t="s">
        <v>33</v>
      </c>
      <c r="K13" s="516" t="s">
        <v>33</v>
      </c>
      <c r="L13" s="516" t="s">
        <v>33</v>
      </c>
      <c r="M13" s="516" t="s">
        <v>33</v>
      </c>
      <c r="N13" s="516">
        <v>1500</v>
      </c>
      <c r="O13" s="516" t="s">
        <v>33</v>
      </c>
      <c r="P13" s="516" t="s">
        <v>33</v>
      </c>
      <c r="Q13" s="516" t="s">
        <v>33</v>
      </c>
      <c r="R13" s="516" t="s">
        <v>33</v>
      </c>
      <c r="S13" s="516" t="s">
        <v>33</v>
      </c>
      <c r="T13" s="516" t="s">
        <v>33</v>
      </c>
      <c r="U13" s="516" t="s">
        <v>33</v>
      </c>
      <c r="V13" s="516" t="s">
        <v>33</v>
      </c>
      <c r="W13" s="516">
        <v>4800</v>
      </c>
      <c r="X13" s="516">
        <v>6600</v>
      </c>
      <c r="Y13" s="516">
        <v>6800</v>
      </c>
      <c r="Z13" s="517">
        <v>0</v>
      </c>
    </row>
    <row r="14" spans="2:26" ht="13.5" thickBot="1">
      <c r="B14" s="502">
        <v>3</v>
      </c>
      <c r="C14" s="997" t="s">
        <v>174</v>
      </c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9"/>
    </row>
    <row r="15" spans="2:26" ht="12.75">
      <c r="B15" s="501">
        <v>6</v>
      </c>
      <c r="C15" s="160" t="s">
        <v>45</v>
      </c>
      <c r="D15" s="283">
        <v>40559</v>
      </c>
      <c r="E15" s="518">
        <v>6900</v>
      </c>
      <c r="F15" s="519">
        <v>10700</v>
      </c>
      <c r="G15" s="519">
        <v>8700</v>
      </c>
      <c r="H15" s="519">
        <v>13800</v>
      </c>
      <c r="I15" s="519">
        <v>20200</v>
      </c>
      <c r="J15" s="519">
        <v>32700</v>
      </c>
      <c r="K15" s="519">
        <v>41300</v>
      </c>
      <c r="L15" s="519" t="s">
        <v>33</v>
      </c>
      <c r="M15" s="519" t="s">
        <v>33</v>
      </c>
      <c r="N15" s="519">
        <v>3400</v>
      </c>
      <c r="O15" s="519">
        <v>1600</v>
      </c>
      <c r="P15" s="519" t="s">
        <v>33</v>
      </c>
      <c r="Q15" s="519" t="s">
        <v>33</v>
      </c>
      <c r="R15" s="519" t="s">
        <v>33</v>
      </c>
      <c r="S15" s="519" t="s">
        <v>33</v>
      </c>
      <c r="T15" s="519" t="s">
        <v>33</v>
      </c>
      <c r="U15" s="519" t="s">
        <v>33</v>
      </c>
      <c r="V15" s="519" t="s">
        <v>33</v>
      </c>
      <c r="W15" s="519">
        <v>0</v>
      </c>
      <c r="X15" s="519">
        <v>0</v>
      </c>
      <c r="Y15" s="519">
        <v>0</v>
      </c>
      <c r="Z15" s="520">
        <v>0</v>
      </c>
    </row>
    <row r="16" spans="2:26" ht="12.75">
      <c r="B16" s="501">
        <v>7</v>
      </c>
      <c r="C16" s="190" t="s">
        <v>47</v>
      </c>
      <c r="D16" s="283">
        <v>40559</v>
      </c>
      <c r="E16" s="521">
        <v>7000</v>
      </c>
      <c r="F16" s="522">
        <v>10900</v>
      </c>
      <c r="G16" s="522">
        <v>8800</v>
      </c>
      <c r="H16" s="522">
        <v>14000</v>
      </c>
      <c r="I16" s="522">
        <v>20600</v>
      </c>
      <c r="J16" s="522">
        <v>33300</v>
      </c>
      <c r="K16" s="522">
        <v>42100</v>
      </c>
      <c r="L16" s="522" t="s">
        <v>33</v>
      </c>
      <c r="M16" s="522" t="s">
        <v>33</v>
      </c>
      <c r="N16" s="522">
        <v>3600</v>
      </c>
      <c r="O16" s="522" t="s">
        <v>33</v>
      </c>
      <c r="P16" s="522" t="s">
        <v>33</v>
      </c>
      <c r="Q16" s="522">
        <v>5500</v>
      </c>
      <c r="R16" s="522" t="s">
        <v>33</v>
      </c>
      <c r="S16" s="522" t="s">
        <v>33</v>
      </c>
      <c r="T16" s="522" t="s">
        <v>33</v>
      </c>
      <c r="U16" s="522" t="s">
        <v>33</v>
      </c>
      <c r="V16" s="522" t="s">
        <v>33</v>
      </c>
      <c r="W16" s="522">
        <v>0</v>
      </c>
      <c r="X16" s="522">
        <v>0</v>
      </c>
      <c r="Y16" s="522">
        <v>0</v>
      </c>
      <c r="Z16" s="523">
        <v>0</v>
      </c>
    </row>
    <row r="17" spans="2:26" ht="12.75">
      <c r="B17" s="501">
        <v>8</v>
      </c>
      <c r="C17" s="190" t="s">
        <v>50</v>
      </c>
      <c r="D17" s="283">
        <v>40559</v>
      </c>
      <c r="E17" s="521">
        <v>7000</v>
      </c>
      <c r="F17" s="522">
        <v>10900</v>
      </c>
      <c r="G17" s="522">
        <v>8800</v>
      </c>
      <c r="H17" s="522">
        <v>14000</v>
      </c>
      <c r="I17" s="522">
        <v>20600</v>
      </c>
      <c r="J17" s="522">
        <v>33300</v>
      </c>
      <c r="K17" s="522">
        <v>42100</v>
      </c>
      <c r="L17" s="522" t="s">
        <v>33</v>
      </c>
      <c r="M17" s="522" t="s">
        <v>33</v>
      </c>
      <c r="N17" s="522">
        <v>3600</v>
      </c>
      <c r="O17" s="522" t="s">
        <v>33</v>
      </c>
      <c r="P17" s="522" t="s">
        <v>33</v>
      </c>
      <c r="Q17" s="522">
        <v>5500</v>
      </c>
      <c r="R17" s="522" t="s">
        <v>33</v>
      </c>
      <c r="S17" s="522" t="s">
        <v>33</v>
      </c>
      <c r="T17" s="522" t="s">
        <v>33</v>
      </c>
      <c r="U17" s="522" t="s">
        <v>33</v>
      </c>
      <c r="V17" s="522" t="s">
        <v>33</v>
      </c>
      <c r="W17" s="522">
        <v>0</v>
      </c>
      <c r="X17" s="522">
        <v>0</v>
      </c>
      <c r="Y17" s="522">
        <v>0</v>
      </c>
      <c r="Z17" s="523">
        <v>0</v>
      </c>
    </row>
    <row r="18" spans="2:26" ht="12.75">
      <c r="B18" s="501">
        <v>9</v>
      </c>
      <c r="C18" s="190" t="s">
        <v>52</v>
      </c>
      <c r="D18" s="283">
        <v>40559</v>
      </c>
      <c r="E18" s="521">
        <v>7000</v>
      </c>
      <c r="F18" s="522">
        <v>10900</v>
      </c>
      <c r="G18" s="522">
        <v>8800</v>
      </c>
      <c r="H18" s="522">
        <v>14000</v>
      </c>
      <c r="I18" s="522">
        <v>20600</v>
      </c>
      <c r="J18" s="522">
        <v>33300</v>
      </c>
      <c r="K18" s="522">
        <v>42100</v>
      </c>
      <c r="L18" s="522" t="s">
        <v>33</v>
      </c>
      <c r="M18" s="522" t="s">
        <v>33</v>
      </c>
      <c r="N18" s="522">
        <v>3600</v>
      </c>
      <c r="O18" s="522" t="s">
        <v>33</v>
      </c>
      <c r="P18" s="522" t="s">
        <v>33</v>
      </c>
      <c r="Q18" s="522">
        <v>5500</v>
      </c>
      <c r="R18" s="522" t="s">
        <v>33</v>
      </c>
      <c r="S18" s="522" t="s">
        <v>33</v>
      </c>
      <c r="T18" s="522" t="s">
        <v>33</v>
      </c>
      <c r="U18" s="522" t="s">
        <v>33</v>
      </c>
      <c r="V18" s="522" t="s">
        <v>33</v>
      </c>
      <c r="W18" s="522">
        <v>0</v>
      </c>
      <c r="X18" s="522">
        <v>0</v>
      </c>
      <c r="Y18" s="522">
        <v>0</v>
      </c>
      <c r="Z18" s="523">
        <v>0</v>
      </c>
    </row>
    <row r="19" spans="2:26" ht="12.75">
      <c r="B19" s="501">
        <v>10</v>
      </c>
      <c r="C19" s="190" t="s">
        <v>192</v>
      </c>
      <c r="D19" s="283">
        <v>40559</v>
      </c>
      <c r="E19" s="521">
        <v>5800</v>
      </c>
      <c r="F19" s="522">
        <v>6300</v>
      </c>
      <c r="G19" s="522">
        <v>14800</v>
      </c>
      <c r="H19" s="522">
        <v>19500</v>
      </c>
      <c r="I19" s="522">
        <v>22500</v>
      </c>
      <c r="J19" s="522" t="s">
        <v>33</v>
      </c>
      <c r="K19" s="522" t="s">
        <v>33</v>
      </c>
      <c r="L19" s="522" t="s">
        <v>33</v>
      </c>
      <c r="M19" s="522" t="s">
        <v>33</v>
      </c>
      <c r="N19" s="522" t="s">
        <v>33</v>
      </c>
      <c r="O19" s="522" t="s">
        <v>33</v>
      </c>
      <c r="P19" s="522" t="s">
        <v>33</v>
      </c>
      <c r="Q19" s="522" t="s">
        <v>33</v>
      </c>
      <c r="R19" s="522" t="s">
        <v>33</v>
      </c>
      <c r="S19" s="522" t="s">
        <v>33</v>
      </c>
      <c r="T19" s="522" t="s">
        <v>33</v>
      </c>
      <c r="U19" s="522" t="s">
        <v>33</v>
      </c>
      <c r="V19" s="522" t="s">
        <v>33</v>
      </c>
      <c r="W19" s="522">
        <v>4700</v>
      </c>
      <c r="X19" s="522">
        <v>6500</v>
      </c>
      <c r="Y19" s="522">
        <v>6700</v>
      </c>
      <c r="Z19" s="523">
        <v>0</v>
      </c>
    </row>
    <row r="20" spans="2:26" ht="13.5" thickBot="1">
      <c r="B20" s="501">
        <v>11</v>
      </c>
      <c r="C20" s="226" t="s">
        <v>193</v>
      </c>
      <c r="D20" s="293">
        <v>40559</v>
      </c>
      <c r="E20" s="524">
        <v>5800</v>
      </c>
      <c r="F20" s="525">
        <v>6300</v>
      </c>
      <c r="G20" s="525">
        <v>14800</v>
      </c>
      <c r="H20" s="525">
        <v>19500</v>
      </c>
      <c r="I20" s="525">
        <v>22500</v>
      </c>
      <c r="J20" s="525" t="s">
        <v>33</v>
      </c>
      <c r="K20" s="525" t="s">
        <v>33</v>
      </c>
      <c r="L20" s="525" t="s">
        <v>33</v>
      </c>
      <c r="M20" s="525" t="s">
        <v>33</v>
      </c>
      <c r="N20" s="525" t="s">
        <v>33</v>
      </c>
      <c r="O20" s="525" t="s">
        <v>33</v>
      </c>
      <c r="P20" s="525" t="s">
        <v>33</v>
      </c>
      <c r="Q20" s="525" t="s">
        <v>33</v>
      </c>
      <c r="R20" s="525" t="s">
        <v>33</v>
      </c>
      <c r="S20" s="525" t="s">
        <v>33</v>
      </c>
      <c r="T20" s="525" t="s">
        <v>33</v>
      </c>
      <c r="U20" s="525" t="s">
        <v>33</v>
      </c>
      <c r="V20" s="525" t="s">
        <v>33</v>
      </c>
      <c r="W20" s="525">
        <v>4700</v>
      </c>
      <c r="X20" s="525">
        <v>6500</v>
      </c>
      <c r="Y20" s="525">
        <v>6700</v>
      </c>
      <c r="Z20" s="526">
        <v>0</v>
      </c>
    </row>
    <row r="21" spans="2:26" ht="13.5" thickBot="1">
      <c r="B21" s="502">
        <v>4</v>
      </c>
      <c r="C21" s="997" t="s">
        <v>53</v>
      </c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998"/>
      <c r="T21" s="998"/>
      <c r="U21" s="998"/>
      <c r="V21" s="998"/>
      <c r="W21" s="998"/>
      <c r="X21" s="998"/>
      <c r="Y21" s="998"/>
      <c r="Z21" s="999"/>
    </row>
    <row r="22" spans="2:26" ht="12.75">
      <c r="B22" s="501">
        <v>12</v>
      </c>
      <c r="C22" s="160" t="s">
        <v>55</v>
      </c>
      <c r="D22" s="214">
        <v>40559</v>
      </c>
      <c r="E22" s="527">
        <v>3600</v>
      </c>
      <c r="F22" s="528">
        <v>4200</v>
      </c>
      <c r="G22" s="528">
        <v>8500</v>
      </c>
      <c r="H22" s="528">
        <v>14900</v>
      </c>
      <c r="I22" s="528">
        <v>46800</v>
      </c>
      <c r="J22" s="528">
        <v>62500</v>
      </c>
      <c r="K22" s="528">
        <v>69400</v>
      </c>
      <c r="L22" s="528" t="s">
        <v>33</v>
      </c>
      <c r="M22" s="528" t="s">
        <v>33</v>
      </c>
      <c r="N22" s="528" t="s">
        <v>33</v>
      </c>
      <c r="O22" s="528" t="s">
        <v>33</v>
      </c>
      <c r="P22" s="528" t="s">
        <v>33</v>
      </c>
      <c r="Q22" s="528" t="s">
        <v>33</v>
      </c>
      <c r="R22" s="528" t="s">
        <v>33</v>
      </c>
      <c r="S22" s="528" t="s">
        <v>33</v>
      </c>
      <c r="T22" s="528" t="s">
        <v>33</v>
      </c>
      <c r="U22" s="528" t="s">
        <v>33</v>
      </c>
      <c r="V22" s="528" t="s">
        <v>33</v>
      </c>
      <c r="W22" s="528">
        <v>0</v>
      </c>
      <c r="X22" s="528">
        <v>0</v>
      </c>
      <c r="Y22" s="528">
        <v>0</v>
      </c>
      <c r="Z22" s="529">
        <v>0</v>
      </c>
    </row>
    <row r="23" spans="2:26" ht="12.75">
      <c r="B23" s="501">
        <v>13</v>
      </c>
      <c r="C23" s="190" t="s">
        <v>58</v>
      </c>
      <c r="D23" s="283">
        <v>40559</v>
      </c>
      <c r="E23" s="530">
        <v>8100</v>
      </c>
      <c r="F23" s="531">
        <v>12300</v>
      </c>
      <c r="G23" s="531">
        <v>8900</v>
      </c>
      <c r="H23" s="531">
        <v>15600</v>
      </c>
      <c r="I23" s="531">
        <v>49100</v>
      </c>
      <c r="J23" s="531">
        <v>65600</v>
      </c>
      <c r="K23" s="531">
        <v>72900</v>
      </c>
      <c r="L23" s="531" t="s">
        <v>33</v>
      </c>
      <c r="M23" s="531" t="s">
        <v>33</v>
      </c>
      <c r="N23" s="531">
        <v>4500</v>
      </c>
      <c r="O23" s="531" t="s">
        <v>33</v>
      </c>
      <c r="P23" s="531" t="s">
        <v>33</v>
      </c>
      <c r="Q23" s="531">
        <v>5300</v>
      </c>
      <c r="R23" s="531">
        <v>4700</v>
      </c>
      <c r="S23" s="531">
        <v>5300</v>
      </c>
      <c r="T23" s="531" t="s">
        <v>33</v>
      </c>
      <c r="U23" s="531" t="s">
        <v>33</v>
      </c>
      <c r="V23" s="531" t="s">
        <v>33</v>
      </c>
      <c r="W23" s="531">
        <v>0</v>
      </c>
      <c r="X23" s="531">
        <v>0</v>
      </c>
      <c r="Y23" s="531">
        <v>0</v>
      </c>
      <c r="Z23" s="532">
        <v>0</v>
      </c>
    </row>
    <row r="24" spans="2:26" ht="13.5" thickBot="1">
      <c r="B24" s="501">
        <v>14</v>
      </c>
      <c r="C24" s="187" t="s">
        <v>60</v>
      </c>
      <c r="D24" s="283">
        <v>40559</v>
      </c>
      <c r="E24" s="533">
        <v>8100</v>
      </c>
      <c r="F24" s="534">
        <v>12300</v>
      </c>
      <c r="G24" s="534">
        <v>8900</v>
      </c>
      <c r="H24" s="534">
        <v>15600</v>
      </c>
      <c r="I24" s="534">
        <v>49100</v>
      </c>
      <c r="J24" s="534">
        <v>65600</v>
      </c>
      <c r="K24" s="534">
        <v>72900</v>
      </c>
      <c r="L24" s="534" t="s">
        <v>33</v>
      </c>
      <c r="M24" s="534" t="s">
        <v>33</v>
      </c>
      <c r="N24" s="534" t="s">
        <v>33</v>
      </c>
      <c r="O24" s="534" t="s">
        <v>33</v>
      </c>
      <c r="P24" s="534" t="s">
        <v>33</v>
      </c>
      <c r="Q24" s="534" t="s">
        <v>33</v>
      </c>
      <c r="R24" s="534" t="s">
        <v>33</v>
      </c>
      <c r="S24" s="534" t="s">
        <v>33</v>
      </c>
      <c r="T24" s="534" t="s">
        <v>33</v>
      </c>
      <c r="U24" s="534" t="s">
        <v>33</v>
      </c>
      <c r="V24" s="534" t="s">
        <v>33</v>
      </c>
      <c r="W24" s="534">
        <v>0</v>
      </c>
      <c r="X24" s="534">
        <v>0</v>
      </c>
      <c r="Y24" s="534">
        <v>0</v>
      </c>
      <c r="Z24" s="535">
        <v>0</v>
      </c>
    </row>
    <row r="25" spans="2:26" ht="13.5" thickBot="1">
      <c r="B25" s="502">
        <v>5</v>
      </c>
      <c r="C25" s="997" t="s">
        <v>176</v>
      </c>
      <c r="D25" s="998"/>
      <c r="E25" s="998"/>
      <c r="F25" s="998"/>
      <c r="G25" s="998"/>
      <c r="H25" s="998"/>
      <c r="I25" s="998"/>
      <c r="J25" s="998"/>
      <c r="K25" s="998"/>
      <c r="L25" s="998"/>
      <c r="M25" s="998"/>
      <c r="N25" s="998"/>
      <c r="O25" s="998"/>
      <c r="P25" s="998"/>
      <c r="Q25" s="998"/>
      <c r="R25" s="998"/>
      <c r="S25" s="998"/>
      <c r="T25" s="998"/>
      <c r="U25" s="998"/>
      <c r="V25" s="998"/>
      <c r="W25" s="998"/>
      <c r="X25" s="998"/>
      <c r="Y25" s="998"/>
      <c r="Z25" s="999"/>
    </row>
    <row r="26" spans="2:26" ht="12.75">
      <c r="B26" s="501">
        <v>15</v>
      </c>
      <c r="C26" s="160" t="s">
        <v>68</v>
      </c>
      <c r="D26" s="292">
        <v>40544</v>
      </c>
      <c r="E26" s="536">
        <v>7800</v>
      </c>
      <c r="F26" s="537">
        <v>9000</v>
      </c>
      <c r="G26" s="537">
        <v>8200</v>
      </c>
      <c r="H26" s="537">
        <v>10500</v>
      </c>
      <c r="I26" s="537">
        <v>22600</v>
      </c>
      <c r="J26" s="537">
        <v>30400</v>
      </c>
      <c r="K26" s="537">
        <v>33200</v>
      </c>
      <c r="L26" s="537" t="s">
        <v>33</v>
      </c>
      <c r="M26" s="537" t="s">
        <v>33</v>
      </c>
      <c r="N26" s="537" t="s">
        <v>33</v>
      </c>
      <c r="O26" s="537" t="s">
        <v>33</v>
      </c>
      <c r="P26" s="537" t="s">
        <v>33</v>
      </c>
      <c r="Q26" s="537" t="s">
        <v>33</v>
      </c>
      <c r="R26" s="537" t="s">
        <v>33</v>
      </c>
      <c r="S26" s="537" t="s">
        <v>33</v>
      </c>
      <c r="T26" s="537" t="s">
        <v>33</v>
      </c>
      <c r="U26" s="537" t="s">
        <v>33</v>
      </c>
      <c r="V26" s="537" t="s">
        <v>33</v>
      </c>
      <c r="W26" s="537">
        <v>0</v>
      </c>
      <c r="X26" s="537">
        <v>0</v>
      </c>
      <c r="Y26" s="537">
        <v>0</v>
      </c>
      <c r="Z26" s="538">
        <v>0</v>
      </c>
    </row>
    <row r="27" spans="2:26" ht="12.75">
      <c r="B27" s="501">
        <v>16</v>
      </c>
      <c r="C27" s="190" t="s">
        <v>70</v>
      </c>
      <c r="D27" s="213">
        <v>40544</v>
      </c>
      <c r="E27" s="539">
        <v>7800</v>
      </c>
      <c r="F27" s="540">
        <v>8600</v>
      </c>
      <c r="G27" s="540">
        <v>7800</v>
      </c>
      <c r="H27" s="540">
        <v>10100</v>
      </c>
      <c r="I27" s="540">
        <v>20700</v>
      </c>
      <c r="J27" s="540">
        <v>27700</v>
      </c>
      <c r="K27" s="540">
        <v>30400</v>
      </c>
      <c r="L27" s="540" t="s">
        <v>33</v>
      </c>
      <c r="M27" s="540" t="s">
        <v>33</v>
      </c>
      <c r="N27" s="540">
        <v>4900</v>
      </c>
      <c r="O27" s="540" t="s">
        <v>33</v>
      </c>
      <c r="P27" s="540" t="s">
        <v>33</v>
      </c>
      <c r="Q27" s="540" t="s">
        <v>33</v>
      </c>
      <c r="R27" s="540" t="s">
        <v>33</v>
      </c>
      <c r="S27" s="540" t="s">
        <v>33</v>
      </c>
      <c r="T27" s="540" t="s">
        <v>33</v>
      </c>
      <c r="U27" s="540" t="s">
        <v>33</v>
      </c>
      <c r="V27" s="540" t="s">
        <v>33</v>
      </c>
      <c r="W27" s="540">
        <v>0</v>
      </c>
      <c r="X27" s="540">
        <v>0</v>
      </c>
      <c r="Y27" s="540">
        <v>0</v>
      </c>
      <c r="Z27" s="541">
        <v>0</v>
      </c>
    </row>
    <row r="28" spans="2:26" ht="13.5" thickBot="1">
      <c r="B28" s="501">
        <v>17</v>
      </c>
      <c r="C28" s="187" t="s">
        <v>72</v>
      </c>
      <c r="D28" s="262">
        <v>40544</v>
      </c>
      <c r="E28" s="542">
        <v>7800</v>
      </c>
      <c r="F28" s="543">
        <v>8600</v>
      </c>
      <c r="G28" s="543">
        <v>7800</v>
      </c>
      <c r="H28" s="543">
        <v>10100</v>
      </c>
      <c r="I28" s="543">
        <v>20700</v>
      </c>
      <c r="J28" s="543">
        <v>27700</v>
      </c>
      <c r="K28" s="543">
        <v>30400</v>
      </c>
      <c r="L28" s="543" t="s">
        <v>33</v>
      </c>
      <c r="M28" s="543" t="s">
        <v>33</v>
      </c>
      <c r="N28" s="543">
        <v>3400</v>
      </c>
      <c r="O28" s="543" t="s">
        <v>33</v>
      </c>
      <c r="P28" s="543" t="s">
        <v>33</v>
      </c>
      <c r="Q28" s="543" t="s">
        <v>33</v>
      </c>
      <c r="R28" s="543" t="s">
        <v>33</v>
      </c>
      <c r="S28" s="543" t="s">
        <v>33</v>
      </c>
      <c r="T28" s="543" t="s">
        <v>33</v>
      </c>
      <c r="U28" s="543" t="s">
        <v>33</v>
      </c>
      <c r="V28" s="543" t="s">
        <v>33</v>
      </c>
      <c r="W28" s="543">
        <v>0</v>
      </c>
      <c r="X28" s="543">
        <v>0</v>
      </c>
      <c r="Y28" s="543">
        <v>0</v>
      </c>
      <c r="Z28" s="544">
        <v>0</v>
      </c>
    </row>
    <row r="29" spans="2:26" ht="13.5" thickBot="1">
      <c r="B29" s="502">
        <v>6</v>
      </c>
      <c r="C29" s="997" t="s">
        <v>221</v>
      </c>
      <c r="D29" s="998"/>
      <c r="E29" s="998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8"/>
      <c r="V29" s="998"/>
      <c r="W29" s="998"/>
      <c r="X29" s="998"/>
      <c r="Y29" s="998"/>
      <c r="Z29" s="999"/>
    </row>
    <row r="30" spans="2:26" ht="12.75">
      <c r="B30" s="501">
        <v>18</v>
      </c>
      <c r="C30" s="160" t="s">
        <v>75</v>
      </c>
      <c r="D30" s="292">
        <v>40559</v>
      </c>
      <c r="E30" s="545">
        <v>4800</v>
      </c>
      <c r="F30" s="545">
        <v>9800</v>
      </c>
      <c r="G30" s="545">
        <v>6300</v>
      </c>
      <c r="H30" s="545">
        <v>9800</v>
      </c>
      <c r="I30" s="545">
        <v>14000</v>
      </c>
      <c r="J30" s="545">
        <v>18900</v>
      </c>
      <c r="K30" s="545">
        <v>21300</v>
      </c>
      <c r="L30" s="545" t="s">
        <v>33</v>
      </c>
      <c r="M30" s="545" t="s">
        <v>33</v>
      </c>
      <c r="N30" s="545" t="s">
        <v>33</v>
      </c>
      <c r="O30" s="545" t="s">
        <v>33</v>
      </c>
      <c r="P30" s="545" t="s">
        <v>33</v>
      </c>
      <c r="Q30" s="545" t="s">
        <v>33</v>
      </c>
      <c r="R30" s="545" t="s">
        <v>33</v>
      </c>
      <c r="S30" s="545" t="s">
        <v>33</v>
      </c>
      <c r="T30" s="545" t="s">
        <v>33</v>
      </c>
      <c r="U30" s="545" t="s">
        <v>33</v>
      </c>
      <c r="V30" s="545" t="s">
        <v>33</v>
      </c>
      <c r="W30" s="545">
        <v>0</v>
      </c>
      <c r="X30" s="545">
        <v>0</v>
      </c>
      <c r="Y30" s="545">
        <v>0</v>
      </c>
      <c r="Z30" s="546">
        <v>0</v>
      </c>
    </row>
    <row r="31" spans="2:26" ht="12.75">
      <c r="B31" s="501">
        <v>19</v>
      </c>
      <c r="C31" s="190" t="s">
        <v>77</v>
      </c>
      <c r="D31" s="292">
        <v>40559</v>
      </c>
      <c r="E31" s="547">
        <v>9200</v>
      </c>
      <c r="F31" s="547">
        <v>18300</v>
      </c>
      <c r="G31" s="547">
        <v>10900</v>
      </c>
      <c r="H31" s="547">
        <v>18300</v>
      </c>
      <c r="I31" s="547">
        <v>27400</v>
      </c>
      <c r="J31" s="547">
        <v>36200</v>
      </c>
      <c r="K31" s="547">
        <v>41500</v>
      </c>
      <c r="L31" s="547" t="s">
        <v>33</v>
      </c>
      <c r="M31" s="547" t="s">
        <v>33</v>
      </c>
      <c r="N31" s="547" t="s">
        <v>33</v>
      </c>
      <c r="O31" s="547" t="s">
        <v>33</v>
      </c>
      <c r="P31" s="547" t="s">
        <v>33</v>
      </c>
      <c r="Q31" s="547" t="s">
        <v>33</v>
      </c>
      <c r="R31" s="547" t="s">
        <v>33</v>
      </c>
      <c r="S31" s="547" t="s">
        <v>33</v>
      </c>
      <c r="T31" s="547" t="s">
        <v>33</v>
      </c>
      <c r="U31" s="547" t="s">
        <v>33</v>
      </c>
      <c r="V31" s="547" t="s">
        <v>33</v>
      </c>
      <c r="W31" s="547">
        <v>0</v>
      </c>
      <c r="X31" s="547">
        <v>0</v>
      </c>
      <c r="Y31" s="547">
        <v>0</v>
      </c>
      <c r="Z31" s="548">
        <v>0</v>
      </c>
    </row>
    <row r="32" spans="2:26" ht="12.75">
      <c r="B32" s="501">
        <v>20</v>
      </c>
      <c r="C32" s="190" t="s">
        <v>79</v>
      </c>
      <c r="D32" s="292">
        <v>40559</v>
      </c>
      <c r="E32" s="547">
        <v>6900</v>
      </c>
      <c r="F32" s="547">
        <v>14000</v>
      </c>
      <c r="G32" s="547">
        <v>7900</v>
      </c>
      <c r="H32" s="547">
        <v>14000</v>
      </c>
      <c r="I32" s="547">
        <v>20900</v>
      </c>
      <c r="J32" s="547">
        <v>27900</v>
      </c>
      <c r="K32" s="547">
        <v>30300</v>
      </c>
      <c r="L32" s="547" t="s">
        <v>33</v>
      </c>
      <c r="M32" s="547" t="s">
        <v>33</v>
      </c>
      <c r="N32" s="547">
        <v>3700</v>
      </c>
      <c r="O32" s="547">
        <v>5300</v>
      </c>
      <c r="P32" s="547" t="s">
        <v>33</v>
      </c>
      <c r="Q32" s="547">
        <v>9100</v>
      </c>
      <c r="R32" s="547" t="s">
        <v>33</v>
      </c>
      <c r="S32" s="547" t="s">
        <v>33</v>
      </c>
      <c r="T32" s="547" t="s">
        <v>33</v>
      </c>
      <c r="U32" s="547" t="s">
        <v>33</v>
      </c>
      <c r="V32" s="547" t="s">
        <v>33</v>
      </c>
      <c r="W32" s="547">
        <v>0</v>
      </c>
      <c r="X32" s="547">
        <v>0</v>
      </c>
      <c r="Y32" s="547">
        <v>0</v>
      </c>
      <c r="Z32" s="548">
        <v>0</v>
      </c>
    </row>
    <row r="33" spans="2:26" ht="12.75">
      <c r="B33" s="501">
        <v>21</v>
      </c>
      <c r="C33" s="190" t="s">
        <v>82</v>
      </c>
      <c r="D33" s="292">
        <v>40559</v>
      </c>
      <c r="E33" s="547">
        <v>6900</v>
      </c>
      <c r="F33" s="547">
        <v>14000</v>
      </c>
      <c r="G33" s="547">
        <v>7900</v>
      </c>
      <c r="H33" s="547">
        <v>14000</v>
      </c>
      <c r="I33" s="547">
        <v>20900</v>
      </c>
      <c r="J33" s="547">
        <v>27900</v>
      </c>
      <c r="K33" s="547">
        <v>30100</v>
      </c>
      <c r="L33" s="547" t="s">
        <v>33</v>
      </c>
      <c r="M33" s="547" t="s">
        <v>33</v>
      </c>
      <c r="N33" s="547">
        <v>2800</v>
      </c>
      <c r="O33" s="547">
        <v>5300</v>
      </c>
      <c r="P33" s="547" t="s">
        <v>33</v>
      </c>
      <c r="Q33" s="547">
        <v>9100</v>
      </c>
      <c r="R33" s="547" t="s">
        <v>33</v>
      </c>
      <c r="S33" s="547" t="s">
        <v>33</v>
      </c>
      <c r="T33" s="547" t="s">
        <v>33</v>
      </c>
      <c r="U33" s="547" t="s">
        <v>33</v>
      </c>
      <c r="V33" s="547" t="s">
        <v>33</v>
      </c>
      <c r="W33" s="547">
        <v>0</v>
      </c>
      <c r="X33" s="547">
        <v>0</v>
      </c>
      <c r="Y33" s="547">
        <v>0</v>
      </c>
      <c r="Z33" s="548">
        <v>0</v>
      </c>
    </row>
    <row r="34" spans="2:26" ht="12.75">
      <c r="B34" s="501">
        <v>22</v>
      </c>
      <c r="C34" s="190" t="s">
        <v>85</v>
      </c>
      <c r="D34" s="292">
        <v>40559</v>
      </c>
      <c r="E34" s="547">
        <v>2400</v>
      </c>
      <c r="F34" s="547">
        <v>9000</v>
      </c>
      <c r="G34" s="547">
        <v>5800</v>
      </c>
      <c r="H34" s="547">
        <v>9000</v>
      </c>
      <c r="I34" s="547">
        <v>12800</v>
      </c>
      <c r="J34" s="547">
        <v>17300</v>
      </c>
      <c r="K34" s="547">
        <v>19600</v>
      </c>
      <c r="L34" s="547" t="s">
        <v>33</v>
      </c>
      <c r="M34" s="547" t="s">
        <v>33</v>
      </c>
      <c r="N34" s="547" t="s">
        <v>33</v>
      </c>
      <c r="O34" s="547" t="s">
        <v>33</v>
      </c>
      <c r="P34" s="547" t="s">
        <v>33</v>
      </c>
      <c r="Q34" s="547" t="s">
        <v>33</v>
      </c>
      <c r="R34" s="547" t="s">
        <v>33</v>
      </c>
      <c r="S34" s="547" t="s">
        <v>33</v>
      </c>
      <c r="T34" s="547" t="s">
        <v>33</v>
      </c>
      <c r="U34" s="547" t="s">
        <v>33</v>
      </c>
      <c r="V34" s="547" t="s">
        <v>33</v>
      </c>
      <c r="W34" s="547">
        <v>0</v>
      </c>
      <c r="X34" s="547">
        <v>0</v>
      </c>
      <c r="Y34" s="547">
        <v>0</v>
      </c>
      <c r="Z34" s="548">
        <v>0</v>
      </c>
    </row>
    <row r="35" spans="2:26" ht="13.5" thickBot="1">
      <c r="B35" s="501">
        <v>23</v>
      </c>
      <c r="C35" s="187" t="s">
        <v>86</v>
      </c>
      <c r="D35" s="292">
        <v>40559</v>
      </c>
      <c r="E35" s="549">
        <v>2400</v>
      </c>
      <c r="F35" s="549">
        <v>9000</v>
      </c>
      <c r="G35" s="549">
        <v>5800</v>
      </c>
      <c r="H35" s="549">
        <v>9000</v>
      </c>
      <c r="I35" s="549">
        <v>12800</v>
      </c>
      <c r="J35" s="549">
        <v>17300</v>
      </c>
      <c r="K35" s="549">
        <v>19600</v>
      </c>
      <c r="L35" s="549" t="s">
        <v>33</v>
      </c>
      <c r="M35" s="549" t="s">
        <v>33</v>
      </c>
      <c r="N35" s="549">
        <v>1400</v>
      </c>
      <c r="O35" s="549" t="s">
        <v>33</v>
      </c>
      <c r="P35" s="549" t="s">
        <v>33</v>
      </c>
      <c r="Q35" s="549" t="s">
        <v>33</v>
      </c>
      <c r="R35" s="549" t="s">
        <v>33</v>
      </c>
      <c r="S35" s="549" t="s">
        <v>33</v>
      </c>
      <c r="T35" s="549" t="s">
        <v>33</v>
      </c>
      <c r="U35" s="549" t="s">
        <v>33</v>
      </c>
      <c r="V35" s="549" t="s">
        <v>33</v>
      </c>
      <c r="W35" s="549">
        <v>0</v>
      </c>
      <c r="X35" s="549">
        <v>0</v>
      </c>
      <c r="Y35" s="549">
        <v>0</v>
      </c>
      <c r="Z35" s="550">
        <v>0</v>
      </c>
    </row>
    <row r="36" spans="2:26" ht="13.5" thickBot="1">
      <c r="B36" s="502">
        <v>7</v>
      </c>
      <c r="C36" s="997" t="s">
        <v>178</v>
      </c>
      <c r="D36" s="998"/>
      <c r="E36" s="998"/>
      <c r="F36" s="998"/>
      <c r="G36" s="998"/>
      <c r="H36" s="998"/>
      <c r="I36" s="998"/>
      <c r="J36" s="998"/>
      <c r="K36" s="998"/>
      <c r="L36" s="998"/>
      <c r="M36" s="998"/>
      <c r="N36" s="998"/>
      <c r="O36" s="998"/>
      <c r="P36" s="998"/>
      <c r="Q36" s="998"/>
      <c r="R36" s="998"/>
      <c r="S36" s="998"/>
      <c r="T36" s="998"/>
      <c r="U36" s="998"/>
      <c r="V36" s="998"/>
      <c r="W36" s="998"/>
      <c r="X36" s="998"/>
      <c r="Y36" s="998"/>
      <c r="Z36" s="999"/>
    </row>
    <row r="37" spans="2:26" ht="12.75">
      <c r="B37" s="505">
        <v>24</v>
      </c>
      <c r="C37" s="228" t="s">
        <v>213</v>
      </c>
      <c r="D37" s="292">
        <v>40544</v>
      </c>
      <c r="E37" s="551">
        <v>8400</v>
      </c>
      <c r="F37" s="551">
        <v>11000</v>
      </c>
      <c r="G37" s="551">
        <v>11000</v>
      </c>
      <c r="H37" s="551">
        <v>11000</v>
      </c>
      <c r="I37" s="551">
        <v>27900</v>
      </c>
      <c r="J37" s="551">
        <v>36900</v>
      </c>
      <c r="K37" s="551">
        <v>41400</v>
      </c>
      <c r="L37" s="551" t="s">
        <v>33</v>
      </c>
      <c r="M37" s="551" t="s">
        <v>33</v>
      </c>
      <c r="N37" s="551" t="s">
        <v>33</v>
      </c>
      <c r="O37" s="551" t="s">
        <v>33</v>
      </c>
      <c r="P37" s="551" t="s">
        <v>33</v>
      </c>
      <c r="Q37" s="551" t="s">
        <v>33</v>
      </c>
      <c r="R37" s="551" t="s">
        <v>33</v>
      </c>
      <c r="S37" s="551" t="s">
        <v>33</v>
      </c>
      <c r="T37" s="551" t="s">
        <v>33</v>
      </c>
      <c r="U37" s="551" t="s">
        <v>33</v>
      </c>
      <c r="V37" s="551" t="s">
        <v>33</v>
      </c>
      <c r="W37" s="551">
        <v>0</v>
      </c>
      <c r="X37" s="551">
        <v>0</v>
      </c>
      <c r="Y37" s="551">
        <v>0</v>
      </c>
      <c r="Z37" s="552">
        <v>0</v>
      </c>
    </row>
    <row r="38" spans="2:26" ht="12.75">
      <c r="B38" s="505">
        <v>25</v>
      </c>
      <c r="C38" s="229" t="s">
        <v>214</v>
      </c>
      <c r="D38" s="292">
        <v>40544</v>
      </c>
      <c r="E38" s="553">
        <v>8400</v>
      </c>
      <c r="F38" s="553">
        <v>11000</v>
      </c>
      <c r="G38" s="553">
        <v>11000</v>
      </c>
      <c r="H38" s="553">
        <v>11000</v>
      </c>
      <c r="I38" s="553">
        <v>27900</v>
      </c>
      <c r="J38" s="553">
        <v>36900</v>
      </c>
      <c r="K38" s="553">
        <v>41400</v>
      </c>
      <c r="L38" s="553" t="s">
        <v>33</v>
      </c>
      <c r="M38" s="553" t="s">
        <v>33</v>
      </c>
      <c r="N38" s="553" t="s">
        <v>33</v>
      </c>
      <c r="O38" s="553" t="s">
        <v>33</v>
      </c>
      <c r="P38" s="553" t="s">
        <v>33</v>
      </c>
      <c r="Q38" s="553" t="s">
        <v>33</v>
      </c>
      <c r="R38" s="553" t="s">
        <v>33</v>
      </c>
      <c r="S38" s="553" t="s">
        <v>33</v>
      </c>
      <c r="T38" s="553" t="s">
        <v>33</v>
      </c>
      <c r="U38" s="553" t="s">
        <v>33</v>
      </c>
      <c r="V38" s="553" t="s">
        <v>33</v>
      </c>
      <c r="W38" s="553">
        <v>0</v>
      </c>
      <c r="X38" s="553">
        <v>0</v>
      </c>
      <c r="Y38" s="553">
        <v>0</v>
      </c>
      <c r="Z38" s="554">
        <v>0</v>
      </c>
    </row>
    <row r="39" spans="2:26" ht="12.75">
      <c r="B39" s="505">
        <v>26</v>
      </c>
      <c r="C39" s="229" t="s">
        <v>92</v>
      </c>
      <c r="D39" s="292">
        <v>40544</v>
      </c>
      <c r="E39" s="553">
        <v>9900</v>
      </c>
      <c r="F39" s="553">
        <v>12700</v>
      </c>
      <c r="G39" s="553">
        <v>12700</v>
      </c>
      <c r="H39" s="553">
        <v>12700</v>
      </c>
      <c r="I39" s="553">
        <v>31400</v>
      </c>
      <c r="J39" s="553">
        <v>38500</v>
      </c>
      <c r="K39" s="553">
        <v>42800</v>
      </c>
      <c r="L39" s="553" t="s">
        <v>33</v>
      </c>
      <c r="M39" s="553" t="s">
        <v>33</v>
      </c>
      <c r="N39" s="553" t="s">
        <v>33</v>
      </c>
      <c r="O39" s="553" t="s">
        <v>33</v>
      </c>
      <c r="P39" s="553" t="s">
        <v>33</v>
      </c>
      <c r="Q39" s="553" t="s">
        <v>33</v>
      </c>
      <c r="R39" s="553" t="s">
        <v>33</v>
      </c>
      <c r="S39" s="553" t="s">
        <v>33</v>
      </c>
      <c r="T39" s="553" t="s">
        <v>33</v>
      </c>
      <c r="U39" s="553" t="s">
        <v>33</v>
      </c>
      <c r="V39" s="553" t="s">
        <v>33</v>
      </c>
      <c r="W39" s="553">
        <v>0</v>
      </c>
      <c r="X39" s="553">
        <v>0</v>
      </c>
      <c r="Y39" s="553">
        <v>0</v>
      </c>
      <c r="Z39" s="554">
        <v>0</v>
      </c>
    </row>
    <row r="40" spans="2:26" ht="12.75">
      <c r="B40" s="505">
        <v>27</v>
      </c>
      <c r="C40" s="229" t="s">
        <v>314</v>
      </c>
      <c r="D40" s="292">
        <v>40544</v>
      </c>
      <c r="E40" s="553">
        <v>7400</v>
      </c>
      <c r="F40" s="553">
        <v>9100</v>
      </c>
      <c r="G40" s="553">
        <v>9100</v>
      </c>
      <c r="H40" s="553">
        <v>9100</v>
      </c>
      <c r="I40" s="553">
        <v>22400</v>
      </c>
      <c r="J40" s="553">
        <v>28100</v>
      </c>
      <c r="K40" s="553">
        <v>32600</v>
      </c>
      <c r="L40" s="553" t="s">
        <v>33</v>
      </c>
      <c r="M40" s="553" t="s">
        <v>33</v>
      </c>
      <c r="N40" s="553">
        <v>2200</v>
      </c>
      <c r="O40" s="553" t="s">
        <v>33</v>
      </c>
      <c r="P40" s="553" t="s">
        <v>33</v>
      </c>
      <c r="Q40" s="553">
        <v>2500</v>
      </c>
      <c r="R40" s="553">
        <v>2700</v>
      </c>
      <c r="S40" s="553" t="s">
        <v>33</v>
      </c>
      <c r="T40" s="553" t="s">
        <v>33</v>
      </c>
      <c r="U40" s="553" t="s">
        <v>33</v>
      </c>
      <c r="V40" s="553" t="s">
        <v>33</v>
      </c>
      <c r="W40" s="553">
        <v>0</v>
      </c>
      <c r="X40" s="553">
        <v>0</v>
      </c>
      <c r="Y40" s="553">
        <v>0</v>
      </c>
      <c r="Z40" s="554">
        <v>0</v>
      </c>
    </row>
    <row r="41" spans="2:26" ht="12.75">
      <c r="B41" s="505">
        <v>28</v>
      </c>
      <c r="C41" s="229" t="s">
        <v>189</v>
      </c>
      <c r="D41" s="292">
        <v>40544</v>
      </c>
      <c r="E41" s="553">
        <v>7400</v>
      </c>
      <c r="F41" s="553">
        <v>9100</v>
      </c>
      <c r="G41" s="553">
        <v>9100</v>
      </c>
      <c r="H41" s="553">
        <v>9100</v>
      </c>
      <c r="I41" s="553">
        <v>22400</v>
      </c>
      <c r="J41" s="553">
        <v>28100</v>
      </c>
      <c r="K41" s="553">
        <v>32600</v>
      </c>
      <c r="L41" s="553" t="s">
        <v>33</v>
      </c>
      <c r="M41" s="553" t="s">
        <v>33</v>
      </c>
      <c r="N41" s="553">
        <v>2200</v>
      </c>
      <c r="O41" s="553" t="s">
        <v>33</v>
      </c>
      <c r="P41" s="553" t="s">
        <v>33</v>
      </c>
      <c r="Q41" s="553">
        <v>2500</v>
      </c>
      <c r="R41" s="553">
        <v>2700</v>
      </c>
      <c r="S41" s="553" t="s">
        <v>33</v>
      </c>
      <c r="T41" s="553" t="s">
        <v>33</v>
      </c>
      <c r="U41" s="553" t="s">
        <v>33</v>
      </c>
      <c r="V41" s="553" t="s">
        <v>33</v>
      </c>
      <c r="W41" s="553">
        <v>0</v>
      </c>
      <c r="X41" s="553">
        <v>0</v>
      </c>
      <c r="Y41" s="553">
        <v>0</v>
      </c>
      <c r="Z41" s="554">
        <v>0</v>
      </c>
    </row>
    <row r="42" spans="2:26" ht="12.75">
      <c r="B42" s="505">
        <v>29</v>
      </c>
      <c r="C42" s="229" t="s">
        <v>98</v>
      </c>
      <c r="D42" s="214">
        <v>40544</v>
      </c>
      <c r="E42" s="553">
        <v>7400</v>
      </c>
      <c r="F42" s="553">
        <v>9100</v>
      </c>
      <c r="G42" s="553">
        <v>9100</v>
      </c>
      <c r="H42" s="553">
        <v>9100</v>
      </c>
      <c r="I42" s="553">
        <v>22400</v>
      </c>
      <c r="J42" s="553">
        <v>28100</v>
      </c>
      <c r="K42" s="553">
        <v>32600</v>
      </c>
      <c r="L42" s="553" t="s">
        <v>33</v>
      </c>
      <c r="M42" s="553" t="s">
        <v>33</v>
      </c>
      <c r="N42" s="553" t="s">
        <v>33</v>
      </c>
      <c r="O42" s="553" t="s">
        <v>33</v>
      </c>
      <c r="P42" s="553" t="s">
        <v>33</v>
      </c>
      <c r="Q42" s="553" t="s">
        <v>33</v>
      </c>
      <c r="R42" s="553" t="s">
        <v>33</v>
      </c>
      <c r="S42" s="553" t="s">
        <v>33</v>
      </c>
      <c r="T42" s="553" t="s">
        <v>33</v>
      </c>
      <c r="U42" s="553" t="s">
        <v>33</v>
      </c>
      <c r="V42" s="553" t="s">
        <v>33</v>
      </c>
      <c r="W42" s="553">
        <v>0</v>
      </c>
      <c r="X42" s="553">
        <v>0</v>
      </c>
      <c r="Y42" s="553">
        <v>0</v>
      </c>
      <c r="Z42" s="554">
        <v>0</v>
      </c>
    </row>
    <row r="43" spans="2:26" ht="13.5" thickBot="1">
      <c r="B43" s="505">
        <v>30</v>
      </c>
      <c r="C43" s="187" t="s">
        <v>99</v>
      </c>
      <c r="D43" s="214">
        <v>40544</v>
      </c>
      <c r="E43" s="555">
        <v>7400</v>
      </c>
      <c r="F43" s="555">
        <v>9100</v>
      </c>
      <c r="G43" s="555">
        <v>9100</v>
      </c>
      <c r="H43" s="555">
        <v>9100</v>
      </c>
      <c r="I43" s="555">
        <v>22400</v>
      </c>
      <c r="J43" s="555">
        <v>28100</v>
      </c>
      <c r="K43" s="555">
        <v>32600</v>
      </c>
      <c r="L43" s="555" t="s">
        <v>33</v>
      </c>
      <c r="M43" s="555" t="s">
        <v>33</v>
      </c>
      <c r="N43" s="555" t="s">
        <v>33</v>
      </c>
      <c r="O43" s="555" t="s">
        <v>33</v>
      </c>
      <c r="P43" s="555" t="s">
        <v>33</v>
      </c>
      <c r="Q43" s="555" t="s">
        <v>33</v>
      </c>
      <c r="R43" s="555" t="s">
        <v>33</v>
      </c>
      <c r="S43" s="555" t="s">
        <v>33</v>
      </c>
      <c r="T43" s="555" t="s">
        <v>33</v>
      </c>
      <c r="U43" s="555" t="s">
        <v>33</v>
      </c>
      <c r="V43" s="555" t="s">
        <v>33</v>
      </c>
      <c r="W43" s="555">
        <v>0</v>
      </c>
      <c r="X43" s="555">
        <v>0</v>
      </c>
      <c r="Y43" s="555">
        <v>0</v>
      </c>
      <c r="Z43" s="556">
        <v>0</v>
      </c>
    </row>
    <row r="44" spans="2:26" ht="13.5" thickBot="1">
      <c r="B44" s="504">
        <v>8</v>
      </c>
      <c r="C44" s="997" t="s">
        <v>179</v>
      </c>
      <c r="D44" s="998"/>
      <c r="E44" s="998"/>
      <c r="F44" s="998"/>
      <c r="G44" s="998"/>
      <c r="H44" s="998"/>
      <c r="I44" s="998"/>
      <c r="J44" s="998"/>
      <c r="K44" s="998"/>
      <c r="L44" s="998"/>
      <c r="M44" s="998"/>
      <c r="N44" s="998"/>
      <c r="O44" s="998"/>
      <c r="P44" s="998"/>
      <c r="Q44" s="998"/>
      <c r="R44" s="998"/>
      <c r="S44" s="998"/>
      <c r="T44" s="998"/>
      <c r="U44" s="998"/>
      <c r="V44" s="998"/>
      <c r="W44" s="998"/>
      <c r="X44" s="998"/>
      <c r="Y44" s="998"/>
      <c r="Z44" s="999"/>
    </row>
    <row r="45" spans="2:26" ht="12.75">
      <c r="B45" s="505">
        <v>31</v>
      </c>
      <c r="C45" s="223" t="s">
        <v>102</v>
      </c>
      <c r="D45" s="292">
        <v>40498</v>
      </c>
      <c r="E45" s="557">
        <v>12000</v>
      </c>
      <c r="F45" s="557">
        <v>24000</v>
      </c>
      <c r="G45" s="557">
        <v>16300</v>
      </c>
      <c r="H45" s="557">
        <v>28700</v>
      </c>
      <c r="I45" s="557">
        <v>31300</v>
      </c>
      <c r="J45" s="557">
        <v>48000</v>
      </c>
      <c r="K45" s="557">
        <v>62100</v>
      </c>
      <c r="L45" s="557" t="s">
        <v>33</v>
      </c>
      <c r="M45" s="557" t="s">
        <v>33</v>
      </c>
      <c r="N45" s="557" t="s">
        <v>33</v>
      </c>
      <c r="O45" s="557" t="s">
        <v>33</v>
      </c>
      <c r="P45" s="557" t="s">
        <v>33</v>
      </c>
      <c r="Q45" s="557" t="s">
        <v>33</v>
      </c>
      <c r="R45" s="557" t="s">
        <v>33</v>
      </c>
      <c r="S45" s="557" t="s">
        <v>33</v>
      </c>
      <c r="T45" s="557" t="s">
        <v>33</v>
      </c>
      <c r="U45" s="557" t="s">
        <v>33</v>
      </c>
      <c r="V45" s="557" t="s">
        <v>33</v>
      </c>
      <c r="W45" s="557">
        <v>0</v>
      </c>
      <c r="X45" s="557">
        <v>0</v>
      </c>
      <c r="Y45" s="557">
        <v>0</v>
      </c>
      <c r="Z45" s="558">
        <v>0</v>
      </c>
    </row>
    <row r="46" spans="2:26" ht="12.75">
      <c r="B46" s="501">
        <v>32</v>
      </c>
      <c r="C46" s="231" t="s">
        <v>104</v>
      </c>
      <c r="D46" s="292">
        <v>40498</v>
      </c>
      <c r="E46" s="559">
        <v>7300</v>
      </c>
      <c r="F46" s="559">
        <v>19300</v>
      </c>
      <c r="G46" s="559">
        <v>14600</v>
      </c>
      <c r="H46" s="559">
        <v>28700</v>
      </c>
      <c r="I46" s="559">
        <v>33400</v>
      </c>
      <c r="J46" s="559">
        <v>38600</v>
      </c>
      <c r="K46" s="559">
        <v>42800</v>
      </c>
      <c r="L46" s="559" t="s">
        <v>33</v>
      </c>
      <c r="M46" s="559" t="s">
        <v>33</v>
      </c>
      <c r="N46" s="559">
        <v>100</v>
      </c>
      <c r="O46" s="559" t="s">
        <v>33</v>
      </c>
      <c r="P46" s="559" t="s">
        <v>33</v>
      </c>
      <c r="Q46" s="559">
        <v>100</v>
      </c>
      <c r="R46" s="559">
        <v>100</v>
      </c>
      <c r="S46" s="559">
        <v>100</v>
      </c>
      <c r="T46" s="559">
        <v>100</v>
      </c>
      <c r="U46" s="559">
        <v>100</v>
      </c>
      <c r="V46" s="559">
        <v>100</v>
      </c>
      <c r="W46" s="559">
        <v>0</v>
      </c>
      <c r="X46" s="559">
        <v>0</v>
      </c>
      <c r="Y46" s="559">
        <v>0</v>
      </c>
      <c r="Z46" s="560">
        <v>0</v>
      </c>
    </row>
    <row r="47" spans="2:26" ht="13.5" thickBot="1">
      <c r="B47" s="501">
        <v>33</v>
      </c>
      <c r="C47" s="225" t="s">
        <v>106</v>
      </c>
      <c r="D47" s="214">
        <v>40498</v>
      </c>
      <c r="E47" s="561">
        <v>8600</v>
      </c>
      <c r="F47" s="561">
        <v>25700</v>
      </c>
      <c r="G47" s="561">
        <v>12900</v>
      </c>
      <c r="H47" s="561">
        <v>34300</v>
      </c>
      <c r="I47" s="561">
        <v>38600</v>
      </c>
      <c r="J47" s="561">
        <v>42800</v>
      </c>
      <c r="K47" s="561">
        <v>51400</v>
      </c>
      <c r="L47" s="561" t="s">
        <v>33</v>
      </c>
      <c r="M47" s="561" t="s">
        <v>33</v>
      </c>
      <c r="N47" s="561">
        <v>100</v>
      </c>
      <c r="O47" s="561">
        <v>800</v>
      </c>
      <c r="P47" s="561">
        <v>3300</v>
      </c>
      <c r="Q47" s="561">
        <v>6300</v>
      </c>
      <c r="R47" s="561">
        <v>100</v>
      </c>
      <c r="S47" s="561" t="s">
        <v>33</v>
      </c>
      <c r="T47" s="561" t="s">
        <v>33</v>
      </c>
      <c r="U47" s="561" t="s">
        <v>33</v>
      </c>
      <c r="V47" s="561" t="s">
        <v>33</v>
      </c>
      <c r="W47" s="561">
        <v>0</v>
      </c>
      <c r="X47" s="561">
        <v>0</v>
      </c>
      <c r="Y47" s="561">
        <v>0</v>
      </c>
      <c r="Z47" s="562">
        <v>0</v>
      </c>
    </row>
    <row r="48" spans="2:26" ht="13.5" thickBot="1">
      <c r="B48" s="502">
        <v>9</v>
      </c>
      <c r="C48" s="997" t="s">
        <v>313</v>
      </c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9"/>
    </row>
    <row r="49" spans="2:26" ht="12.75">
      <c r="B49" s="501">
        <v>34</v>
      </c>
      <c r="C49" s="228" t="s">
        <v>109</v>
      </c>
      <c r="D49" s="292">
        <v>40544</v>
      </c>
      <c r="E49" s="563">
        <v>8200</v>
      </c>
      <c r="F49" s="564">
        <v>10100</v>
      </c>
      <c r="G49" s="564">
        <v>10700</v>
      </c>
      <c r="H49" s="564">
        <v>11800</v>
      </c>
      <c r="I49" s="564">
        <v>24700</v>
      </c>
      <c r="J49" s="564">
        <v>33300</v>
      </c>
      <c r="K49" s="564">
        <v>37600</v>
      </c>
      <c r="L49" s="564" t="s">
        <v>33</v>
      </c>
      <c r="M49" s="564" t="s">
        <v>33</v>
      </c>
      <c r="N49" s="564">
        <v>6200</v>
      </c>
      <c r="O49" s="564" t="s">
        <v>33</v>
      </c>
      <c r="P49" s="564" t="s">
        <v>33</v>
      </c>
      <c r="Q49" s="564" t="s">
        <v>33</v>
      </c>
      <c r="R49" s="564" t="s">
        <v>33</v>
      </c>
      <c r="S49" s="564" t="s">
        <v>33</v>
      </c>
      <c r="T49" s="564" t="s">
        <v>33</v>
      </c>
      <c r="U49" s="564" t="s">
        <v>33</v>
      </c>
      <c r="V49" s="564" t="s">
        <v>33</v>
      </c>
      <c r="W49" s="564">
        <v>0</v>
      </c>
      <c r="X49" s="564">
        <v>0</v>
      </c>
      <c r="Y49" s="564">
        <v>0</v>
      </c>
      <c r="Z49" s="565">
        <v>0</v>
      </c>
    </row>
    <row r="50" spans="2:26" ht="12.75">
      <c r="B50" s="501">
        <v>35</v>
      </c>
      <c r="C50" s="229" t="s">
        <v>111</v>
      </c>
      <c r="D50" s="292">
        <v>40544</v>
      </c>
      <c r="E50" s="566">
        <v>6300</v>
      </c>
      <c r="F50" s="567">
        <v>7600</v>
      </c>
      <c r="G50" s="567">
        <v>7600</v>
      </c>
      <c r="H50" s="567">
        <v>7600</v>
      </c>
      <c r="I50" s="567">
        <v>16500</v>
      </c>
      <c r="J50" s="567">
        <v>22200</v>
      </c>
      <c r="K50" s="567">
        <v>24900</v>
      </c>
      <c r="L50" s="567" t="s">
        <v>33</v>
      </c>
      <c r="M50" s="567" t="s">
        <v>33</v>
      </c>
      <c r="N50" s="567">
        <v>6300</v>
      </c>
      <c r="O50" s="567" t="s">
        <v>33</v>
      </c>
      <c r="P50" s="567" t="s">
        <v>33</v>
      </c>
      <c r="Q50" s="567" t="s">
        <v>33</v>
      </c>
      <c r="R50" s="567" t="s">
        <v>33</v>
      </c>
      <c r="S50" s="567" t="s">
        <v>33</v>
      </c>
      <c r="T50" s="567" t="s">
        <v>33</v>
      </c>
      <c r="U50" s="567" t="s">
        <v>33</v>
      </c>
      <c r="V50" s="567" t="s">
        <v>33</v>
      </c>
      <c r="W50" s="567">
        <v>0</v>
      </c>
      <c r="X50" s="567">
        <v>0</v>
      </c>
      <c r="Y50" s="567">
        <v>0</v>
      </c>
      <c r="Z50" s="568">
        <v>0</v>
      </c>
    </row>
    <row r="51" spans="2:26" ht="12.75">
      <c r="B51" s="501">
        <v>36</v>
      </c>
      <c r="C51" s="229" t="s">
        <v>113</v>
      </c>
      <c r="D51" s="292">
        <v>40544</v>
      </c>
      <c r="E51" s="566">
        <v>8200</v>
      </c>
      <c r="F51" s="567">
        <v>10100</v>
      </c>
      <c r="G51" s="567">
        <v>10700</v>
      </c>
      <c r="H51" s="567">
        <v>11800</v>
      </c>
      <c r="I51" s="567">
        <v>24700</v>
      </c>
      <c r="J51" s="567">
        <v>33300</v>
      </c>
      <c r="K51" s="567">
        <v>37600</v>
      </c>
      <c r="L51" s="567" t="s">
        <v>33</v>
      </c>
      <c r="M51" s="567" t="s">
        <v>33</v>
      </c>
      <c r="N51" s="567">
        <v>6200</v>
      </c>
      <c r="O51" s="567" t="s">
        <v>33</v>
      </c>
      <c r="P51" s="567" t="s">
        <v>33</v>
      </c>
      <c r="Q51" s="567" t="s">
        <v>33</v>
      </c>
      <c r="R51" s="567" t="s">
        <v>33</v>
      </c>
      <c r="S51" s="567" t="s">
        <v>33</v>
      </c>
      <c r="T51" s="567" t="s">
        <v>33</v>
      </c>
      <c r="U51" s="567" t="s">
        <v>33</v>
      </c>
      <c r="V51" s="567" t="s">
        <v>33</v>
      </c>
      <c r="W51" s="567">
        <v>0</v>
      </c>
      <c r="X51" s="567">
        <v>0</v>
      </c>
      <c r="Y51" s="567">
        <v>0</v>
      </c>
      <c r="Z51" s="568">
        <v>0</v>
      </c>
    </row>
    <row r="52" spans="2:26" ht="13.5" thickBot="1">
      <c r="B52" s="501">
        <v>37</v>
      </c>
      <c r="C52" s="187" t="s">
        <v>115</v>
      </c>
      <c r="D52" s="214">
        <v>40544</v>
      </c>
      <c r="E52" s="569">
        <v>8200</v>
      </c>
      <c r="F52" s="570">
        <v>10100</v>
      </c>
      <c r="G52" s="570">
        <v>10700</v>
      </c>
      <c r="H52" s="570">
        <v>11800</v>
      </c>
      <c r="I52" s="570">
        <v>24700</v>
      </c>
      <c r="J52" s="570">
        <v>33300</v>
      </c>
      <c r="K52" s="570">
        <v>37600</v>
      </c>
      <c r="L52" s="570" t="s">
        <v>33</v>
      </c>
      <c r="M52" s="570" t="s">
        <v>33</v>
      </c>
      <c r="N52" s="570">
        <v>800</v>
      </c>
      <c r="O52" s="570" t="s">
        <v>33</v>
      </c>
      <c r="P52" s="570" t="s">
        <v>33</v>
      </c>
      <c r="Q52" s="570">
        <v>800</v>
      </c>
      <c r="R52" s="570">
        <v>800</v>
      </c>
      <c r="S52" s="570">
        <v>800</v>
      </c>
      <c r="T52" s="570">
        <v>800</v>
      </c>
      <c r="U52" s="570" t="s">
        <v>33</v>
      </c>
      <c r="V52" s="570" t="s">
        <v>33</v>
      </c>
      <c r="W52" s="570">
        <v>0</v>
      </c>
      <c r="X52" s="570">
        <v>0</v>
      </c>
      <c r="Y52" s="570">
        <v>0</v>
      </c>
      <c r="Z52" s="571">
        <v>0</v>
      </c>
    </row>
    <row r="53" spans="2:26" ht="13.5" thickBot="1">
      <c r="B53" s="502">
        <v>10</v>
      </c>
      <c r="C53" s="997" t="s">
        <v>181</v>
      </c>
      <c r="D53" s="998"/>
      <c r="E53" s="998"/>
      <c r="F53" s="998"/>
      <c r="G53" s="998"/>
      <c r="H53" s="998"/>
      <c r="I53" s="998"/>
      <c r="J53" s="998"/>
      <c r="K53" s="998"/>
      <c r="L53" s="998"/>
      <c r="M53" s="998"/>
      <c r="N53" s="998"/>
      <c r="O53" s="998"/>
      <c r="P53" s="998"/>
      <c r="Q53" s="998"/>
      <c r="R53" s="998"/>
      <c r="S53" s="998"/>
      <c r="T53" s="998"/>
      <c r="U53" s="998"/>
      <c r="V53" s="998"/>
      <c r="W53" s="998"/>
      <c r="X53" s="998"/>
      <c r="Y53" s="998"/>
      <c r="Z53" s="999"/>
    </row>
    <row r="54" spans="2:26" ht="12.75">
      <c r="B54" s="501">
        <v>38</v>
      </c>
      <c r="C54" s="160" t="s">
        <v>118</v>
      </c>
      <c r="D54" s="292">
        <v>40549</v>
      </c>
      <c r="E54" s="572">
        <v>5900</v>
      </c>
      <c r="F54" s="573">
        <v>8700</v>
      </c>
      <c r="G54" s="573">
        <v>7400</v>
      </c>
      <c r="H54" s="573">
        <v>10000</v>
      </c>
      <c r="I54" s="573">
        <v>17200</v>
      </c>
      <c r="J54" s="573">
        <v>23200</v>
      </c>
      <c r="K54" s="573">
        <v>25300</v>
      </c>
      <c r="L54" s="573" t="s">
        <v>33</v>
      </c>
      <c r="M54" s="573" t="s">
        <v>33</v>
      </c>
      <c r="N54" s="573">
        <v>0</v>
      </c>
      <c r="O54" s="573" t="s">
        <v>33</v>
      </c>
      <c r="P54" s="573" t="s">
        <v>33</v>
      </c>
      <c r="Q54" s="573">
        <v>0</v>
      </c>
      <c r="R54" s="573">
        <v>0</v>
      </c>
      <c r="S54" s="573">
        <v>0</v>
      </c>
      <c r="T54" s="573" t="s">
        <v>33</v>
      </c>
      <c r="U54" s="573" t="s">
        <v>33</v>
      </c>
      <c r="V54" s="573" t="s">
        <v>33</v>
      </c>
      <c r="W54" s="573" t="s">
        <v>33</v>
      </c>
      <c r="X54" s="573" t="s">
        <v>33</v>
      </c>
      <c r="Y54" s="573" t="s">
        <v>33</v>
      </c>
      <c r="Z54" s="574" t="s">
        <v>33</v>
      </c>
    </row>
    <row r="55" spans="2:26" ht="13.5" thickBot="1">
      <c r="B55" s="501">
        <v>39</v>
      </c>
      <c r="C55" s="187" t="s">
        <v>121</v>
      </c>
      <c r="D55" s="293">
        <v>40549</v>
      </c>
      <c r="E55" s="575">
        <v>5900</v>
      </c>
      <c r="F55" s="576">
        <v>8700</v>
      </c>
      <c r="G55" s="576">
        <v>7400</v>
      </c>
      <c r="H55" s="576">
        <v>10000</v>
      </c>
      <c r="I55" s="576">
        <v>17200</v>
      </c>
      <c r="J55" s="576">
        <v>23200</v>
      </c>
      <c r="K55" s="576">
        <v>25300</v>
      </c>
      <c r="L55" s="576" t="s">
        <v>33</v>
      </c>
      <c r="M55" s="576" t="s">
        <v>33</v>
      </c>
      <c r="N55" s="576">
        <v>0</v>
      </c>
      <c r="O55" s="576" t="s">
        <v>33</v>
      </c>
      <c r="P55" s="576" t="s">
        <v>33</v>
      </c>
      <c r="Q55" s="576">
        <v>0</v>
      </c>
      <c r="R55" s="576">
        <v>0</v>
      </c>
      <c r="S55" s="576">
        <v>0</v>
      </c>
      <c r="T55" s="576" t="s">
        <v>33</v>
      </c>
      <c r="U55" s="576" t="s">
        <v>33</v>
      </c>
      <c r="V55" s="576" t="s">
        <v>33</v>
      </c>
      <c r="W55" s="576" t="s">
        <v>33</v>
      </c>
      <c r="X55" s="576" t="s">
        <v>33</v>
      </c>
      <c r="Y55" s="576" t="s">
        <v>33</v>
      </c>
      <c r="Z55" s="577" t="s">
        <v>33</v>
      </c>
    </row>
    <row r="56" spans="2:26" ht="13.5" thickBot="1">
      <c r="B56" s="502">
        <v>11</v>
      </c>
      <c r="C56" s="997" t="s">
        <v>129</v>
      </c>
      <c r="D56" s="998"/>
      <c r="E56" s="998"/>
      <c r="F56" s="998"/>
      <c r="G56" s="998"/>
      <c r="H56" s="998"/>
      <c r="I56" s="998"/>
      <c r="J56" s="998"/>
      <c r="K56" s="998"/>
      <c r="L56" s="998"/>
      <c r="M56" s="998"/>
      <c r="N56" s="998"/>
      <c r="O56" s="998"/>
      <c r="P56" s="998"/>
      <c r="Q56" s="998"/>
      <c r="R56" s="998"/>
      <c r="S56" s="998"/>
      <c r="T56" s="998"/>
      <c r="U56" s="998"/>
      <c r="V56" s="998"/>
      <c r="W56" s="998"/>
      <c r="X56" s="998"/>
      <c r="Y56" s="998"/>
      <c r="Z56" s="999"/>
    </row>
    <row r="57" spans="2:26" ht="12.75">
      <c r="B57" s="677">
        <v>40</v>
      </c>
      <c r="C57" s="675" t="s">
        <v>131</v>
      </c>
      <c r="D57" s="213">
        <v>40559</v>
      </c>
      <c r="E57" s="578">
        <v>6200</v>
      </c>
      <c r="F57" s="579">
        <v>7300</v>
      </c>
      <c r="G57" s="579">
        <v>20300</v>
      </c>
      <c r="H57" s="579">
        <v>26500</v>
      </c>
      <c r="I57" s="579">
        <v>30600</v>
      </c>
      <c r="J57" s="579" t="s">
        <v>33</v>
      </c>
      <c r="K57" s="579" t="s">
        <v>33</v>
      </c>
      <c r="L57" s="579" t="s">
        <v>33</v>
      </c>
      <c r="M57" s="579" t="s">
        <v>33</v>
      </c>
      <c r="N57" s="579">
        <v>4600</v>
      </c>
      <c r="O57" s="579" t="s">
        <v>33</v>
      </c>
      <c r="P57" s="579" t="s">
        <v>33</v>
      </c>
      <c r="Q57" s="579" t="s">
        <v>33</v>
      </c>
      <c r="R57" s="579" t="s">
        <v>33</v>
      </c>
      <c r="S57" s="579" t="s">
        <v>33</v>
      </c>
      <c r="T57" s="579" t="s">
        <v>33</v>
      </c>
      <c r="U57" s="579" t="s">
        <v>33</v>
      </c>
      <c r="V57" s="579" t="s">
        <v>33</v>
      </c>
      <c r="W57" s="579">
        <v>4700</v>
      </c>
      <c r="X57" s="579">
        <v>15000</v>
      </c>
      <c r="Y57" s="579">
        <v>7500</v>
      </c>
      <c r="Z57" s="580">
        <v>4700</v>
      </c>
    </row>
    <row r="58" spans="2:26" ht="12.75">
      <c r="B58" s="677">
        <v>41</v>
      </c>
      <c r="C58" s="670" t="s">
        <v>132</v>
      </c>
      <c r="D58" s="213">
        <v>40559</v>
      </c>
      <c r="E58" s="581">
        <v>6200</v>
      </c>
      <c r="F58" s="582">
        <v>7300</v>
      </c>
      <c r="G58" s="582">
        <v>20300</v>
      </c>
      <c r="H58" s="582">
        <v>26500</v>
      </c>
      <c r="I58" s="582">
        <v>30600</v>
      </c>
      <c r="J58" s="582" t="s">
        <v>33</v>
      </c>
      <c r="K58" s="582" t="s">
        <v>33</v>
      </c>
      <c r="L58" s="582" t="s">
        <v>33</v>
      </c>
      <c r="M58" s="582" t="s">
        <v>33</v>
      </c>
      <c r="N58" s="582">
        <v>4600</v>
      </c>
      <c r="O58" s="582" t="s">
        <v>33</v>
      </c>
      <c r="P58" s="582" t="s">
        <v>33</v>
      </c>
      <c r="Q58" s="582" t="s">
        <v>33</v>
      </c>
      <c r="R58" s="582" t="s">
        <v>33</v>
      </c>
      <c r="S58" s="582" t="s">
        <v>33</v>
      </c>
      <c r="T58" s="582" t="s">
        <v>33</v>
      </c>
      <c r="U58" s="582" t="s">
        <v>33</v>
      </c>
      <c r="V58" s="582" t="s">
        <v>33</v>
      </c>
      <c r="W58" s="582">
        <v>4700</v>
      </c>
      <c r="X58" s="582">
        <v>15000</v>
      </c>
      <c r="Y58" s="582">
        <v>7500</v>
      </c>
      <c r="Z58" s="583">
        <v>4700</v>
      </c>
    </row>
    <row r="59" spans="2:26" ht="12.75">
      <c r="B59" s="677">
        <v>42</v>
      </c>
      <c r="C59" s="670" t="s">
        <v>134</v>
      </c>
      <c r="D59" s="213">
        <v>40559</v>
      </c>
      <c r="E59" s="581">
        <v>6200</v>
      </c>
      <c r="F59" s="582">
        <v>7300</v>
      </c>
      <c r="G59" s="582">
        <v>20300</v>
      </c>
      <c r="H59" s="582">
        <v>26500</v>
      </c>
      <c r="I59" s="582">
        <v>30600</v>
      </c>
      <c r="J59" s="582" t="s">
        <v>33</v>
      </c>
      <c r="K59" s="582" t="s">
        <v>33</v>
      </c>
      <c r="L59" s="582" t="s">
        <v>33</v>
      </c>
      <c r="M59" s="582" t="s">
        <v>33</v>
      </c>
      <c r="N59" s="582" t="s">
        <v>33</v>
      </c>
      <c r="O59" s="582" t="s">
        <v>33</v>
      </c>
      <c r="P59" s="582" t="s">
        <v>33</v>
      </c>
      <c r="Q59" s="582" t="s">
        <v>33</v>
      </c>
      <c r="R59" s="582" t="s">
        <v>33</v>
      </c>
      <c r="S59" s="582" t="s">
        <v>33</v>
      </c>
      <c r="T59" s="582" t="s">
        <v>33</v>
      </c>
      <c r="U59" s="582" t="s">
        <v>33</v>
      </c>
      <c r="V59" s="582" t="s">
        <v>33</v>
      </c>
      <c r="W59" s="582">
        <v>4700</v>
      </c>
      <c r="X59" s="582">
        <v>15000</v>
      </c>
      <c r="Y59" s="582">
        <v>7500</v>
      </c>
      <c r="Z59" s="583">
        <v>4700</v>
      </c>
    </row>
    <row r="60" spans="2:26" ht="12.75">
      <c r="B60" s="677">
        <v>43</v>
      </c>
      <c r="C60" s="670" t="s">
        <v>136</v>
      </c>
      <c r="D60" s="213">
        <v>40559</v>
      </c>
      <c r="E60" s="581">
        <v>6200</v>
      </c>
      <c r="F60" s="582">
        <v>7300</v>
      </c>
      <c r="G60" s="582">
        <v>20300</v>
      </c>
      <c r="H60" s="582">
        <v>26500</v>
      </c>
      <c r="I60" s="582">
        <v>30600</v>
      </c>
      <c r="J60" s="582" t="s">
        <v>33</v>
      </c>
      <c r="K60" s="582" t="s">
        <v>33</v>
      </c>
      <c r="L60" s="582" t="s">
        <v>33</v>
      </c>
      <c r="M60" s="582" t="s">
        <v>33</v>
      </c>
      <c r="N60" s="582" t="s">
        <v>33</v>
      </c>
      <c r="O60" s="582" t="s">
        <v>33</v>
      </c>
      <c r="P60" s="582" t="s">
        <v>33</v>
      </c>
      <c r="Q60" s="582" t="s">
        <v>33</v>
      </c>
      <c r="R60" s="582" t="s">
        <v>33</v>
      </c>
      <c r="S60" s="582" t="s">
        <v>33</v>
      </c>
      <c r="T60" s="582" t="s">
        <v>33</v>
      </c>
      <c r="U60" s="582" t="s">
        <v>33</v>
      </c>
      <c r="V60" s="582" t="s">
        <v>33</v>
      </c>
      <c r="W60" s="582">
        <v>4700</v>
      </c>
      <c r="X60" s="582">
        <v>15000</v>
      </c>
      <c r="Y60" s="582">
        <v>7500</v>
      </c>
      <c r="Z60" s="583">
        <v>4700</v>
      </c>
    </row>
    <row r="61" spans="2:26" ht="12.75">
      <c r="B61" s="677">
        <v>44</v>
      </c>
      <c r="C61" s="670" t="s">
        <v>138</v>
      </c>
      <c r="D61" s="213">
        <v>40559</v>
      </c>
      <c r="E61" s="581">
        <v>6200</v>
      </c>
      <c r="F61" s="582">
        <v>7300</v>
      </c>
      <c r="G61" s="582">
        <v>20300</v>
      </c>
      <c r="H61" s="582">
        <v>26500</v>
      </c>
      <c r="I61" s="582">
        <v>30600</v>
      </c>
      <c r="J61" s="582" t="s">
        <v>33</v>
      </c>
      <c r="K61" s="582" t="s">
        <v>33</v>
      </c>
      <c r="L61" s="582" t="s">
        <v>33</v>
      </c>
      <c r="M61" s="582" t="s">
        <v>33</v>
      </c>
      <c r="N61" s="582">
        <v>3100</v>
      </c>
      <c r="O61" s="582" t="s">
        <v>33</v>
      </c>
      <c r="P61" s="582" t="s">
        <v>33</v>
      </c>
      <c r="Q61" s="582">
        <v>3600</v>
      </c>
      <c r="R61" s="582" t="s">
        <v>33</v>
      </c>
      <c r="S61" s="582" t="s">
        <v>33</v>
      </c>
      <c r="T61" s="582" t="s">
        <v>33</v>
      </c>
      <c r="U61" s="582" t="s">
        <v>33</v>
      </c>
      <c r="V61" s="582" t="s">
        <v>33</v>
      </c>
      <c r="W61" s="582">
        <v>4700</v>
      </c>
      <c r="X61" s="582">
        <v>15000</v>
      </c>
      <c r="Y61" s="582">
        <v>7500</v>
      </c>
      <c r="Z61" s="583">
        <v>4700</v>
      </c>
    </row>
    <row r="62" spans="2:26" ht="12.75">
      <c r="B62" s="677">
        <v>45</v>
      </c>
      <c r="C62" s="670" t="s">
        <v>140</v>
      </c>
      <c r="D62" s="213">
        <v>40559</v>
      </c>
      <c r="E62" s="581">
        <v>6200</v>
      </c>
      <c r="F62" s="582">
        <v>7300</v>
      </c>
      <c r="G62" s="582">
        <v>20300</v>
      </c>
      <c r="H62" s="582">
        <v>26500</v>
      </c>
      <c r="I62" s="582">
        <v>30600</v>
      </c>
      <c r="J62" s="582" t="s">
        <v>33</v>
      </c>
      <c r="K62" s="582" t="s">
        <v>33</v>
      </c>
      <c r="L62" s="582" t="s">
        <v>33</v>
      </c>
      <c r="M62" s="582" t="s">
        <v>33</v>
      </c>
      <c r="N62" s="582" t="s">
        <v>33</v>
      </c>
      <c r="O62" s="582" t="s">
        <v>33</v>
      </c>
      <c r="P62" s="582" t="s">
        <v>33</v>
      </c>
      <c r="Q62" s="582" t="s">
        <v>33</v>
      </c>
      <c r="R62" s="582" t="s">
        <v>33</v>
      </c>
      <c r="S62" s="582" t="s">
        <v>33</v>
      </c>
      <c r="T62" s="582" t="s">
        <v>33</v>
      </c>
      <c r="U62" s="582" t="s">
        <v>33</v>
      </c>
      <c r="V62" s="582" t="s">
        <v>33</v>
      </c>
      <c r="W62" s="582">
        <v>4700</v>
      </c>
      <c r="X62" s="582">
        <v>15000</v>
      </c>
      <c r="Y62" s="582">
        <v>7500</v>
      </c>
      <c r="Z62" s="583">
        <v>4700</v>
      </c>
    </row>
    <row r="63" spans="2:26" ht="12.75">
      <c r="B63" s="677">
        <v>46</v>
      </c>
      <c r="C63" s="670" t="s">
        <v>142</v>
      </c>
      <c r="D63" s="213">
        <v>40559</v>
      </c>
      <c r="E63" s="581">
        <v>6200</v>
      </c>
      <c r="F63" s="582">
        <v>7300</v>
      </c>
      <c r="G63" s="582">
        <v>20300</v>
      </c>
      <c r="H63" s="582">
        <v>26500</v>
      </c>
      <c r="I63" s="582">
        <v>30600</v>
      </c>
      <c r="J63" s="582" t="s">
        <v>33</v>
      </c>
      <c r="K63" s="582" t="s">
        <v>33</v>
      </c>
      <c r="L63" s="582" t="s">
        <v>33</v>
      </c>
      <c r="M63" s="582" t="s">
        <v>33</v>
      </c>
      <c r="N63" s="582">
        <v>3100</v>
      </c>
      <c r="O63" s="582" t="s">
        <v>33</v>
      </c>
      <c r="P63" s="582" t="s">
        <v>33</v>
      </c>
      <c r="Q63" s="582">
        <v>3600</v>
      </c>
      <c r="R63" s="582" t="s">
        <v>33</v>
      </c>
      <c r="S63" s="582" t="s">
        <v>33</v>
      </c>
      <c r="T63" s="582" t="s">
        <v>33</v>
      </c>
      <c r="U63" s="582" t="s">
        <v>33</v>
      </c>
      <c r="V63" s="582" t="s">
        <v>33</v>
      </c>
      <c r="W63" s="582">
        <v>4700</v>
      </c>
      <c r="X63" s="582">
        <v>15000</v>
      </c>
      <c r="Y63" s="582">
        <v>7500</v>
      </c>
      <c r="Z63" s="583">
        <v>4700</v>
      </c>
    </row>
    <row r="64" spans="2:26" ht="12.75">
      <c r="B64" s="677">
        <v>47</v>
      </c>
      <c r="C64" s="670" t="s">
        <v>144</v>
      </c>
      <c r="D64" s="213">
        <v>40559</v>
      </c>
      <c r="E64" s="581">
        <v>6200</v>
      </c>
      <c r="F64" s="582">
        <v>7300</v>
      </c>
      <c r="G64" s="582">
        <v>20300</v>
      </c>
      <c r="H64" s="582">
        <v>26500</v>
      </c>
      <c r="I64" s="582">
        <v>30600</v>
      </c>
      <c r="J64" s="582" t="s">
        <v>33</v>
      </c>
      <c r="K64" s="582" t="s">
        <v>33</v>
      </c>
      <c r="L64" s="582" t="s">
        <v>33</v>
      </c>
      <c r="M64" s="582" t="s">
        <v>33</v>
      </c>
      <c r="N64" s="582" t="s">
        <v>33</v>
      </c>
      <c r="O64" s="582" t="s">
        <v>33</v>
      </c>
      <c r="P64" s="582" t="s">
        <v>33</v>
      </c>
      <c r="Q64" s="582" t="s">
        <v>33</v>
      </c>
      <c r="R64" s="582" t="s">
        <v>33</v>
      </c>
      <c r="S64" s="582" t="s">
        <v>33</v>
      </c>
      <c r="T64" s="582" t="s">
        <v>33</v>
      </c>
      <c r="U64" s="582" t="s">
        <v>33</v>
      </c>
      <c r="V64" s="582" t="s">
        <v>33</v>
      </c>
      <c r="W64" s="582">
        <v>4700</v>
      </c>
      <c r="X64" s="582">
        <v>15000</v>
      </c>
      <c r="Y64" s="582">
        <v>7500</v>
      </c>
      <c r="Z64" s="583">
        <v>4700</v>
      </c>
    </row>
    <row r="65" spans="2:26" ht="12.75">
      <c r="B65" s="677">
        <v>48</v>
      </c>
      <c r="C65" s="670" t="s">
        <v>235</v>
      </c>
      <c r="D65" s="213">
        <v>40559</v>
      </c>
      <c r="E65" s="581">
        <v>6200</v>
      </c>
      <c r="F65" s="582">
        <v>7300</v>
      </c>
      <c r="G65" s="582">
        <v>20300</v>
      </c>
      <c r="H65" s="582">
        <v>26500</v>
      </c>
      <c r="I65" s="582">
        <v>30600</v>
      </c>
      <c r="J65" s="582" t="s">
        <v>33</v>
      </c>
      <c r="K65" s="582" t="s">
        <v>33</v>
      </c>
      <c r="L65" s="582" t="s">
        <v>33</v>
      </c>
      <c r="M65" s="582" t="s">
        <v>33</v>
      </c>
      <c r="N65" s="582" t="s">
        <v>33</v>
      </c>
      <c r="O65" s="582" t="s">
        <v>33</v>
      </c>
      <c r="P65" s="582" t="s">
        <v>33</v>
      </c>
      <c r="Q65" s="582" t="s">
        <v>33</v>
      </c>
      <c r="R65" s="582" t="s">
        <v>33</v>
      </c>
      <c r="S65" s="582" t="s">
        <v>33</v>
      </c>
      <c r="T65" s="582" t="s">
        <v>33</v>
      </c>
      <c r="U65" s="582" t="s">
        <v>33</v>
      </c>
      <c r="V65" s="582" t="s">
        <v>33</v>
      </c>
      <c r="W65" s="582">
        <v>4700</v>
      </c>
      <c r="X65" s="582">
        <v>15000</v>
      </c>
      <c r="Y65" s="582">
        <v>7500</v>
      </c>
      <c r="Z65" s="583">
        <v>4700</v>
      </c>
    </row>
    <row r="66" spans="2:26" ht="13.5" thickBot="1">
      <c r="B66" s="677">
        <v>49</v>
      </c>
      <c r="C66" s="157" t="s">
        <v>236</v>
      </c>
      <c r="D66" s="213">
        <v>40559</v>
      </c>
      <c r="E66" s="584">
        <v>5900</v>
      </c>
      <c r="F66" s="585">
        <v>6500</v>
      </c>
      <c r="G66" s="585">
        <v>15600</v>
      </c>
      <c r="H66" s="585">
        <v>20500</v>
      </c>
      <c r="I66" s="585">
        <v>23400</v>
      </c>
      <c r="J66" s="585" t="s">
        <v>33</v>
      </c>
      <c r="K66" s="585" t="s">
        <v>33</v>
      </c>
      <c r="L66" s="585" t="s">
        <v>33</v>
      </c>
      <c r="M66" s="585" t="s">
        <v>33</v>
      </c>
      <c r="N66" s="585">
        <v>400</v>
      </c>
      <c r="O66" s="585" t="s">
        <v>33</v>
      </c>
      <c r="P66" s="585" t="s">
        <v>33</v>
      </c>
      <c r="Q66" s="585">
        <v>400</v>
      </c>
      <c r="R66" s="585" t="s">
        <v>33</v>
      </c>
      <c r="S66" s="585" t="s">
        <v>33</v>
      </c>
      <c r="T66" s="585" t="s">
        <v>33</v>
      </c>
      <c r="U66" s="585" t="s">
        <v>33</v>
      </c>
      <c r="V66" s="585" t="s">
        <v>33</v>
      </c>
      <c r="W66" s="585">
        <v>4600</v>
      </c>
      <c r="X66" s="585">
        <v>15200</v>
      </c>
      <c r="Y66" s="585">
        <v>7200</v>
      </c>
      <c r="Z66" s="586">
        <v>4600</v>
      </c>
    </row>
    <row r="67" spans="2:26" ht="13.5" thickBot="1">
      <c r="B67" s="673">
        <v>12</v>
      </c>
      <c r="C67" s="1065" t="s">
        <v>183</v>
      </c>
      <c r="D67" s="1065"/>
      <c r="E67" s="1065"/>
      <c r="F67" s="1065"/>
      <c r="G67" s="1065"/>
      <c r="H67" s="1065"/>
      <c r="I67" s="1065"/>
      <c r="J67" s="1065"/>
      <c r="K67" s="1065"/>
      <c r="L67" s="1065"/>
      <c r="M67" s="1065"/>
      <c r="N67" s="1065"/>
      <c r="O67" s="1065"/>
      <c r="P67" s="1065"/>
      <c r="Q67" s="1065"/>
      <c r="R67" s="1065"/>
      <c r="S67" s="1065"/>
      <c r="T67" s="1065"/>
      <c r="U67" s="1065"/>
      <c r="V67" s="1065"/>
      <c r="W67" s="1065"/>
      <c r="X67" s="1065"/>
      <c r="Y67" s="1065"/>
      <c r="Z67" s="1066"/>
    </row>
    <row r="68" spans="2:26" ht="12.75">
      <c r="B68" s="677">
        <v>50</v>
      </c>
      <c r="C68" s="675" t="s">
        <v>151</v>
      </c>
      <c r="D68" s="213">
        <v>40559</v>
      </c>
      <c r="E68" s="587">
        <v>5900</v>
      </c>
      <c r="F68" s="588">
        <v>6400</v>
      </c>
      <c r="G68" s="588">
        <v>16700</v>
      </c>
      <c r="H68" s="588">
        <v>20800</v>
      </c>
      <c r="I68" s="588">
        <v>24300</v>
      </c>
      <c r="J68" s="588" t="s">
        <v>33</v>
      </c>
      <c r="K68" s="588" t="s">
        <v>33</v>
      </c>
      <c r="L68" s="588" t="s">
        <v>33</v>
      </c>
      <c r="M68" s="588" t="s">
        <v>33</v>
      </c>
      <c r="N68" s="588" t="s">
        <v>33</v>
      </c>
      <c r="O68" s="588" t="s">
        <v>33</v>
      </c>
      <c r="P68" s="588" t="s">
        <v>33</v>
      </c>
      <c r="Q68" s="588" t="s">
        <v>33</v>
      </c>
      <c r="R68" s="588" t="s">
        <v>33</v>
      </c>
      <c r="S68" s="588" t="s">
        <v>33</v>
      </c>
      <c r="T68" s="588" t="s">
        <v>33</v>
      </c>
      <c r="U68" s="588" t="s">
        <v>33</v>
      </c>
      <c r="V68" s="588" t="s">
        <v>33</v>
      </c>
      <c r="W68" s="588">
        <v>4800</v>
      </c>
      <c r="X68" s="588">
        <v>7000</v>
      </c>
      <c r="Y68" s="588">
        <v>7200</v>
      </c>
      <c r="Z68" s="589">
        <v>0</v>
      </c>
    </row>
    <row r="69" spans="2:26" ht="12.75">
      <c r="B69" s="677">
        <v>51</v>
      </c>
      <c r="C69" s="670" t="s">
        <v>153</v>
      </c>
      <c r="D69" s="213">
        <v>40559</v>
      </c>
      <c r="E69" s="590">
        <v>5900</v>
      </c>
      <c r="F69" s="591">
        <v>6400</v>
      </c>
      <c r="G69" s="591">
        <v>16700</v>
      </c>
      <c r="H69" s="591">
        <v>20800</v>
      </c>
      <c r="I69" s="591">
        <v>24300</v>
      </c>
      <c r="J69" s="591" t="s">
        <v>33</v>
      </c>
      <c r="K69" s="591" t="s">
        <v>33</v>
      </c>
      <c r="L69" s="591" t="s">
        <v>33</v>
      </c>
      <c r="M69" s="591" t="s">
        <v>33</v>
      </c>
      <c r="N69" s="591">
        <v>1500</v>
      </c>
      <c r="O69" s="591" t="s">
        <v>33</v>
      </c>
      <c r="P69" s="591" t="s">
        <v>33</v>
      </c>
      <c r="Q69" s="591" t="s">
        <v>33</v>
      </c>
      <c r="R69" s="591" t="s">
        <v>33</v>
      </c>
      <c r="S69" s="591" t="s">
        <v>33</v>
      </c>
      <c r="T69" s="591" t="s">
        <v>33</v>
      </c>
      <c r="U69" s="591" t="s">
        <v>33</v>
      </c>
      <c r="V69" s="591" t="s">
        <v>33</v>
      </c>
      <c r="W69" s="591">
        <v>4800</v>
      </c>
      <c r="X69" s="591">
        <v>7000</v>
      </c>
      <c r="Y69" s="591">
        <v>7200</v>
      </c>
      <c r="Z69" s="592">
        <v>0</v>
      </c>
    </row>
    <row r="70" spans="2:26" ht="12.75">
      <c r="B70" s="677">
        <v>52</v>
      </c>
      <c r="C70" s="670" t="s">
        <v>155</v>
      </c>
      <c r="D70" s="213">
        <v>40559</v>
      </c>
      <c r="E70" s="590">
        <v>5900</v>
      </c>
      <c r="F70" s="591">
        <v>6400</v>
      </c>
      <c r="G70" s="591">
        <v>16700</v>
      </c>
      <c r="H70" s="591">
        <v>20800</v>
      </c>
      <c r="I70" s="591">
        <v>24300</v>
      </c>
      <c r="J70" s="591" t="s">
        <v>33</v>
      </c>
      <c r="K70" s="591" t="s">
        <v>33</v>
      </c>
      <c r="L70" s="591" t="s">
        <v>33</v>
      </c>
      <c r="M70" s="591" t="s">
        <v>33</v>
      </c>
      <c r="N70" s="591">
        <v>600</v>
      </c>
      <c r="O70" s="591" t="s">
        <v>33</v>
      </c>
      <c r="P70" s="591" t="s">
        <v>33</v>
      </c>
      <c r="Q70" s="591" t="s">
        <v>33</v>
      </c>
      <c r="R70" s="591" t="s">
        <v>33</v>
      </c>
      <c r="S70" s="591" t="s">
        <v>33</v>
      </c>
      <c r="T70" s="591" t="s">
        <v>33</v>
      </c>
      <c r="U70" s="591" t="s">
        <v>33</v>
      </c>
      <c r="V70" s="591" t="s">
        <v>33</v>
      </c>
      <c r="W70" s="591">
        <v>4800</v>
      </c>
      <c r="X70" s="591">
        <v>7000</v>
      </c>
      <c r="Y70" s="591">
        <v>7200</v>
      </c>
      <c r="Z70" s="592">
        <v>0</v>
      </c>
    </row>
    <row r="71" spans="2:26" ht="12.75">
      <c r="B71" s="677">
        <v>53</v>
      </c>
      <c r="C71" s="670" t="s">
        <v>237</v>
      </c>
      <c r="D71" s="213">
        <v>40559</v>
      </c>
      <c r="E71" s="590">
        <v>5900</v>
      </c>
      <c r="F71" s="591">
        <v>6400</v>
      </c>
      <c r="G71" s="591">
        <v>16700</v>
      </c>
      <c r="H71" s="591">
        <v>20800</v>
      </c>
      <c r="I71" s="591">
        <v>24300</v>
      </c>
      <c r="J71" s="591" t="s">
        <v>33</v>
      </c>
      <c r="K71" s="591" t="s">
        <v>33</v>
      </c>
      <c r="L71" s="591" t="s">
        <v>33</v>
      </c>
      <c r="M71" s="591" t="s">
        <v>33</v>
      </c>
      <c r="N71" s="591">
        <v>4400</v>
      </c>
      <c r="O71" s="591" t="s">
        <v>33</v>
      </c>
      <c r="P71" s="591" t="s">
        <v>33</v>
      </c>
      <c r="Q71" s="591" t="s">
        <v>33</v>
      </c>
      <c r="R71" s="591" t="s">
        <v>33</v>
      </c>
      <c r="S71" s="591" t="s">
        <v>33</v>
      </c>
      <c r="T71" s="591" t="s">
        <v>33</v>
      </c>
      <c r="U71" s="591" t="s">
        <v>33</v>
      </c>
      <c r="V71" s="591" t="s">
        <v>33</v>
      </c>
      <c r="W71" s="591">
        <v>4800</v>
      </c>
      <c r="X71" s="591">
        <v>7000</v>
      </c>
      <c r="Y71" s="591">
        <v>7200</v>
      </c>
      <c r="Z71" s="592">
        <v>0</v>
      </c>
    </row>
    <row r="72" spans="2:26" ht="13.5" thickBot="1">
      <c r="B72" s="677">
        <v>54</v>
      </c>
      <c r="C72" s="669" t="s">
        <v>159</v>
      </c>
      <c r="D72" s="213">
        <v>40559</v>
      </c>
      <c r="E72" s="593">
        <v>5900</v>
      </c>
      <c r="F72" s="594">
        <v>6400</v>
      </c>
      <c r="G72" s="594">
        <v>16700</v>
      </c>
      <c r="H72" s="594">
        <v>20800</v>
      </c>
      <c r="I72" s="594">
        <v>24300</v>
      </c>
      <c r="J72" s="594" t="s">
        <v>33</v>
      </c>
      <c r="K72" s="594" t="s">
        <v>33</v>
      </c>
      <c r="L72" s="594" t="s">
        <v>33</v>
      </c>
      <c r="M72" s="594" t="s">
        <v>33</v>
      </c>
      <c r="N72" s="594" t="s">
        <v>33</v>
      </c>
      <c r="O72" s="594" t="s">
        <v>33</v>
      </c>
      <c r="P72" s="594" t="s">
        <v>33</v>
      </c>
      <c r="Q72" s="594" t="s">
        <v>33</v>
      </c>
      <c r="R72" s="594" t="s">
        <v>33</v>
      </c>
      <c r="S72" s="594" t="s">
        <v>33</v>
      </c>
      <c r="T72" s="594" t="s">
        <v>33</v>
      </c>
      <c r="U72" s="594" t="s">
        <v>33</v>
      </c>
      <c r="V72" s="594" t="s">
        <v>33</v>
      </c>
      <c r="W72" s="594">
        <v>4800</v>
      </c>
      <c r="X72" s="594">
        <v>7000</v>
      </c>
      <c r="Y72" s="594">
        <v>7200</v>
      </c>
      <c r="Z72" s="595">
        <v>0</v>
      </c>
    </row>
    <row r="73" spans="2:26" ht="13.5" thickBot="1">
      <c r="B73" s="673">
        <v>13</v>
      </c>
      <c r="C73" s="1065" t="s">
        <v>184</v>
      </c>
      <c r="D73" s="1065"/>
      <c r="E73" s="1065"/>
      <c r="F73" s="1065"/>
      <c r="G73" s="1065"/>
      <c r="H73" s="1065"/>
      <c r="I73" s="1065"/>
      <c r="J73" s="1065"/>
      <c r="K73" s="1065"/>
      <c r="L73" s="1065"/>
      <c r="M73" s="1065"/>
      <c r="N73" s="1065"/>
      <c r="O73" s="1065"/>
      <c r="P73" s="1065"/>
      <c r="Q73" s="1065"/>
      <c r="R73" s="1065"/>
      <c r="S73" s="1065"/>
      <c r="T73" s="1065"/>
      <c r="U73" s="1065"/>
      <c r="V73" s="1065"/>
      <c r="W73" s="1065"/>
      <c r="X73" s="1065"/>
      <c r="Y73" s="1065"/>
      <c r="Z73" s="1066"/>
    </row>
    <row r="74" spans="2:26" ht="12.75">
      <c r="B74" s="677">
        <v>55</v>
      </c>
      <c r="C74" s="675" t="s">
        <v>162</v>
      </c>
      <c r="D74" s="297">
        <v>40558</v>
      </c>
      <c r="E74" s="596">
        <v>5900</v>
      </c>
      <c r="F74" s="597">
        <v>6400</v>
      </c>
      <c r="G74" s="597">
        <v>16700</v>
      </c>
      <c r="H74" s="597">
        <v>20800</v>
      </c>
      <c r="I74" s="597">
        <v>24400</v>
      </c>
      <c r="J74" s="597" t="s">
        <v>33</v>
      </c>
      <c r="K74" s="597" t="s">
        <v>33</v>
      </c>
      <c r="L74" s="597" t="s">
        <v>33</v>
      </c>
      <c r="M74" s="597" t="s">
        <v>33</v>
      </c>
      <c r="N74" s="597">
        <v>3000</v>
      </c>
      <c r="O74" s="597" t="s">
        <v>33</v>
      </c>
      <c r="P74" s="597" t="s">
        <v>33</v>
      </c>
      <c r="Q74" s="597" t="s">
        <v>33</v>
      </c>
      <c r="R74" s="597" t="s">
        <v>33</v>
      </c>
      <c r="S74" s="597" t="s">
        <v>33</v>
      </c>
      <c r="T74" s="597" t="s">
        <v>33</v>
      </c>
      <c r="U74" s="597" t="s">
        <v>33</v>
      </c>
      <c r="V74" s="597" t="s">
        <v>33</v>
      </c>
      <c r="W74" s="597">
        <v>4100</v>
      </c>
      <c r="X74" s="597">
        <v>5000</v>
      </c>
      <c r="Y74" s="597">
        <v>6000</v>
      </c>
      <c r="Z74" s="598">
        <v>0</v>
      </c>
    </row>
    <row r="75" spans="2:26" ht="12.75">
      <c r="B75" s="677">
        <v>56</v>
      </c>
      <c r="C75" s="670" t="s">
        <v>164</v>
      </c>
      <c r="D75" s="213">
        <v>40558</v>
      </c>
      <c r="E75" s="599">
        <v>5900</v>
      </c>
      <c r="F75" s="600">
        <v>6400</v>
      </c>
      <c r="G75" s="600">
        <v>16700</v>
      </c>
      <c r="H75" s="600">
        <v>20800</v>
      </c>
      <c r="I75" s="600">
        <v>24400</v>
      </c>
      <c r="J75" s="600" t="s">
        <v>33</v>
      </c>
      <c r="K75" s="600" t="s">
        <v>33</v>
      </c>
      <c r="L75" s="600" t="s">
        <v>33</v>
      </c>
      <c r="M75" s="600" t="s">
        <v>33</v>
      </c>
      <c r="N75" s="600">
        <v>3000</v>
      </c>
      <c r="O75" s="600" t="s">
        <v>33</v>
      </c>
      <c r="P75" s="600" t="s">
        <v>33</v>
      </c>
      <c r="Q75" s="600" t="s">
        <v>33</v>
      </c>
      <c r="R75" s="600" t="s">
        <v>33</v>
      </c>
      <c r="S75" s="600" t="s">
        <v>33</v>
      </c>
      <c r="T75" s="600" t="s">
        <v>33</v>
      </c>
      <c r="U75" s="600" t="s">
        <v>33</v>
      </c>
      <c r="V75" s="600" t="s">
        <v>33</v>
      </c>
      <c r="W75" s="600">
        <v>4100</v>
      </c>
      <c r="X75" s="600">
        <v>5000</v>
      </c>
      <c r="Y75" s="600">
        <v>6000</v>
      </c>
      <c r="Z75" s="601">
        <v>0</v>
      </c>
    </row>
    <row r="76" spans="2:26" ht="13.5" thickBot="1">
      <c r="B76" s="677">
        <v>57</v>
      </c>
      <c r="C76" s="669" t="s">
        <v>166</v>
      </c>
      <c r="D76" s="293">
        <v>40558</v>
      </c>
      <c r="E76" s="602">
        <v>5900</v>
      </c>
      <c r="F76" s="603">
        <v>6400</v>
      </c>
      <c r="G76" s="603">
        <v>16700</v>
      </c>
      <c r="H76" s="603">
        <v>20800</v>
      </c>
      <c r="I76" s="603">
        <v>24400</v>
      </c>
      <c r="J76" s="603" t="s">
        <v>33</v>
      </c>
      <c r="K76" s="603" t="s">
        <v>33</v>
      </c>
      <c r="L76" s="603" t="s">
        <v>33</v>
      </c>
      <c r="M76" s="603" t="s">
        <v>33</v>
      </c>
      <c r="N76" s="603">
        <v>3000</v>
      </c>
      <c r="O76" s="603">
        <v>2100</v>
      </c>
      <c r="P76" s="603">
        <v>3200</v>
      </c>
      <c r="Q76" s="603" t="s">
        <v>33</v>
      </c>
      <c r="R76" s="603" t="s">
        <v>33</v>
      </c>
      <c r="S76" s="603" t="s">
        <v>33</v>
      </c>
      <c r="T76" s="603" t="s">
        <v>33</v>
      </c>
      <c r="U76" s="603" t="s">
        <v>33</v>
      </c>
      <c r="V76" s="603" t="s">
        <v>33</v>
      </c>
      <c r="W76" s="603">
        <v>4100</v>
      </c>
      <c r="X76" s="603">
        <v>5000</v>
      </c>
      <c r="Y76" s="603">
        <v>6000</v>
      </c>
      <c r="Z76" s="604">
        <v>0</v>
      </c>
    </row>
    <row r="77" spans="2:26" ht="13.5" thickBot="1">
      <c r="B77" s="673">
        <v>14</v>
      </c>
      <c r="C77" s="998" t="s">
        <v>185</v>
      </c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9"/>
    </row>
    <row r="78" spans="2:26" ht="12.75">
      <c r="B78" s="677">
        <v>58</v>
      </c>
      <c r="C78" s="672" t="s">
        <v>167</v>
      </c>
      <c r="D78" s="486">
        <v>40551</v>
      </c>
      <c r="E78" s="605">
        <v>7400</v>
      </c>
      <c r="F78" s="606">
        <v>8500</v>
      </c>
      <c r="G78" s="606">
        <v>18000</v>
      </c>
      <c r="H78" s="606">
        <v>29600</v>
      </c>
      <c r="I78" s="606">
        <v>33800</v>
      </c>
      <c r="J78" s="606" t="s">
        <v>33</v>
      </c>
      <c r="K78" s="606" t="s">
        <v>33</v>
      </c>
      <c r="L78" s="606" t="s">
        <v>33</v>
      </c>
      <c r="M78" s="606" t="s">
        <v>33</v>
      </c>
      <c r="N78" s="606" t="s">
        <v>33</v>
      </c>
      <c r="O78" s="606" t="s">
        <v>33</v>
      </c>
      <c r="P78" s="606" t="s">
        <v>33</v>
      </c>
      <c r="Q78" s="606" t="s">
        <v>33</v>
      </c>
      <c r="R78" s="606" t="s">
        <v>33</v>
      </c>
      <c r="S78" s="606" t="s">
        <v>33</v>
      </c>
      <c r="T78" s="606" t="s">
        <v>33</v>
      </c>
      <c r="U78" s="606" t="s">
        <v>33</v>
      </c>
      <c r="V78" s="606" t="s">
        <v>33</v>
      </c>
      <c r="W78" s="606">
        <v>4700</v>
      </c>
      <c r="X78" s="606">
        <v>6800</v>
      </c>
      <c r="Y78" s="606">
        <v>7100</v>
      </c>
      <c r="Z78" s="607">
        <v>0</v>
      </c>
    </row>
    <row r="79" spans="2:26" ht="13.5" thickBot="1">
      <c r="B79" s="677">
        <v>59</v>
      </c>
      <c r="C79" s="669" t="s">
        <v>168</v>
      </c>
      <c r="D79" s="487">
        <v>40551</v>
      </c>
      <c r="E79" s="608">
        <v>7400</v>
      </c>
      <c r="F79" s="609">
        <v>8500</v>
      </c>
      <c r="G79" s="609">
        <v>18000</v>
      </c>
      <c r="H79" s="609">
        <v>29600</v>
      </c>
      <c r="I79" s="609">
        <v>33800</v>
      </c>
      <c r="J79" s="609" t="s">
        <v>33</v>
      </c>
      <c r="K79" s="609" t="s">
        <v>33</v>
      </c>
      <c r="L79" s="609" t="s">
        <v>33</v>
      </c>
      <c r="M79" s="609" t="s">
        <v>33</v>
      </c>
      <c r="N79" s="609" t="s">
        <v>33</v>
      </c>
      <c r="O79" s="609" t="s">
        <v>33</v>
      </c>
      <c r="P79" s="609" t="s">
        <v>33</v>
      </c>
      <c r="Q79" s="609" t="s">
        <v>33</v>
      </c>
      <c r="R79" s="609" t="s">
        <v>33</v>
      </c>
      <c r="S79" s="609" t="s">
        <v>33</v>
      </c>
      <c r="T79" s="609" t="s">
        <v>33</v>
      </c>
      <c r="U79" s="609" t="s">
        <v>33</v>
      </c>
      <c r="V79" s="609" t="s">
        <v>33</v>
      </c>
      <c r="W79" s="609">
        <v>4700</v>
      </c>
      <c r="X79" s="609">
        <v>6800</v>
      </c>
      <c r="Y79" s="609">
        <v>7100</v>
      </c>
      <c r="Z79" s="610">
        <v>0</v>
      </c>
    </row>
    <row r="80" spans="2:26" ht="13.5" thickBot="1">
      <c r="B80" s="673">
        <v>15</v>
      </c>
      <c r="C80" s="998" t="s">
        <v>186</v>
      </c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9"/>
    </row>
    <row r="81" spans="2:26" ht="13.5" thickBot="1">
      <c r="B81" s="677">
        <v>60</v>
      </c>
      <c r="C81" s="676" t="s">
        <v>169</v>
      </c>
      <c r="D81" s="316">
        <v>40559</v>
      </c>
      <c r="E81" s="611">
        <v>8200</v>
      </c>
      <c r="F81" s="611">
        <v>9300</v>
      </c>
      <c r="G81" s="611">
        <v>23500</v>
      </c>
      <c r="H81" s="611">
        <v>30800</v>
      </c>
      <c r="I81" s="611">
        <v>35200</v>
      </c>
      <c r="J81" s="611" t="s">
        <v>33</v>
      </c>
      <c r="K81" s="611" t="s">
        <v>33</v>
      </c>
      <c r="L81" s="611" t="s">
        <v>33</v>
      </c>
      <c r="M81" s="611" t="s">
        <v>33</v>
      </c>
      <c r="N81" s="611">
        <v>6100</v>
      </c>
      <c r="O81" s="611" t="s">
        <v>33</v>
      </c>
      <c r="P81" s="611" t="s">
        <v>33</v>
      </c>
      <c r="Q81" s="611">
        <v>1700</v>
      </c>
      <c r="R81" s="611" t="s">
        <v>33</v>
      </c>
      <c r="S81" s="611" t="s">
        <v>33</v>
      </c>
      <c r="T81" s="611" t="s">
        <v>33</v>
      </c>
      <c r="U81" s="611" t="s">
        <v>33</v>
      </c>
      <c r="V81" s="611" t="s">
        <v>33</v>
      </c>
      <c r="W81" s="611">
        <v>7100</v>
      </c>
      <c r="X81" s="611">
        <v>10400</v>
      </c>
      <c r="Y81" s="611">
        <v>10600</v>
      </c>
      <c r="Z81" s="612">
        <v>0</v>
      </c>
    </row>
    <row r="82" spans="2:26" ht="13.5" thickBot="1">
      <c r="B82" s="502">
        <v>16</v>
      </c>
      <c r="C82" s="997" t="s">
        <v>194</v>
      </c>
      <c r="D82" s="998"/>
      <c r="E82" s="998"/>
      <c r="F82" s="998"/>
      <c r="G82" s="998"/>
      <c r="H82" s="998"/>
      <c r="I82" s="998"/>
      <c r="J82" s="998"/>
      <c r="K82" s="998"/>
      <c r="L82" s="998"/>
      <c r="M82" s="998"/>
      <c r="N82" s="998"/>
      <c r="O82" s="998"/>
      <c r="P82" s="998"/>
      <c r="Q82" s="998"/>
      <c r="R82" s="998"/>
      <c r="S82" s="998"/>
      <c r="T82" s="998"/>
      <c r="U82" s="998"/>
      <c r="V82" s="998"/>
      <c r="W82" s="998"/>
      <c r="X82" s="998"/>
      <c r="Y82" s="998"/>
      <c r="Z82" s="999"/>
    </row>
    <row r="83" spans="2:26" ht="13.5" thickBot="1">
      <c r="B83" s="667">
        <v>61</v>
      </c>
      <c r="C83" s="160" t="s">
        <v>315</v>
      </c>
      <c r="D83" s="488">
        <v>40553</v>
      </c>
      <c r="E83" s="611">
        <v>8200</v>
      </c>
      <c r="F83" s="611">
        <v>9300</v>
      </c>
      <c r="G83" s="611">
        <v>23500</v>
      </c>
      <c r="H83" s="611">
        <v>30800</v>
      </c>
      <c r="I83" s="611">
        <v>35200</v>
      </c>
      <c r="J83" s="611" t="s">
        <v>33</v>
      </c>
      <c r="K83" s="611" t="s">
        <v>33</v>
      </c>
      <c r="L83" s="611" t="s">
        <v>33</v>
      </c>
      <c r="M83" s="611" t="s">
        <v>33</v>
      </c>
      <c r="N83" s="611">
        <v>6100</v>
      </c>
      <c r="O83" s="611" t="s">
        <v>33</v>
      </c>
      <c r="P83" s="611" t="s">
        <v>33</v>
      </c>
      <c r="Q83" s="611">
        <v>1700</v>
      </c>
      <c r="R83" s="611" t="s">
        <v>33</v>
      </c>
      <c r="S83" s="611" t="s">
        <v>33</v>
      </c>
      <c r="T83" s="611" t="s">
        <v>33</v>
      </c>
      <c r="U83" s="611" t="s">
        <v>33</v>
      </c>
      <c r="V83" s="611" t="s">
        <v>33</v>
      </c>
      <c r="W83" s="611">
        <v>7100</v>
      </c>
      <c r="X83" s="611">
        <v>10400</v>
      </c>
      <c r="Y83" s="611">
        <v>10600</v>
      </c>
      <c r="Z83" s="612">
        <v>0</v>
      </c>
    </row>
    <row r="84" spans="2:26" ht="13.5" thickBot="1">
      <c r="B84" s="666">
        <v>62</v>
      </c>
      <c r="C84" s="181" t="s">
        <v>238</v>
      </c>
      <c r="D84" s="489">
        <v>40553</v>
      </c>
      <c r="E84" s="611">
        <v>8200</v>
      </c>
      <c r="F84" s="611">
        <v>9300</v>
      </c>
      <c r="G84" s="611">
        <v>23500</v>
      </c>
      <c r="H84" s="611">
        <v>30800</v>
      </c>
      <c r="I84" s="611">
        <v>35200</v>
      </c>
      <c r="J84" s="611" t="s">
        <v>33</v>
      </c>
      <c r="K84" s="611" t="s">
        <v>33</v>
      </c>
      <c r="L84" s="611" t="s">
        <v>33</v>
      </c>
      <c r="M84" s="611" t="s">
        <v>33</v>
      </c>
      <c r="N84" s="611">
        <v>6100</v>
      </c>
      <c r="O84" s="611" t="s">
        <v>33</v>
      </c>
      <c r="P84" s="611" t="s">
        <v>33</v>
      </c>
      <c r="Q84" s="611">
        <v>1700</v>
      </c>
      <c r="R84" s="611" t="s">
        <v>33</v>
      </c>
      <c r="S84" s="611" t="s">
        <v>33</v>
      </c>
      <c r="T84" s="611" t="s">
        <v>33</v>
      </c>
      <c r="U84" s="611" t="s">
        <v>33</v>
      </c>
      <c r="V84" s="611" t="s">
        <v>33</v>
      </c>
      <c r="W84" s="611">
        <v>7100</v>
      </c>
      <c r="X84" s="611">
        <v>10400</v>
      </c>
      <c r="Y84" s="611">
        <v>10600</v>
      </c>
      <c r="Z84" s="612">
        <v>0</v>
      </c>
    </row>
    <row r="85" spans="2:26" ht="13.5" thickBot="1">
      <c r="B85" s="500">
        <v>63</v>
      </c>
      <c r="C85" s="181" t="s">
        <v>219</v>
      </c>
      <c r="D85" s="489">
        <v>40553</v>
      </c>
      <c r="E85" s="613">
        <v>8200</v>
      </c>
      <c r="F85" s="613">
        <v>9300</v>
      </c>
      <c r="G85" s="613">
        <v>23500</v>
      </c>
      <c r="H85" s="613">
        <v>30800</v>
      </c>
      <c r="I85" s="613">
        <v>35200</v>
      </c>
      <c r="J85" s="613" t="s">
        <v>33</v>
      </c>
      <c r="K85" s="613" t="s">
        <v>33</v>
      </c>
      <c r="L85" s="613" t="s">
        <v>33</v>
      </c>
      <c r="M85" s="613" t="s">
        <v>33</v>
      </c>
      <c r="N85" s="613">
        <v>6100</v>
      </c>
      <c r="O85" s="613" t="s">
        <v>33</v>
      </c>
      <c r="P85" s="613" t="s">
        <v>33</v>
      </c>
      <c r="Q85" s="613">
        <v>1700</v>
      </c>
      <c r="R85" s="613" t="s">
        <v>33</v>
      </c>
      <c r="S85" s="613" t="s">
        <v>33</v>
      </c>
      <c r="T85" s="613" t="s">
        <v>33</v>
      </c>
      <c r="U85" s="613" t="s">
        <v>33</v>
      </c>
      <c r="V85" s="613" t="s">
        <v>33</v>
      </c>
      <c r="W85" s="613">
        <v>7100</v>
      </c>
      <c r="X85" s="613">
        <v>10400</v>
      </c>
      <c r="Y85" s="613">
        <v>10600</v>
      </c>
      <c r="Z85" s="614">
        <v>0</v>
      </c>
    </row>
    <row r="86" spans="2:26" ht="13.5" thickBot="1">
      <c r="B86" s="502">
        <v>17</v>
      </c>
      <c r="C86" s="997" t="s">
        <v>195</v>
      </c>
      <c r="D86" s="998"/>
      <c r="E86" s="998"/>
      <c r="F86" s="998"/>
      <c r="G86" s="998"/>
      <c r="H86" s="998"/>
      <c r="I86" s="998"/>
      <c r="J86" s="998"/>
      <c r="K86" s="998"/>
      <c r="L86" s="998"/>
      <c r="M86" s="998"/>
      <c r="N86" s="998"/>
      <c r="O86" s="998"/>
      <c r="P86" s="998"/>
      <c r="Q86" s="998"/>
      <c r="R86" s="998"/>
      <c r="S86" s="998"/>
      <c r="T86" s="998"/>
      <c r="U86" s="998"/>
      <c r="V86" s="998"/>
      <c r="W86" s="998"/>
      <c r="X86" s="998"/>
      <c r="Y86" s="998"/>
      <c r="Z86" s="999"/>
    </row>
    <row r="87" spans="2:26" ht="12.75">
      <c r="B87" s="497">
        <v>64</v>
      </c>
      <c r="C87" s="160" t="s">
        <v>196</v>
      </c>
      <c r="D87" s="490">
        <v>40559</v>
      </c>
      <c r="E87" s="615">
        <v>5300</v>
      </c>
      <c r="F87" s="616">
        <v>6100</v>
      </c>
      <c r="G87" s="616">
        <v>14700</v>
      </c>
      <c r="H87" s="616">
        <v>19500</v>
      </c>
      <c r="I87" s="616">
        <v>22300</v>
      </c>
      <c r="J87" s="616" t="s">
        <v>33</v>
      </c>
      <c r="K87" s="616" t="s">
        <v>33</v>
      </c>
      <c r="L87" s="616" t="s">
        <v>33</v>
      </c>
      <c r="M87" s="616" t="s">
        <v>33</v>
      </c>
      <c r="N87" s="616">
        <v>2400</v>
      </c>
      <c r="O87" s="616" t="s">
        <v>33</v>
      </c>
      <c r="P87" s="616" t="s">
        <v>33</v>
      </c>
      <c r="Q87" s="616">
        <v>2900</v>
      </c>
      <c r="R87" s="616" t="s">
        <v>33</v>
      </c>
      <c r="S87" s="616" t="s">
        <v>33</v>
      </c>
      <c r="T87" s="616" t="s">
        <v>33</v>
      </c>
      <c r="U87" s="616" t="s">
        <v>33</v>
      </c>
      <c r="V87" s="616" t="s">
        <v>33</v>
      </c>
      <c r="W87" s="616">
        <v>7100</v>
      </c>
      <c r="X87" s="616">
        <v>4800</v>
      </c>
      <c r="Y87" s="616">
        <v>6800</v>
      </c>
      <c r="Z87" s="617">
        <v>0</v>
      </c>
    </row>
    <row r="88" spans="2:26" ht="13.5" thickBot="1">
      <c r="B88" s="667">
        <v>65</v>
      </c>
      <c r="C88" s="164" t="s">
        <v>197</v>
      </c>
      <c r="D88" s="491">
        <v>40559</v>
      </c>
      <c r="E88" s="618">
        <v>5300</v>
      </c>
      <c r="F88" s="619">
        <v>6100</v>
      </c>
      <c r="G88" s="619">
        <v>14700</v>
      </c>
      <c r="H88" s="619">
        <v>19500</v>
      </c>
      <c r="I88" s="619">
        <v>22300</v>
      </c>
      <c r="J88" s="619" t="s">
        <v>33</v>
      </c>
      <c r="K88" s="619" t="s">
        <v>33</v>
      </c>
      <c r="L88" s="619" t="s">
        <v>33</v>
      </c>
      <c r="M88" s="619" t="s">
        <v>33</v>
      </c>
      <c r="N88" s="619">
        <v>2400</v>
      </c>
      <c r="O88" s="619" t="s">
        <v>33</v>
      </c>
      <c r="P88" s="619" t="s">
        <v>33</v>
      </c>
      <c r="Q88" s="619">
        <v>2900</v>
      </c>
      <c r="R88" s="619" t="s">
        <v>33</v>
      </c>
      <c r="S88" s="619" t="s">
        <v>33</v>
      </c>
      <c r="T88" s="619" t="s">
        <v>33</v>
      </c>
      <c r="U88" s="619" t="s">
        <v>33</v>
      </c>
      <c r="V88" s="619" t="s">
        <v>33</v>
      </c>
      <c r="W88" s="619">
        <v>7100</v>
      </c>
      <c r="X88" s="619">
        <v>4800</v>
      </c>
      <c r="Y88" s="619">
        <v>6800</v>
      </c>
      <c r="Z88" s="620">
        <v>0</v>
      </c>
    </row>
    <row r="89" spans="2:26" ht="13.5" thickBot="1">
      <c r="B89" s="673">
        <v>18</v>
      </c>
      <c r="C89" s="998" t="s">
        <v>198</v>
      </c>
      <c r="D89" s="998"/>
      <c r="E89" s="998"/>
      <c r="F89" s="998"/>
      <c r="G89" s="998"/>
      <c r="H89" s="998"/>
      <c r="I89" s="998"/>
      <c r="J89" s="998"/>
      <c r="K89" s="998"/>
      <c r="L89" s="998"/>
      <c r="M89" s="998"/>
      <c r="N89" s="998"/>
      <c r="O89" s="998"/>
      <c r="P89" s="998"/>
      <c r="Q89" s="998"/>
      <c r="R89" s="998"/>
      <c r="S89" s="998"/>
      <c r="T89" s="998"/>
      <c r="U89" s="998"/>
      <c r="V89" s="998"/>
      <c r="W89" s="998"/>
      <c r="X89" s="998"/>
      <c r="Y89" s="998"/>
      <c r="Z89" s="999"/>
    </row>
    <row r="90" spans="2:26" ht="12.75">
      <c r="B90" s="667">
        <v>66</v>
      </c>
      <c r="C90" s="668" t="s">
        <v>308</v>
      </c>
      <c r="D90" s="490">
        <v>40551</v>
      </c>
      <c r="E90" s="621">
        <v>2600</v>
      </c>
      <c r="F90" s="622">
        <v>8000</v>
      </c>
      <c r="G90" s="622">
        <v>9800</v>
      </c>
      <c r="H90" s="622" t="s">
        <v>33</v>
      </c>
      <c r="I90" s="622" t="s">
        <v>33</v>
      </c>
      <c r="J90" s="622" t="s">
        <v>33</v>
      </c>
      <c r="K90" s="622" t="s">
        <v>33</v>
      </c>
      <c r="L90" s="622" t="s">
        <v>33</v>
      </c>
      <c r="M90" s="622" t="s">
        <v>33</v>
      </c>
      <c r="N90" s="622">
        <v>1500</v>
      </c>
      <c r="O90" s="622" t="s">
        <v>33</v>
      </c>
      <c r="P90" s="622">
        <v>2800</v>
      </c>
      <c r="Q90" s="622">
        <v>4000</v>
      </c>
      <c r="R90" s="622" t="s">
        <v>33</v>
      </c>
      <c r="S90" s="622" t="s">
        <v>33</v>
      </c>
      <c r="T90" s="622" t="s">
        <v>33</v>
      </c>
      <c r="U90" s="622" t="s">
        <v>33</v>
      </c>
      <c r="V90" s="622" t="s">
        <v>33</v>
      </c>
      <c r="W90" s="622">
        <v>0</v>
      </c>
      <c r="X90" s="622">
        <v>0</v>
      </c>
      <c r="Y90" s="622">
        <v>0</v>
      </c>
      <c r="Z90" s="623">
        <v>0</v>
      </c>
    </row>
    <row r="91" spans="2:26" ht="13.5" thickBot="1">
      <c r="B91" s="674">
        <v>67</v>
      </c>
      <c r="C91" s="669" t="s">
        <v>309</v>
      </c>
      <c r="D91" s="493">
        <v>40551</v>
      </c>
      <c r="E91" s="624">
        <v>2600</v>
      </c>
      <c r="F91" s="625">
        <v>8000</v>
      </c>
      <c r="G91" s="625">
        <v>9800</v>
      </c>
      <c r="H91" s="625" t="s">
        <v>33</v>
      </c>
      <c r="I91" s="625" t="s">
        <v>33</v>
      </c>
      <c r="J91" s="625" t="s">
        <v>33</v>
      </c>
      <c r="K91" s="625" t="s">
        <v>33</v>
      </c>
      <c r="L91" s="625" t="s">
        <v>33</v>
      </c>
      <c r="M91" s="625" t="s">
        <v>33</v>
      </c>
      <c r="N91" s="625">
        <v>1500</v>
      </c>
      <c r="O91" s="625" t="s">
        <v>33</v>
      </c>
      <c r="P91" s="625">
        <v>2800</v>
      </c>
      <c r="Q91" s="625">
        <v>4000</v>
      </c>
      <c r="R91" s="625" t="s">
        <v>33</v>
      </c>
      <c r="S91" s="625" t="s">
        <v>33</v>
      </c>
      <c r="T91" s="625" t="s">
        <v>33</v>
      </c>
      <c r="U91" s="625" t="s">
        <v>33</v>
      </c>
      <c r="V91" s="625" t="s">
        <v>33</v>
      </c>
      <c r="W91" s="625">
        <v>0</v>
      </c>
      <c r="X91" s="625">
        <v>0</v>
      </c>
      <c r="Y91" s="625">
        <v>0</v>
      </c>
      <c r="Z91" s="626">
        <v>0</v>
      </c>
    </row>
    <row r="92" spans="2:26" ht="13.5" thickBot="1">
      <c r="B92" s="673">
        <v>19</v>
      </c>
      <c r="C92" s="998" t="s">
        <v>203</v>
      </c>
      <c r="D92" s="998"/>
      <c r="E92" s="998"/>
      <c r="F92" s="998"/>
      <c r="G92" s="998"/>
      <c r="H92" s="998"/>
      <c r="I92" s="998"/>
      <c r="J92" s="998"/>
      <c r="K92" s="998"/>
      <c r="L92" s="998"/>
      <c r="M92" s="998"/>
      <c r="N92" s="998"/>
      <c r="O92" s="998"/>
      <c r="P92" s="998"/>
      <c r="Q92" s="998"/>
      <c r="R92" s="998"/>
      <c r="S92" s="998"/>
      <c r="T92" s="998"/>
      <c r="U92" s="998"/>
      <c r="V92" s="998"/>
      <c r="W92" s="998"/>
      <c r="X92" s="998"/>
      <c r="Y92" s="998"/>
      <c r="Z92" s="999"/>
    </row>
    <row r="93" spans="2:26" ht="13.5" thickBot="1">
      <c r="B93" s="674">
        <v>68</v>
      </c>
      <c r="C93" s="668" t="s">
        <v>317</v>
      </c>
      <c r="D93" s="297">
        <v>40392</v>
      </c>
      <c r="E93" s="627">
        <v>1800</v>
      </c>
      <c r="F93" s="628">
        <v>1800</v>
      </c>
      <c r="G93" s="628">
        <v>1800</v>
      </c>
      <c r="H93" s="628">
        <v>1800</v>
      </c>
      <c r="I93" s="628">
        <v>1800</v>
      </c>
      <c r="J93" s="628" t="s">
        <v>33</v>
      </c>
      <c r="K93" s="628" t="s">
        <v>33</v>
      </c>
      <c r="L93" s="628" t="s">
        <v>33</v>
      </c>
      <c r="M93" s="628" t="s">
        <v>33</v>
      </c>
      <c r="N93" s="628" t="s">
        <v>33</v>
      </c>
      <c r="O93" s="628" t="s">
        <v>33</v>
      </c>
      <c r="P93" s="628" t="s">
        <v>33</v>
      </c>
      <c r="Q93" s="628" t="s">
        <v>33</v>
      </c>
      <c r="R93" s="628" t="s">
        <v>33</v>
      </c>
      <c r="S93" s="628" t="s">
        <v>33</v>
      </c>
      <c r="T93" s="628" t="s">
        <v>33</v>
      </c>
      <c r="U93" s="628" t="s">
        <v>33</v>
      </c>
      <c r="V93" s="628" t="s">
        <v>33</v>
      </c>
      <c r="W93" s="628">
        <v>2000</v>
      </c>
      <c r="X93" s="628">
        <v>2000</v>
      </c>
      <c r="Y93" s="628">
        <v>2000</v>
      </c>
      <c r="Z93" s="629">
        <v>0</v>
      </c>
    </row>
    <row r="94" spans="2:26" ht="12.75">
      <c r="B94" s="667">
        <v>69</v>
      </c>
      <c r="C94" s="670" t="s">
        <v>318</v>
      </c>
      <c r="D94" s="297">
        <v>40392</v>
      </c>
      <c r="E94" s="630">
        <v>1800</v>
      </c>
      <c r="F94" s="631">
        <v>1800</v>
      </c>
      <c r="G94" s="631">
        <v>1800</v>
      </c>
      <c r="H94" s="631">
        <v>1800</v>
      </c>
      <c r="I94" s="631">
        <v>1800</v>
      </c>
      <c r="J94" s="631" t="s">
        <v>33</v>
      </c>
      <c r="K94" s="631" t="s">
        <v>33</v>
      </c>
      <c r="L94" s="631" t="s">
        <v>33</v>
      </c>
      <c r="M94" s="631" t="s">
        <v>33</v>
      </c>
      <c r="N94" s="631" t="s">
        <v>33</v>
      </c>
      <c r="O94" s="631" t="s">
        <v>33</v>
      </c>
      <c r="P94" s="631" t="s">
        <v>33</v>
      </c>
      <c r="Q94" s="631" t="s">
        <v>33</v>
      </c>
      <c r="R94" s="631" t="s">
        <v>33</v>
      </c>
      <c r="S94" s="631" t="s">
        <v>33</v>
      </c>
      <c r="T94" s="631" t="s">
        <v>33</v>
      </c>
      <c r="U94" s="631" t="s">
        <v>33</v>
      </c>
      <c r="V94" s="631" t="s">
        <v>33</v>
      </c>
      <c r="W94" s="631">
        <v>2000</v>
      </c>
      <c r="X94" s="631">
        <v>2000</v>
      </c>
      <c r="Y94" s="631">
        <v>2000</v>
      </c>
      <c r="Z94" s="632">
        <v>0</v>
      </c>
    </row>
    <row r="95" spans="2:26" ht="13.5" thickBot="1">
      <c r="B95" s="674">
        <v>70</v>
      </c>
      <c r="C95" s="671" t="s">
        <v>319</v>
      </c>
      <c r="D95" s="293">
        <v>40559</v>
      </c>
      <c r="E95" s="633">
        <v>4300</v>
      </c>
      <c r="F95" s="634">
        <v>6300</v>
      </c>
      <c r="G95" s="634">
        <v>14100</v>
      </c>
      <c r="H95" s="634">
        <v>18200</v>
      </c>
      <c r="I95" s="634">
        <v>20800</v>
      </c>
      <c r="J95" s="634" t="s">
        <v>33</v>
      </c>
      <c r="K95" s="634" t="s">
        <v>33</v>
      </c>
      <c r="L95" s="634" t="s">
        <v>33</v>
      </c>
      <c r="M95" s="634" t="s">
        <v>33</v>
      </c>
      <c r="N95" s="634">
        <v>4300</v>
      </c>
      <c r="O95" s="634" t="s">
        <v>33</v>
      </c>
      <c r="P95" s="634" t="s">
        <v>33</v>
      </c>
      <c r="Q95" s="634" t="s">
        <v>33</v>
      </c>
      <c r="R95" s="634" t="s">
        <v>33</v>
      </c>
      <c r="S95" s="634" t="s">
        <v>33</v>
      </c>
      <c r="T95" s="634" t="s">
        <v>33</v>
      </c>
      <c r="U95" s="634" t="s">
        <v>33</v>
      </c>
      <c r="V95" s="634" t="s">
        <v>33</v>
      </c>
      <c r="W95" s="634">
        <v>4600</v>
      </c>
      <c r="X95" s="634">
        <v>6300</v>
      </c>
      <c r="Y95" s="634">
        <v>6500</v>
      </c>
      <c r="Z95" s="635">
        <v>0</v>
      </c>
    </row>
    <row r="96" spans="2:26" ht="13.5" thickBot="1">
      <c r="B96" s="673">
        <v>20</v>
      </c>
      <c r="C96" s="998" t="s">
        <v>206</v>
      </c>
      <c r="D96" s="998"/>
      <c r="E96" s="998"/>
      <c r="F96" s="998"/>
      <c r="G96" s="998"/>
      <c r="H96" s="998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9"/>
    </row>
    <row r="97" spans="2:26" ht="12.75">
      <c r="B97" s="674">
        <v>71</v>
      </c>
      <c r="C97" s="672" t="s">
        <v>207</v>
      </c>
      <c r="D97" s="214">
        <v>40559</v>
      </c>
      <c r="E97" s="636">
        <v>7000</v>
      </c>
      <c r="F97" s="637">
        <v>8400</v>
      </c>
      <c r="G97" s="637">
        <v>20200</v>
      </c>
      <c r="H97" s="637">
        <v>27000</v>
      </c>
      <c r="I97" s="637">
        <v>29800</v>
      </c>
      <c r="J97" s="637" t="s">
        <v>33</v>
      </c>
      <c r="K97" s="637" t="s">
        <v>33</v>
      </c>
      <c r="L97" s="637" t="s">
        <v>33</v>
      </c>
      <c r="M97" s="637" t="s">
        <v>33</v>
      </c>
      <c r="N97" s="637">
        <v>4000</v>
      </c>
      <c r="O97" s="637" t="s">
        <v>33</v>
      </c>
      <c r="P97" s="637" t="s">
        <v>33</v>
      </c>
      <c r="Q97" s="637" t="s">
        <v>33</v>
      </c>
      <c r="R97" s="637" t="s">
        <v>33</v>
      </c>
      <c r="S97" s="637" t="s">
        <v>33</v>
      </c>
      <c r="T97" s="637" t="s">
        <v>33</v>
      </c>
      <c r="U97" s="637" t="s">
        <v>33</v>
      </c>
      <c r="V97" s="637" t="s">
        <v>33</v>
      </c>
      <c r="W97" s="637">
        <v>4700</v>
      </c>
      <c r="X97" s="637">
        <v>6600</v>
      </c>
      <c r="Y97" s="637">
        <v>6900</v>
      </c>
      <c r="Z97" s="638">
        <v>0</v>
      </c>
    </row>
    <row r="98" spans="2:26" ht="13.5" thickBot="1">
      <c r="B98" s="667">
        <v>72</v>
      </c>
      <c r="C98" s="671" t="s">
        <v>243</v>
      </c>
      <c r="D98" s="293">
        <v>40559</v>
      </c>
      <c r="E98" s="639">
        <v>7800</v>
      </c>
      <c r="F98" s="640">
        <v>8600</v>
      </c>
      <c r="G98" s="640">
        <v>7800</v>
      </c>
      <c r="H98" s="640">
        <v>10200</v>
      </c>
      <c r="I98" s="640">
        <v>20700</v>
      </c>
      <c r="J98" s="640">
        <v>27800</v>
      </c>
      <c r="K98" s="640">
        <v>30600</v>
      </c>
      <c r="L98" s="640" t="s">
        <v>33</v>
      </c>
      <c r="M98" s="640" t="s">
        <v>33</v>
      </c>
      <c r="N98" s="640" t="s">
        <v>33</v>
      </c>
      <c r="O98" s="640" t="s">
        <v>33</v>
      </c>
      <c r="P98" s="640" t="s">
        <v>33</v>
      </c>
      <c r="Q98" s="640" t="s">
        <v>33</v>
      </c>
      <c r="R98" s="640" t="s">
        <v>33</v>
      </c>
      <c r="S98" s="640" t="s">
        <v>33</v>
      </c>
      <c r="T98" s="640" t="s">
        <v>33</v>
      </c>
      <c r="U98" s="640" t="s">
        <v>33</v>
      </c>
      <c r="V98" s="640" t="s">
        <v>33</v>
      </c>
      <c r="W98" s="640">
        <v>4800</v>
      </c>
      <c r="X98" s="640">
        <v>6900</v>
      </c>
      <c r="Y98" s="640">
        <v>7100</v>
      </c>
      <c r="Z98" s="641">
        <v>0</v>
      </c>
    </row>
    <row r="99" spans="2:26" ht="13.5" thickBot="1">
      <c r="B99" s="673">
        <v>21</v>
      </c>
      <c r="C99" s="998" t="s">
        <v>208</v>
      </c>
      <c r="D99" s="998"/>
      <c r="E99" s="998"/>
      <c r="F99" s="998"/>
      <c r="G99" s="998"/>
      <c r="H99" s="998"/>
      <c r="I99" s="998"/>
      <c r="J99" s="998"/>
      <c r="K99" s="998"/>
      <c r="L99" s="998"/>
      <c r="M99" s="998"/>
      <c r="N99" s="998"/>
      <c r="O99" s="998"/>
      <c r="P99" s="998"/>
      <c r="Q99" s="998"/>
      <c r="R99" s="998"/>
      <c r="S99" s="998"/>
      <c r="T99" s="998"/>
      <c r="U99" s="998"/>
      <c r="V99" s="998"/>
      <c r="W99" s="998"/>
      <c r="X99" s="998"/>
      <c r="Y99" s="998"/>
      <c r="Z99" s="999"/>
    </row>
    <row r="100" spans="2:26" ht="12.75">
      <c r="B100" s="667">
        <v>73</v>
      </c>
      <c r="C100" s="668" t="s">
        <v>209</v>
      </c>
      <c r="D100" s="490">
        <v>40559</v>
      </c>
      <c r="E100" s="642">
        <v>6100</v>
      </c>
      <c r="F100" s="643">
        <v>6600</v>
      </c>
      <c r="G100" s="643">
        <v>14700</v>
      </c>
      <c r="H100" s="643">
        <v>19200</v>
      </c>
      <c r="I100" s="643">
        <v>22200</v>
      </c>
      <c r="J100" s="643" t="s">
        <v>33</v>
      </c>
      <c r="K100" s="643" t="s">
        <v>33</v>
      </c>
      <c r="L100" s="643" t="s">
        <v>33</v>
      </c>
      <c r="M100" s="643" t="s">
        <v>33</v>
      </c>
      <c r="N100" s="643" t="s">
        <v>33</v>
      </c>
      <c r="O100" s="643" t="s">
        <v>33</v>
      </c>
      <c r="P100" s="643" t="s">
        <v>33</v>
      </c>
      <c r="Q100" s="643" t="s">
        <v>33</v>
      </c>
      <c r="R100" s="643" t="s">
        <v>33</v>
      </c>
      <c r="S100" s="643" t="s">
        <v>33</v>
      </c>
      <c r="T100" s="643" t="s">
        <v>33</v>
      </c>
      <c r="U100" s="643" t="s">
        <v>33</v>
      </c>
      <c r="V100" s="643" t="s">
        <v>33</v>
      </c>
      <c r="W100" s="643">
        <v>4400</v>
      </c>
      <c r="X100" s="643">
        <v>6200</v>
      </c>
      <c r="Y100" s="643">
        <v>6400</v>
      </c>
      <c r="Z100" s="644">
        <v>0</v>
      </c>
    </row>
    <row r="101" spans="2:26" ht="12.75">
      <c r="B101" s="497">
        <v>74</v>
      </c>
      <c r="C101" s="190" t="s">
        <v>210</v>
      </c>
      <c r="D101" s="492">
        <v>40559</v>
      </c>
      <c r="E101" s="645">
        <v>5900</v>
      </c>
      <c r="F101" s="646">
        <v>6400</v>
      </c>
      <c r="G101" s="646">
        <v>14400</v>
      </c>
      <c r="H101" s="646">
        <v>19200</v>
      </c>
      <c r="I101" s="646">
        <v>22000</v>
      </c>
      <c r="J101" s="646" t="s">
        <v>33</v>
      </c>
      <c r="K101" s="646" t="s">
        <v>33</v>
      </c>
      <c r="L101" s="646" t="s">
        <v>33</v>
      </c>
      <c r="M101" s="646" t="s">
        <v>33</v>
      </c>
      <c r="N101" s="646" t="s">
        <v>33</v>
      </c>
      <c r="O101" s="646" t="s">
        <v>33</v>
      </c>
      <c r="P101" s="646" t="s">
        <v>33</v>
      </c>
      <c r="Q101" s="646" t="s">
        <v>33</v>
      </c>
      <c r="R101" s="646" t="s">
        <v>33</v>
      </c>
      <c r="S101" s="646" t="s">
        <v>33</v>
      </c>
      <c r="T101" s="646" t="s">
        <v>33</v>
      </c>
      <c r="U101" s="646" t="s">
        <v>33</v>
      </c>
      <c r="V101" s="646" t="s">
        <v>33</v>
      </c>
      <c r="W101" s="646">
        <v>4400</v>
      </c>
      <c r="X101" s="646">
        <v>6200</v>
      </c>
      <c r="Y101" s="646">
        <v>6400</v>
      </c>
      <c r="Z101" s="647">
        <v>0</v>
      </c>
    </row>
    <row r="102" spans="2:26" ht="13.5" thickBot="1">
      <c r="B102" s="667">
        <v>75</v>
      </c>
      <c r="C102" s="229" t="s">
        <v>211</v>
      </c>
      <c r="D102" s="493">
        <v>40559</v>
      </c>
      <c r="E102" s="648">
        <v>5900</v>
      </c>
      <c r="F102" s="649">
        <v>6400</v>
      </c>
      <c r="G102" s="649">
        <v>14400</v>
      </c>
      <c r="H102" s="649">
        <v>19200</v>
      </c>
      <c r="I102" s="649">
        <v>22000</v>
      </c>
      <c r="J102" s="649" t="s">
        <v>33</v>
      </c>
      <c r="K102" s="649" t="s">
        <v>33</v>
      </c>
      <c r="L102" s="649" t="s">
        <v>33</v>
      </c>
      <c r="M102" s="649" t="s">
        <v>33</v>
      </c>
      <c r="N102" s="649" t="s">
        <v>33</v>
      </c>
      <c r="O102" s="649" t="s">
        <v>33</v>
      </c>
      <c r="P102" s="649" t="s">
        <v>33</v>
      </c>
      <c r="Q102" s="649" t="s">
        <v>33</v>
      </c>
      <c r="R102" s="649" t="s">
        <v>33</v>
      </c>
      <c r="S102" s="649" t="s">
        <v>33</v>
      </c>
      <c r="T102" s="649" t="s">
        <v>33</v>
      </c>
      <c r="U102" s="649" t="s">
        <v>33</v>
      </c>
      <c r="V102" s="649" t="s">
        <v>33</v>
      </c>
      <c r="W102" s="649">
        <v>4400</v>
      </c>
      <c r="X102" s="649">
        <v>6200</v>
      </c>
      <c r="Y102" s="649">
        <v>6400</v>
      </c>
      <c r="Z102" s="650">
        <v>0</v>
      </c>
    </row>
    <row r="103" spans="2:26" ht="13.5" thickBot="1">
      <c r="B103" s="502">
        <v>22</v>
      </c>
      <c r="C103" s="997" t="s">
        <v>245</v>
      </c>
      <c r="D103" s="998"/>
      <c r="E103" s="998"/>
      <c r="F103" s="998"/>
      <c r="G103" s="998"/>
      <c r="H103" s="998"/>
      <c r="I103" s="998"/>
      <c r="J103" s="998"/>
      <c r="K103" s="998"/>
      <c r="L103" s="998"/>
      <c r="M103" s="998"/>
      <c r="N103" s="998"/>
      <c r="O103" s="998"/>
      <c r="P103" s="998"/>
      <c r="Q103" s="998"/>
      <c r="R103" s="998"/>
      <c r="S103" s="998"/>
      <c r="T103" s="998"/>
      <c r="U103" s="998"/>
      <c r="V103" s="998"/>
      <c r="W103" s="998"/>
      <c r="X103" s="998"/>
      <c r="Y103" s="998"/>
      <c r="Z103" s="999"/>
    </row>
    <row r="104" spans="2:26" ht="12.75">
      <c r="B104" s="667">
        <v>76</v>
      </c>
      <c r="C104" s="300" t="s">
        <v>246</v>
      </c>
      <c r="D104" s="488">
        <v>40563</v>
      </c>
      <c r="E104" s="651">
        <v>6200</v>
      </c>
      <c r="F104" s="652">
        <v>6800</v>
      </c>
      <c r="G104" s="652">
        <v>14300</v>
      </c>
      <c r="H104" s="652">
        <v>18400</v>
      </c>
      <c r="I104" s="652">
        <v>21000</v>
      </c>
      <c r="J104" s="652" t="s">
        <v>33</v>
      </c>
      <c r="K104" s="652" t="s">
        <v>33</v>
      </c>
      <c r="L104" s="652" t="s">
        <v>33</v>
      </c>
      <c r="M104" s="652" t="s">
        <v>33</v>
      </c>
      <c r="N104" s="652" t="s">
        <v>33</v>
      </c>
      <c r="O104" s="652" t="s">
        <v>33</v>
      </c>
      <c r="P104" s="652" t="s">
        <v>33</v>
      </c>
      <c r="Q104" s="652" t="s">
        <v>33</v>
      </c>
      <c r="R104" s="652" t="s">
        <v>33</v>
      </c>
      <c r="S104" s="652" t="s">
        <v>33</v>
      </c>
      <c r="T104" s="652" t="s">
        <v>33</v>
      </c>
      <c r="U104" s="652" t="s">
        <v>33</v>
      </c>
      <c r="V104" s="652" t="s">
        <v>33</v>
      </c>
      <c r="W104" s="652">
        <v>4800</v>
      </c>
      <c r="X104" s="652">
        <v>6500</v>
      </c>
      <c r="Y104" s="652">
        <v>6700</v>
      </c>
      <c r="Z104" s="653">
        <v>5100</v>
      </c>
    </row>
    <row r="105" spans="2:26" ht="12.75">
      <c r="B105" s="497">
        <v>77</v>
      </c>
      <c r="C105" s="190" t="s">
        <v>127</v>
      </c>
      <c r="D105" s="488">
        <v>40563</v>
      </c>
      <c r="E105" s="654">
        <v>6900</v>
      </c>
      <c r="F105" s="655">
        <v>8900</v>
      </c>
      <c r="G105" s="655">
        <v>21000</v>
      </c>
      <c r="H105" s="655">
        <v>25200</v>
      </c>
      <c r="I105" s="655">
        <v>29500</v>
      </c>
      <c r="J105" s="655" t="s">
        <v>33</v>
      </c>
      <c r="K105" s="655" t="s">
        <v>33</v>
      </c>
      <c r="L105" s="655" t="s">
        <v>33</v>
      </c>
      <c r="M105" s="655" t="s">
        <v>33</v>
      </c>
      <c r="N105" s="655" t="s">
        <v>33</v>
      </c>
      <c r="O105" s="655" t="s">
        <v>33</v>
      </c>
      <c r="P105" s="655" t="s">
        <v>33</v>
      </c>
      <c r="Q105" s="655" t="s">
        <v>33</v>
      </c>
      <c r="R105" s="655" t="s">
        <v>33</v>
      </c>
      <c r="S105" s="655" t="s">
        <v>33</v>
      </c>
      <c r="T105" s="655" t="s">
        <v>33</v>
      </c>
      <c r="U105" s="655" t="s">
        <v>33</v>
      </c>
      <c r="V105" s="655" t="s">
        <v>33</v>
      </c>
      <c r="W105" s="655">
        <v>4800</v>
      </c>
      <c r="X105" s="655">
        <v>6500</v>
      </c>
      <c r="Y105" s="655">
        <v>6700</v>
      </c>
      <c r="Z105" s="656">
        <v>5100</v>
      </c>
    </row>
    <row r="106" spans="2:26" ht="12.75">
      <c r="B106" s="667">
        <v>78</v>
      </c>
      <c r="C106" s="229" t="s">
        <v>126</v>
      </c>
      <c r="D106" s="488">
        <v>40563</v>
      </c>
      <c r="E106" s="657">
        <v>6900</v>
      </c>
      <c r="F106" s="658">
        <v>8900</v>
      </c>
      <c r="G106" s="658">
        <v>21000</v>
      </c>
      <c r="H106" s="658">
        <v>25200</v>
      </c>
      <c r="I106" s="658">
        <v>29500</v>
      </c>
      <c r="J106" s="658" t="s">
        <v>33</v>
      </c>
      <c r="K106" s="658" t="s">
        <v>33</v>
      </c>
      <c r="L106" s="658" t="s">
        <v>33</v>
      </c>
      <c r="M106" s="658" t="s">
        <v>33</v>
      </c>
      <c r="N106" s="658" t="s">
        <v>33</v>
      </c>
      <c r="O106" s="658" t="s">
        <v>33</v>
      </c>
      <c r="P106" s="658" t="s">
        <v>33</v>
      </c>
      <c r="Q106" s="658" t="s">
        <v>33</v>
      </c>
      <c r="R106" s="658" t="s">
        <v>33</v>
      </c>
      <c r="S106" s="658" t="s">
        <v>33</v>
      </c>
      <c r="T106" s="658" t="s">
        <v>33</v>
      </c>
      <c r="U106" s="658" t="s">
        <v>33</v>
      </c>
      <c r="V106" s="658" t="s">
        <v>33</v>
      </c>
      <c r="W106" s="658">
        <v>4800</v>
      </c>
      <c r="X106" s="658">
        <v>6500</v>
      </c>
      <c r="Y106" s="658">
        <v>6700</v>
      </c>
      <c r="Z106" s="659">
        <v>5100</v>
      </c>
    </row>
    <row r="107" spans="2:26" ht="12.75">
      <c r="B107" s="497">
        <v>79</v>
      </c>
      <c r="C107" s="190" t="s">
        <v>128</v>
      </c>
      <c r="D107" s="488">
        <v>40563</v>
      </c>
      <c r="E107" s="660">
        <v>6900</v>
      </c>
      <c r="F107" s="661">
        <v>8900</v>
      </c>
      <c r="G107" s="661">
        <v>21000</v>
      </c>
      <c r="H107" s="661">
        <v>25200</v>
      </c>
      <c r="I107" s="661">
        <v>29500</v>
      </c>
      <c r="J107" s="661" t="s">
        <v>33</v>
      </c>
      <c r="K107" s="661" t="s">
        <v>33</v>
      </c>
      <c r="L107" s="661" t="s">
        <v>33</v>
      </c>
      <c r="M107" s="661" t="s">
        <v>33</v>
      </c>
      <c r="N107" s="661" t="s">
        <v>33</v>
      </c>
      <c r="O107" s="661" t="s">
        <v>33</v>
      </c>
      <c r="P107" s="661" t="s">
        <v>33</v>
      </c>
      <c r="Q107" s="661" t="s">
        <v>33</v>
      </c>
      <c r="R107" s="661" t="s">
        <v>33</v>
      </c>
      <c r="S107" s="661" t="s">
        <v>33</v>
      </c>
      <c r="T107" s="661" t="s">
        <v>33</v>
      </c>
      <c r="U107" s="661" t="s">
        <v>33</v>
      </c>
      <c r="V107" s="661" t="s">
        <v>33</v>
      </c>
      <c r="W107" s="661">
        <v>4800</v>
      </c>
      <c r="X107" s="661">
        <v>6500</v>
      </c>
      <c r="Y107" s="661">
        <v>6700</v>
      </c>
      <c r="Z107" s="662">
        <v>5100</v>
      </c>
    </row>
    <row r="108" spans="2:26" ht="13.5" thickBot="1">
      <c r="B108" s="665">
        <v>80</v>
      </c>
      <c r="C108" s="226" t="s">
        <v>310</v>
      </c>
      <c r="D108" s="491">
        <v>40563</v>
      </c>
      <c r="E108" s="663">
        <v>6200</v>
      </c>
      <c r="F108" s="663">
        <v>6800</v>
      </c>
      <c r="G108" s="663">
        <v>14300</v>
      </c>
      <c r="H108" s="663">
        <v>18400</v>
      </c>
      <c r="I108" s="663">
        <v>21000</v>
      </c>
      <c r="J108" s="663" t="s">
        <v>33</v>
      </c>
      <c r="K108" s="663" t="s">
        <v>33</v>
      </c>
      <c r="L108" s="663" t="s">
        <v>33</v>
      </c>
      <c r="M108" s="663" t="s">
        <v>33</v>
      </c>
      <c r="N108" s="663">
        <v>3000</v>
      </c>
      <c r="O108" s="663" t="s">
        <v>33</v>
      </c>
      <c r="P108" s="663" t="s">
        <v>33</v>
      </c>
      <c r="Q108" s="663" t="s">
        <v>33</v>
      </c>
      <c r="R108" s="663" t="s">
        <v>33</v>
      </c>
      <c r="S108" s="663" t="s">
        <v>33</v>
      </c>
      <c r="T108" s="663" t="s">
        <v>33</v>
      </c>
      <c r="U108" s="663" t="s">
        <v>33</v>
      </c>
      <c r="V108" s="663" t="s">
        <v>33</v>
      </c>
      <c r="W108" s="663">
        <v>4800</v>
      </c>
      <c r="X108" s="663">
        <v>6500</v>
      </c>
      <c r="Y108" s="663">
        <v>6700</v>
      </c>
      <c r="Z108" s="664">
        <v>5100</v>
      </c>
    </row>
    <row r="110" ht="15.75">
      <c r="C110" s="177" t="s">
        <v>212</v>
      </c>
    </row>
  </sheetData>
  <sheetProtection/>
  <mergeCells count="29">
    <mergeCell ref="C99:Z99"/>
    <mergeCell ref="C103:Z103"/>
    <mergeCell ref="C82:Z82"/>
    <mergeCell ref="C86:Z86"/>
    <mergeCell ref="C89:Z89"/>
    <mergeCell ref="C92:Z92"/>
    <mergeCell ref="C96:Z96"/>
    <mergeCell ref="C80:Z80"/>
    <mergeCell ref="C29:Z29"/>
    <mergeCell ref="C36:Z36"/>
    <mergeCell ref="C44:Z44"/>
    <mergeCell ref="C48:Z48"/>
    <mergeCell ref="C53:Z53"/>
    <mergeCell ref="C7:Z7"/>
    <mergeCell ref="C11:Z11"/>
    <mergeCell ref="C56:Z56"/>
    <mergeCell ref="C67:Z67"/>
    <mergeCell ref="C73:Z73"/>
    <mergeCell ref="C77:Z77"/>
    <mergeCell ref="C14:Z14"/>
    <mergeCell ref="C21:Z21"/>
    <mergeCell ref="C25:Z25"/>
    <mergeCell ref="B1:Z1"/>
    <mergeCell ref="B2:Z2"/>
    <mergeCell ref="B4:B6"/>
    <mergeCell ref="C4:C6"/>
    <mergeCell ref="D4:D6"/>
    <mergeCell ref="E4:Z4"/>
    <mergeCell ref="E6:Z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Z132"/>
  <sheetViews>
    <sheetView zoomScalePageLayoutView="0" workbookViewId="0" topLeftCell="A1">
      <pane xSplit="4" ySplit="7" topLeftCell="E1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1.421875" defaultRowHeight="12.75"/>
  <cols>
    <col min="2" max="2" width="3.00390625" style="0" bestFit="1" customWidth="1"/>
    <col min="3" max="3" width="25.421875" style="0" customWidth="1"/>
    <col min="4" max="4" width="0.71875" style="0" hidden="1" customWidth="1"/>
    <col min="5" max="11" width="5.7109375" style="0" bestFit="1" customWidth="1"/>
    <col min="12" max="18" width="4.8515625" style="0" bestFit="1" customWidth="1"/>
    <col min="19" max="22" width="5.7109375" style="0" bestFit="1" customWidth="1"/>
    <col min="23" max="23" width="4.8515625" style="0" bestFit="1" customWidth="1"/>
    <col min="24" max="25" width="5.7109375" style="0" bestFit="1" customWidth="1"/>
    <col min="26" max="26" width="4.8515625" style="0" bestFit="1" customWidth="1"/>
  </cols>
  <sheetData>
    <row r="1" spans="2:26" ht="15.75">
      <c r="B1" s="1036" t="s">
        <v>352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</row>
    <row r="2" spans="2:26" ht="12.75">
      <c r="B2" s="1037" t="s">
        <v>342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</row>
    <row r="3" spans="2:26" ht="13.5" thickBot="1">
      <c r="B3" s="499"/>
      <c r="C3" s="201"/>
      <c r="D3" s="315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2:26" ht="12.75">
      <c r="B4" s="1060" t="s">
        <v>1</v>
      </c>
      <c r="C4" s="1062" t="s">
        <v>4</v>
      </c>
      <c r="D4" s="1038" t="s">
        <v>5</v>
      </c>
      <c r="E4" s="1026" t="s">
        <v>6</v>
      </c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7"/>
    </row>
    <row r="5" spans="2:26" ht="12.75">
      <c r="B5" s="1061"/>
      <c r="C5" s="1063"/>
      <c r="D5" s="105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311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82" t="s">
        <v>28</v>
      </c>
    </row>
    <row r="6" spans="2:26" ht="13.5" thickBot="1">
      <c r="B6" s="1061"/>
      <c r="C6" s="1064"/>
      <c r="D6" s="1059"/>
      <c r="E6" s="1031" t="s">
        <v>29</v>
      </c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2"/>
    </row>
    <row r="7" spans="2:26" ht="13.5" thickBot="1">
      <c r="B7" s="502">
        <v>1</v>
      </c>
      <c r="C7" s="997" t="s">
        <v>312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9"/>
    </row>
    <row r="8" spans="2:26" ht="12.75">
      <c r="B8" s="506">
        <v>1</v>
      </c>
      <c r="C8" s="160" t="s">
        <v>32</v>
      </c>
      <c r="D8" s="297">
        <v>40550</v>
      </c>
      <c r="E8" s="507">
        <v>6500</v>
      </c>
      <c r="F8" s="507">
        <v>11300</v>
      </c>
      <c r="G8" s="508">
        <v>7100</v>
      </c>
      <c r="H8" s="508">
        <v>16500</v>
      </c>
      <c r="I8" s="508">
        <v>25000</v>
      </c>
      <c r="J8" s="508">
        <v>32500</v>
      </c>
      <c r="K8" s="508">
        <v>35800</v>
      </c>
      <c r="L8" s="856">
        <v>0</v>
      </c>
      <c r="M8" s="856">
        <v>0</v>
      </c>
      <c r="N8" s="856">
        <v>0</v>
      </c>
      <c r="O8" s="856">
        <v>0</v>
      </c>
      <c r="P8" s="856">
        <v>0</v>
      </c>
      <c r="Q8" s="856">
        <v>0</v>
      </c>
      <c r="R8" s="856" t="s">
        <v>33</v>
      </c>
      <c r="S8" s="856" t="s">
        <v>33</v>
      </c>
      <c r="T8" s="856" t="s">
        <v>33</v>
      </c>
      <c r="U8" s="856" t="s">
        <v>33</v>
      </c>
      <c r="V8" s="856" t="s">
        <v>33</v>
      </c>
      <c r="W8" s="856" t="s">
        <v>33</v>
      </c>
      <c r="X8" s="856" t="s">
        <v>33</v>
      </c>
      <c r="Y8" s="856" t="s">
        <v>33</v>
      </c>
      <c r="Z8" s="857" t="s">
        <v>33</v>
      </c>
    </row>
    <row r="9" spans="2:26" ht="12.75">
      <c r="B9" s="501">
        <v>2</v>
      </c>
      <c r="C9" s="190" t="s">
        <v>36</v>
      </c>
      <c r="D9" s="292">
        <v>40550</v>
      </c>
      <c r="E9" s="510">
        <v>6500</v>
      </c>
      <c r="F9" s="510">
        <v>11300</v>
      </c>
      <c r="G9" s="865">
        <v>7100</v>
      </c>
      <c r="H9" s="865">
        <v>16500</v>
      </c>
      <c r="I9" s="510">
        <v>25000</v>
      </c>
      <c r="J9" s="510">
        <v>32500</v>
      </c>
      <c r="K9" s="510">
        <v>35800</v>
      </c>
      <c r="L9" s="858">
        <v>0</v>
      </c>
      <c r="M9" s="858">
        <v>0</v>
      </c>
      <c r="N9" s="858">
        <v>0</v>
      </c>
      <c r="O9" s="858">
        <v>0</v>
      </c>
      <c r="P9" s="858">
        <v>0</v>
      </c>
      <c r="Q9" s="858">
        <v>0</v>
      </c>
      <c r="R9" s="858" t="s">
        <v>33</v>
      </c>
      <c r="S9" s="858" t="s">
        <v>33</v>
      </c>
      <c r="T9" s="858" t="s">
        <v>33</v>
      </c>
      <c r="U9" s="858" t="s">
        <v>33</v>
      </c>
      <c r="V9" s="859" t="s">
        <v>33</v>
      </c>
      <c r="W9" s="858" t="s">
        <v>33</v>
      </c>
      <c r="X9" s="859" t="s">
        <v>33</v>
      </c>
      <c r="Y9" s="859" t="s">
        <v>33</v>
      </c>
      <c r="Z9" s="860" t="s">
        <v>33</v>
      </c>
    </row>
    <row r="10" spans="2:26" ht="13.5" thickBot="1">
      <c r="B10" s="501">
        <v>3</v>
      </c>
      <c r="C10" s="187" t="s">
        <v>38</v>
      </c>
      <c r="D10" s="262">
        <v>40550</v>
      </c>
      <c r="E10" s="863">
        <v>0</v>
      </c>
      <c r="F10" s="863">
        <v>0</v>
      </c>
      <c r="G10" s="862">
        <v>0</v>
      </c>
      <c r="H10" s="862">
        <v>0</v>
      </c>
      <c r="I10" s="512">
        <v>25000</v>
      </c>
      <c r="J10" s="512">
        <v>32500</v>
      </c>
      <c r="K10" s="512">
        <v>35800</v>
      </c>
      <c r="L10" s="861">
        <v>0</v>
      </c>
      <c r="M10" s="861">
        <v>0</v>
      </c>
      <c r="N10" s="861">
        <v>0</v>
      </c>
      <c r="O10" s="861">
        <v>0</v>
      </c>
      <c r="P10" s="861">
        <v>0</v>
      </c>
      <c r="Q10" s="861">
        <v>0</v>
      </c>
      <c r="R10" s="861" t="s">
        <v>33</v>
      </c>
      <c r="S10" s="861" t="s">
        <v>33</v>
      </c>
      <c r="T10" s="861" t="s">
        <v>33</v>
      </c>
      <c r="U10" s="861" t="s">
        <v>33</v>
      </c>
      <c r="V10" s="862" t="s">
        <v>33</v>
      </c>
      <c r="W10" s="863" t="s">
        <v>33</v>
      </c>
      <c r="X10" s="862" t="s">
        <v>33</v>
      </c>
      <c r="Y10" s="862" t="s">
        <v>33</v>
      </c>
      <c r="Z10" s="864" t="s">
        <v>33</v>
      </c>
    </row>
    <row r="11" spans="2:26" ht="13.5" thickBot="1">
      <c r="B11" s="502">
        <v>2</v>
      </c>
      <c r="C11" s="997" t="s">
        <v>173</v>
      </c>
      <c r="D11" s="998"/>
      <c r="E11" s="998"/>
      <c r="F11" s="998"/>
      <c r="G11" s="998"/>
      <c r="H11" s="998"/>
      <c r="I11" s="998"/>
      <c r="J11" s="998"/>
      <c r="K11" s="998"/>
      <c r="L11" s="998"/>
      <c r="M11" s="998"/>
      <c r="N11" s="998"/>
      <c r="O11" s="998"/>
      <c r="P11" s="998"/>
      <c r="Q11" s="998"/>
      <c r="R11" s="998"/>
      <c r="S11" s="998"/>
      <c r="T11" s="998"/>
      <c r="U11" s="998"/>
      <c r="V11" s="998"/>
      <c r="W11" s="998"/>
      <c r="X11" s="998"/>
      <c r="Y11" s="998"/>
      <c r="Z11" s="999"/>
    </row>
    <row r="12" spans="2:26" ht="12.75">
      <c r="B12" s="501">
        <v>4</v>
      </c>
      <c r="C12" s="223" t="s">
        <v>41</v>
      </c>
      <c r="D12" s="214">
        <v>40559</v>
      </c>
      <c r="E12" s="514">
        <v>7500</v>
      </c>
      <c r="F12" s="514">
        <v>10700</v>
      </c>
      <c r="G12" s="514">
        <v>9000</v>
      </c>
      <c r="H12" s="514">
        <v>12100</v>
      </c>
      <c r="I12" s="514">
        <v>21300</v>
      </c>
      <c r="J12" s="514">
        <v>28500</v>
      </c>
      <c r="K12" s="514">
        <v>31400</v>
      </c>
      <c r="L12" s="514">
        <v>3800</v>
      </c>
      <c r="M12" s="514">
        <v>5400</v>
      </c>
      <c r="N12" s="514">
        <v>4200</v>
      </c>
      <c r="O12" s="858">
        <v>0</v>
      </c>
      <c r="P12" s="858">
        <v>0</v>
      </c>
      <c r="Q12" s="514">
        <v>6100</v>
      </c>
      <c r="R12" s="514">
        <v>5000</v>
      </c>
      <c r="S12" s="514">
        <v>6900</v>
      </c>
      <c r="T12" s="514">
        <v>12100</v>
      </c>
      <c r="U12" s="514">
        <v>16100</v>
      </c>
      <c r="V12" s="514">
        <v>17800</v>
      </c>
      <c r="W12" s="514" t="s">
        <v>33</v>
      </c>
      <c r="X12" s="514" t="s">
        <v>33</v>
      </c>
      <c r="Y12" s="514" t="s">
        <v>33</v>
      </c>
      <c r="Z12" s="866" t="s">
        <v>33</v>
      </c>
    </row>
    <row r="13" spans="2:26" ht="13.5" thickBot="1">
      <c r="B13" s="501">
        <v>5</v>
      </c>
      <c r="C13" s="231" t="s">
        <v>215</v>
      </c>
      <c r="D13" s="283">
        <v>40559</v>
      </c>
      <c r="E13" s="516">
        <v>6900</v>
      </c>
      <c r="F13" s="516">
        <v>9100</v>
      </c>
      <c r="G13" s="516">
        <v>22700</v>
      </c>
      <c r="H13" s="516">
        <v>27400</v>
      </c>
      <c r="I13" s="516">
        <v>31500</v>
      </c>
      <c r="J13" s="516" t="s">
        <v>33</v>
      </c>
      <c r="K13" s="516" t="s">
        <v>33</v>
      </c>
      <c r="L13" s="516" t="s">
        <v>33</v>
      </c>
      <c r="M13" s="516" t="s">
        <v>33</v>
      </c>
      <c r="N13" s="516">
        <v>1500</v>
      </c>
      <c r="O13" s="858">
        <v>0</v>
      </c>
      <c r="P13" s="858">
        <v>0</v>
      </c>
      <c r="Q13" s="858">
        <v>0</v>
      </c>
      <c r="R13" s="516" t="s">
        <v>33</v>
      </c>
      <c r="S13" s="516" t="s">
        <v>33</v>
      </c>
      <c r="T13" s="516" t="s">
        <v>33</v>
      </c>
      <c r="U13" s="516" t="s">
        <v>33</v>
      </c>
      <c r="V13" s="516" t="s">
        <v>33</v>
      </c>
      <c r="W13" s="516">
        <v>4700</v>
      </c>
      <c r="X13" s="516">
        <v>6600</v>
      </c>
      <c r="Y13" s="516">
        <v>6900</v>
      </c>
      <c r="Z13" s="517">
        <v>0</v>
      </c>
    </row>
    <row r="14" spans="2:26" ht="13.5" thickBot="1">
      <c r="B14" s="502">
        <v>3</v>
      </c>
      <c r="C14" s="997" t="s">
        <v>174</v>
      </c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9"/>
    </row>
    <row r="15" spans="2:26" ht="12.75">
      <c r="B15" s="501">
        <v>6</v>
      </c>
      <c r="C15" s="160" t="s">
        <v>45</v>
      </c>
      <c r="D15" s="283">
        <v>40559</v>
      </c>
      <c r="E15" s="518">
        <v>7200</v>
      </c>
      <c r="F15" s="519">
        <v>11100</v>
      </c>
      <c r="G15" s="519">
        <v>8900</v>
      </c>
      <c r="H15" s="519">
        <v>14300</v>
      </c>
      <c r="I15" s="519">
        <v>21000</v>
      </c>
      <c r="J15" s="519">
        <v>33900</v>
      </c>
      <c r="K15" s="519">
        <v>42800</v>
      </c>
      <c r="L15" s="858">
        <v>0</v>
      </c>
      <c r="M15" s="858">
        <v>0</v>
      </c>
      <c r="N15" s="858">
        <v>0</v>
      </c>
      <c r="O15" s="858">
        <v>0</v>
      </c>
      <c r="P15" s="858">
        <v>0</v>
      </c>
      <c r="Q15" s="858">
        <v>0</v>
      </c>
      <c r="R15" s="858" t="s">
        <v>33</v>
      </c>
      <c r="S15" s="858" t="s">
        <v>33</v>
      </c>
      <c r="T15" s="858" t="s">
        <v>33</v>
      </c>
      <c r="U15" s="858" t="s">
        <v>33</v>
      </c>
      <c r="V15" s="858" t="s">
        <v>33</v>
      </c>
      <c r="W15" s="858">
        <v>0</v>
      </c>
      <c r="X15" s="858">
        <v>0</v>
      </c>
      <c r="Y15" s="858">
        <v>0</v>
      </c>
      <c r="Z15" s="857">
        <v>0</v>
      </c>
    </row>
    <row r="16" spans="2:26" ht="12.75">
      <c r="B16" s="501">
        <v>7</v>
      </c>
      <c r="C16" s="190" t="s">
        <v>47</v>
      </c>
      <c r="D16" s="283">
        <v>40559</v>
      </c>
      <c r="E16" s="521">
        <v>7300</v>
      </c>
      <c r="F16" s="522">
        <v>11300</v>
      </c>
      <c r="G16" s="522">
        <v>9100</v>
      </c>
      <c r="H16" s="522">
        <v>14500</v>
      </c>
      <c r="I16" s="522">
        <v>21400</v>
      </c>
      <c r="J16" s="522">
        <v>34500</v>
      </c>
      <c r="K16" s="522">
        <v>43700</v>
      </c>
      <c r="L16" s="858">
        <v>0</v>
      </c>
      <c r="M16" s="858">
        <v>0</v>
      </c>
      <c r="N16" s="858">
        <v>0</v>
      </c>
      <c r="O16" s="858">
        <v>0</v>
      </c>
      <c r="P16" s="858">
        <v>0</v>
      </c>
      <c r="Q16" s="858">
        <v>0</v>
      </c>
      <c r="R16" s="858" t="s">
        <v>33</v>
      </c>
      <c r="S16" s="858" t="s">
        <v>33</v>
      </c>
      <c r="T16" s="858" t="s">
        <v>33</v>
      </c>
      <c r="U16" s="858" t="s">
        <v>33</v>
      </c>
      <c r="V16" s="858" t="s">
        <v>33</v>
      </c>
      <c r="W16" s="858">
        <v>0</v>
      </c>
      <c r="X16" s="858">
        <v>0</v>
      </c>
      <c r="Y16" s="858">
        <v>0</v>
      </c>
      <c r="Z16" s="860">
        <v>0</v>
      </c>
    </row>
    <row r="17" spans="2:26" ht="12.75">
      <c r="B17" s="501">
        <v>8</v>
      </c>
      <c r="C17" s="190" t="s">
        <v>50</v>
      </c>
      <c r="D17" s="283">
        <v>40559</v>
      </c>
      <c r="E17" s="521">
        <v>7300</v>
      </c>
      <c r="F17" s="522">
        <v>11300</v>
      </c>
      <c r="G17" s="522">
        <v>9100</v>
      </c>
      <c r="H17" s="522">
        <v>14500</v>
      </c>
      <c r="I17" s="522">
        <v>21400</v>
      </c>
      <c r="J17" s="522">
        <v>34500</v>
      </c>
      <c r="K17" s="522">
        <v>43700</v>
      </c>
      <c r="L17" s="858">
        <v>0</v>
      </c>
      <c r="M17" s="858">
        <v>0</v>
      </c>
      <c r="N17" s="858">
        <v>0</v>
      </c>
      <c r="O17" s="858">
        <v>0</v>
      </c>
      <c r="P17" s="858">
        <v>0</v>
      </c>
      <c r="Q17" s="858">
        <v>0</v>
      </c>
      <c r="R17" s="858" t="s">
        <v>33</v>
      </c>
      <c r="S17" s="858" t="s">
        <v>33</v>
      </c>
      <c r="T17" s="858" t="s">
        <v>33</v>
      </c>
      <c r="U17" s="858" t="s">
        <v>33</v>
      </c>
      <c r="V17" s="858" t="s">
        <v>33</v>
      </c>
      <c r="W17" s="858">
        <v>0</v>
      </c>
      <c r="X17" s="858">
        <v>0</v>
      </c>
      <c r="Y17" s="858">
        <v>0</v>
      </c>
      <c r="Z17" s="860">
        <v>0</v>
      </c>
    </row>
    <row r="18" spans="2:26" ht="13.5" thickBot="1">
      <c r="B18" s="501">
        <v>9</v>
      </c>
      <c r="C18" s="190" t="s">
        <v>52</v>
      </c>
      <c r="D18" s="283">
        <v>40559</v>
      </c>
      <c r="E18" s="521">
        <v>7300</v>
      </c>
      <c r="F18" s="522">
        <v>11300</v>
      </c>
      <c r="G18" s="522">
        <v>9100</v>
      </c>
      <c r="H18" s="522">
        <v>14500</v>
      </c>
      <c r="I18" s="522">
        <v>21400</v>
      </c>
      <c r="J18" s="522">
        <v>34500</v>
      </c>
      <c r="K18" s="522">
        <v>43700</v>
      </c>
      <c r="L18" s="858">
        <v>0</v>
      </c>
      <c r="M18" s="858">
        <v>0</v>
      </c>
      <c r="N18" s="858">
        <v>0</v>
      </c>
      <c r="O18" s="858">
        <v>0</v>
      </c>
      <c r="P18" s="858">
        <v>0</v>
      </c>
      <c r="Q18" s="858">
        <v>0</v>
      </c>
      <c r="R18" s="858" t="s">
        <v>33</v>
      </c>
      <c r="S18" s="858" t="s">
        <v>33</v>
      </c>
      <c r="T18" s="858" t="s">
        <v>33</v>
      </c>
      <c r="U18" s="858" t="s">
        <v>33</v>
      </c>
      <c r="V18" s="858" t="s">
        <v>33</v>
      </c>
      <c r="W18" s="858">
        <v>0</v>
      </c>
      <c r="X18" s="858">
        <v>0</v>
      </c>
      <c r="Y18" s="858">
        <v>0</v>
      </c>
      <c r="Z18" s="860">
        <v>0</v>
      </c>
    </row>
    <row r="19" spans="2:26" ht="13.5" thickBot="1">
      <c r="B19" s="502">
        <v>4</v>
      </c>
      <c r="C19" s="997" t="s">
        <v>53</v>
      </c>
      <c r="D19" s="998"/>
      <c r="E19" s="998"/>
      <c r="F19" s="998"/>
      <c r="G19" s="998"/>
      <c r="H19" s="998"/>
      <c r="I19" s="998"/>
      <c r="J19" s="998"/>
      <c r="K19" s="998"/>
      <c r="L19" s="998"/>
      <c r="M19" s="998"/>
      <c r="N19" s="998"/>
      <c r="O19" s="998"/>
      <c r="P19" s="998"/>
      <c r="Q19" s="998"/>
      <c r="R19" s="998"/>
      <c r="S19" s="998"/>
      <c r="T19" s="998"/>
      <c r="U19" s="998"/>
      <c r="V19" s="998"/>
      <c r="W19" s="998"/>
      <c r="X19" s="998"/>
      <c r="Y19" s="998"/>
      <c r="Z19" s="999"/>
    </row>
    <row r="20" spans="2:26" ht="12.75">
      <c r="B20" s="501">
        <v>10</v>
      </c>
      <c r="C20" s="160" t="s">
        <v>55</v>
      </c>
      <c r="D20" s="214">
        <v>40559</v>
      </c>
      <c r="E20" s="527">
        <v>3700</v>
      </c>
      <c r="F20" s="528">
        <v>4300</v>
      </c>
      <c r="G20" s="528">
        <v>8800</v>
      </c>
      <c r="H20" s="528">
        <v>15400</v>
      </c>
      <c r="I20" s="528">
        <v>48500</v>
      </c>
      <c r="J20" s="528">
        <v>64800</v>
      </c>
      <c r="K20" s="528">
        <v>72000</v>
      </c>
      <c r="L20" s="858">
        <v>0</v>
      </c>
      <c r="M20" s="858">
        <v>0</v>
      </c>
      <c r="N20" s="858">
        <v>0</v>
      </c>
      <c r="O20" s="858">
        <v>0</v>
      </c>
      <c r="P20" s="858">
        <v>0</v>
      </c>
      <c r="Q20" s="858">
        <v>0</v>
      </c>
      <c r="R20" s="528" t="s">
        <v>33</v>
      </c>
      <c r="S20" s="528" t="s">
        <v>33</v>
      </c>
      <c r="T20" s="528" t="s">
        <v>33</v>
      </c>
      <c r="U20" s="528" t="s">
        <v>33</v>
      </c>
      <c r="V20" s="867" t="s">
        <v>33</v>
      </c>
      <c r="W20" s="867" t="s">
        <v>33</v>
      </c>
      <c r="X20" s="867" t="s">
        <v>33</v>
      </c>
      <c r="Y20" s="528" t="s">
        <v>33</v>
      </c>
      <c r="Z20" s="529" t="s">
        <v>33</v>
      </c>
    </row>
    <row r="21" spans="2:26" ht="12.75">
      <c r="B21" s="501">
        <v>11</v>
      </c>
      <c r="C21" s="190" t="s">
        <v>58</v>
      </c>
      <c r="D21" s="283">
        <v>40559</v>
      </c>
      <c r="E21" s="530">
        <v>8400</v>
      </c>
      <c r="F21" s="531">
        <v>12700</v>
      </c>
      <c r="G21" s="531">
        <v>9200</v>
      </c>
      <c r="H21" s="531">
        <v>16200</v>
      </c>
      <c r="I21" s="531">
        <v>50900</v>
      </c>
      <c r="J21" s="531">
        <v>68000</v>
      </c>
      <c r="K21" s="531">
        <v>75600</v>
      </c>
      <c r="L21" s="858">
        <v>0</v>
      </c>
      <c r="M21" s="858">
        <v>0</v>
      </c>
      <c r="N21" s="858">
        <v>0</v>
      </c>
      <c r="O21" s="858">
        <v>0</v>
      </c>
      <c r="P21" s="858">
        <v>0</v>
      </c>
      <c r="Q21" s="858">
        <v>0</v>
      </c>
      <c r="R21" s="858">
        <v>0</v>
      </c>
      <c r="S21" s="858">
        <v>0</v>
      </c>
      <c r="T21" s="531" t="s">
        <v>33</v>
      </c>
      <c r="U21" s="531" t="s">
        <v>33</v>
      </c>
      <c r="V21" s="869" t="s">
        <v>33</v>
      </c>
      <c r="W21" s="869" t="s">
        <v>33</v>
      </c>
      <c r="X21" s="869" t="s">
        <v>33</v>
      </c>
      <c r="Y21" s="868" t="s">
        <v>33</v>
      </c>
      <c r="Z21" s="870" t="s">
        <v>33</v>
      </c>
    </row>
    <row r="22" spans="2:26" ht="13.5" thickBot="1">
      <c r="B22" s="501">
        <v>12</v>
      </c>
      <c r="C22" s="187" t="s">
        <v>60</v>
      </c>
      <c r="D22" s="283">
        <v>40559</v>
      </c>
      <c r="E22" s="533">
        <v>8400</v>
      </c>
      <c r="F22" s="534">
        <v>12700</v>
      </c>
      <c r="G22" s="531">
        <v>9200</v>
      </c>
      <c r="H22" s="534">
        <v>16200</v>
      </c>
      <c r="I22" s="534">
        <v>50900</v>
      </c>
      <c r="J22" s="534">
        <v>68000</v>
      </c>
      <c r="K22" s="534">
        <v>75600</v>
      </c>
      <c r="L22" s="858">
        <v>0</v>
      </c>
      <c r="M22" s="858">
        <v>0</v>
      </c>
      <c r="N22" s="858">
        <v>0</v>
      </c>
      <c r="O22" s="858">
        <v>0</v>
      </c>
      <c r="P22" s="858">
        <v>0</v>
      </c>
      <c r="Q22" s="858">
        <v>0</v>
      </c>
      <c r="R22" s="534" t="s">
        <v>33</v>
      </c>
      <c r="S22" s="534" t="s">
        <v>33</v>
      </c>
      <c r="T22" s="534" t="s">
        <v>33</v>
      </c>
      <c r="U22" s="534" t="s">
        <v>33</v>
      </c>
      <c r="V22" s="534" t="s">
        <v>33</v>
      </c>
      <c r="W22" s="534" t="s">
        <v>33</v>
      </c>
      <c r="X22" s="534" t="s">
        <v>33</v>
      </c>
      <c r="Y22" s="534" t="s">
        <v>33</v>
      </c>
      <c r="Z22" s="535" t="s">
        <v>33</v>
      </c>
    </row>
    <row r="23" spans="2:26" ht="13.5" thickBot="1">
      <c r="B23" s="502">
        <v>5</v>
      </c>
      <c r="C23" s="997" t="s">
        <v>176</v>
      </c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9"/>
    </row>
    <row r="24" spans="2:26" ht="12.75">
      <c r="B24" s="501">
        <v>13</v>
      </c>
      <c r="C24" s="160" t="s">
        <v>68</v>
      </c>
      <c r="D24" s="292">
        <v>40544</v>
      </c>
      <c r="E24" s="536">
        <v>8100</v>
      </c>
      <c r="F24" s="537">
        <v>9300</v>
      </c>
      <c r="G24" s="537">
        <v>8500</v>
      </c>
      <c r="H24" s="537">
        <v>11000</v>
      </c>
      <c r="I24" s="537">
        <v>23500</v>
      </c>
      <c r="J24" s="537">
        <v>31600</v>
      </c>
      <c r="K24" s="537">
        <v>34500</v>
      </c>
      <c r="L24" s="871" t="s">
        <v>33</v>
      </c>
      <c r="M24" s="871" t="s">
        <v>33</v>
      </c>
      <c r="N24" s="871" t="s">
        <v>33</v>
      </c>
      <c r="O24" s="871" t="s">
        <v>33</v>
      </c>
      <c r="P24" s="871" t="s">
        <v>33</v>
      </c>
      <c r="Q24" s="871" t="s">
        <v>33</v>
      </c>
      <c r="R24" s="871" t="s">
        <v>33</v>
      </c>
      <c r="S24" s="537" t="s">
        <v>33</v>
      </c>
      <c r="T24" s="537" t="s">
        <v>33</v>
      </c>
      <c r="U24" s="537" t="s">
        <v>33</v>
      </c>
      <c r="V24" s="537" t="s">
        <v>33</v>
      </c>
      <c r="W24" s="537" t="s">
        <v>33</v>
      </c>
      <c r="X24" s="537" t="s">
        <v>33</v>
      </c>
      <c r="Y24" s="537" t="s">
        <v>33</v>
      </c>
      <c r="Z24" s="538" t="s">
        <v>33</v>
      </c>
    </row>
    <row r="25" spans="2:26" ht="12.75">
      <c r="B25" s="501">
        <v>14</v>
      </c>
      <c r="C25" s="190" t="s">
        <v>70</v>
      </c>
      <c r="D25" s="213">
        <v>40544</v>
      </c>
      <c r="E25" s="539">
        <v>8100</v>
      </c>
      <c r="F25" s="540">
        <v>8900</v>
      </c>
      <c r="G25" s="540">
        <v>8100</v>
      </c>
      <c r="H25" s="540">
        <v>10500</v>
      </c>
      <c r="I25" s="540">
        <v>21500</v>
      </c>
      <c r="J25" s="540">
        <v>28800</v>
      </c>
      <c r="K25" s="540">
        <v>31600</v>
      </c>
      <c r="L25" s="540" t="s">
        <v>33</v>
      </c>
      <c r="M25" s="540" t="s">
        <v>33</v>
      </c>
      <c r="N25" s="540">
        <v>5100</v>
      </c>
      <c r="O25" s="540" t="s">
        <v>33</v>
      </c>
      <c r="P25" s="540" t="s">
        <v>33</v>
      </c>
      <c r="Q25" s="540" t="s">
        <v>33</v>
      </c>
      <c r="R25" s="540" t="s">
        <v>33</v>
      </c>
      <c r="S25" s="540" t="s">
        <v>33</v>
      </c>
      <c r="T25" s="540" t="s">
        <v>33</v>
      </c>
      <c r="U25" s="540" t="s">
        <v>33</v>
      </c>
      <c r="V25" s="873" t="s">
        <v>33</v>
      </c>
      <c r="W25" s="873" t="s">
        <v>33</v>
      </c>
      <c r="X25" s="873" t="s">
        <v>33</v>
      </c>
      <c r="Y25" s="873" t="s">
        <v>33</v>
      </c>
      <c r="Z25" s="541" t="s">
        <v>33</v>
      </c>
    </row>
    <row r="26" spans="2:26" ht="13.5" thickBot="1">
      <c r="B26" s="501">
        <v>15</v>
      </c>
      <c r="C26" s="187" t="s">
        <v>72</v>
      </c>
      <c r="D26" s="262">
        <v>40544</v>
      </c>
      <c r="E26" s="542">
        <v>8100</v>
      </c>
      <c r="F26" s="543">
        <v>8900</v>
      </c>
      <c r="G26" s="543">
        <v>8100</v>
      </c>
      <c r="H26" s="543">
        <v>10500</v>
      </c>
      <c r="I26" s="543">
        <v>21500</v>
      </c>
      <c r="J26" s="543">
        <v>28800</v>
      </c>
      <c r="K26" s="543">
        <v>31600</v>
      </c>
      <c r="L26" s="872" t="s">
        <v>33</v>
      </c>
      <c r="M26" s="872" t="s">
        <v>33</v>
      </c>
      <c r="N26" s="872">
        <v>3500</v>
      </c>
      <c r="O26" s="872" t="s">
        <v>33</v>
      </c>
      <c r="P26" s="872" t="s">
        <v>33</v>
      </c>
      <c r="Q26" s="872" t="s">
        <v>33</v>
      </c>
      <c r="R26" s="872" t="s">
        <v>33</v>
      </c>
      <c r="S26" s="543" t="s">
        <v>33</v>
      </c>
      <c r="T26" s="543" t="s">
        <v>33</v>
      </c>
      <c r="U26" s="543" t="s">
        <v>33</v>
      </c>
      <c r="V26" s="543" t="s">
        <v>33</v>
      </c>
      <c r="W26" s="543" t="s">
        <v>33</v>
      </c>
      <c r="X26" s="543" t="s">
        <v>33</v>
      </c>
      <c r="Y26" s="543" t="s">
        <v>33</v>
      </c>
      <c r="Z26" s="874" t="s">
        <v>33</v>
      </c>
    </row>
    <row r="27" spans="2:26" ht="13.5" thickBot="1">
      <c r="B27" s="502">
        <v>6</v>
      </c>
      <c r="C27" s="997" t="s">
        <v>221</v>
      </c>
      <c r="D27" s="998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8"/>
      <c r="V27" s="998"/>
      <c r="W27" s="998"/>
      <c r="X27" s="998"/>
      <c r="Y27" s="998"/>
      <c r="Z27" s="999"/>
    </row>
    <row r="28" spans="2:26" ht="12.75">
      <c r="B28" s="501">
        <v>16</v>
      </c>
      <c r="C28" s="160" t="s">
        <v>75</v>
      </c>
      <c r="D28" s="292">
        <v>40559</v>
      </c>
      <c r="E28" s="545">
        <v>5000</v>
      </c>
      <c r="F28" s="545">
        <v>10200</v>
      </c>
      <c r="G28" s="545">
        <v>6500</v>
      </c>
      <c r="H28" s="545">
        <v>10200</v>
      </c>
      <c r="I28" s="545">
        <v>14500</v>
      </c>
      <c r="J28" s="545">
        <v>19600</v>
      </c>
      <c r="K28" s="545">
        <v>22100</v>
      </c>
      <c r="L28" s="545" t="s">
        <v>33</v>
      </c>
      <c r="M28" s="545" t="s">
        <v>33</v>
      </c>
      <c r="N28" s="545" t="s">
        <v>33</v>
      </c>
      <c r="O28" s="545" t="s">
        <v>33</v>
      </c>
      <c r="P28" s="545" t="s">
        <v>33</v>
      </c>
      <c r="Q28" s="545" t="s">
        <v>33</v>
      </c>
      <c r="R28" s="545" t="s">
        <v>33</v>
      </c>
      <c r="S28" s="545" t="s">
        <v>33</v>
      </c>
      <c r="T28" s="545" t="s">
        <v>33</v>
      </c>
      <c r="U28" s="545" t="s">
        <v>33</v>
      </c>
      <c r="V28" s="545" t="s">
        <v>33</v>
      </c>
      <c r="W28" s="545" t="s">
        <v>33</v>
      </c>
      <c r="X28" s="545" t="s">
        <v>33</v>
      </c>
      <c r="Y28" s="545" t="s">
        <v>33</v>
      </c>
      <c r="Z28" s="546" t="s">
        <v>33</v>
      </c>
    </row>
    <row r="29" spans="2:26" ht="12.75">
      <c r="B29" s="501">
        <v>17</v>
      </c>
      <c r="C29" s="190" t="s">
        <v>77</v>
      </c>
      <c r="D29" s="292">
        <v>40559</v>
      </c>
      <c r="E29" s="547">
        <v>9500</v>
      </c>
      <c r="F29" s="547">
        <v>19000</v>
      </c>
      <c r="G29" s="547">
        <v>11300</v>
      </c>
      <c r="H29" s="547">
        <v>19000</v>
      </c>
      <c r="I29" s="547">
        <v>28400</v>
      </c>
      <c r="J29" s="547">
        <v>37600</v>
      </c>
      <c r="K29" s="547">
        <v>43000</v>
      </c>
      <c r="L29" s="547" t="s">
        <v>33</v>
      </c>
      <c r="M29" s="547" t="s">
        <v>33</v>
      </c>
      <c r="N29" s="547" t="s">
        <v>33</v>
      </c>
      <c r="O29" s="547" t="s">
        <v>33</v>
      </c>
      <c r="P29" s="547" t="s">
        <v>33</v>
      </c>
      <c r="Q29" s="547" t="s">
        <v>33</v>
      </c>
      <c r="R29" s="547" t="s">
        <v>33</v>
      </c>
      <c r="S29" s="547" t="s">
        <v>33</v>
      </c>
      <c r="T29" s="547" t="s">
        <v>33</v>
      </c>
      <c r="U29" s="547" t="s">
        <v>33</v>
      </c>
      <c r="V29" s="545" t="s">
        <v>33</v>
      </c>
      <c r="W29" s="545" t="s">
        <v>33</v>
      </c>
      <c r="X29" s="545" t="s">
        <v>33</v>
      </c>
      <c r="Y29" s="545" t="s">
        <v>33</v>
      </c>
      <c r="Z29" s="875" t="s">
        <v>33</v>
      </c>
    </row>
    <row r="30" spans="2:26" ht="12.75">
      <c r="B30" s="501">
        <v>18</v>
      </c>
      <c r="C30" s="190" t="s">
        <v>79</v>
      </c>
      <c r="D30" s="292">
        <v>40559</v>
      </c>
      <c r="E30" s="547">
        <v>7200</v>
      </c>
      <c r="F30" s="547">
        <v>14500</v>
      </c>
      <c r="G30" s="547">
        <v>8200</v>
      </c>
      <c r="H30" s="547">
        <v>14500</v>
      </c>
      <c r="I30" s="547">
        <v>21700</v>
      </c>
      <c r="J30" s="547">
        <v>28900</v>
      </c>
      <c r="K30" s="547">
        <v>31400</v>
      </c>
      <c r="L30" s="547" t="s">
        <v>33</v>
      </c>
      <c r="M30" s="547" t="s">
        <v>33</v>
      </c>
      <c r="N30" s="547">
        <v>2900</v>
      </c>
      <c r="O30" s="547">
        <v>5500</v>
      </c>
      <c r="P30" s="547" t="s">
        <v>33</v>
      </c>
      <c r="Q30" s="547">
        <v>9400</v>
      </c>
      <c r="R30" s="547" t="s">
        <v>33</v>
      </c>
      <c r="S30" s="547" t="s">
        <v>33</v>
      </c>
      <c r="T30" s="547" t="s">
        <v>33</v>
      </c>
      <c r="U30" s="547" t="s">
        <v>33</v>
      </c>
      <c r="V30" s="545" t="s">
        <v>33</v>
      </c>
      <c r="W30" s="545" t="s">
        <v>33</v>
      </c>
      <c r="X30" s="545" t="s">
        <v>33</v>
      </c>
      <c r="Y30" s="545" t="s">
        <v>33</v>
      </c>
      <c r="Z30" s="875" t="s">
        <v>33</v>
      </c>
    </row>
    <row r="31" spans="2:26" ht="12.75">
      <c r="B31" s="501">
        <v>19</v>
      </c>
      <c r="C31" s="190" t="s">
        <v>82</v>
      </c>
      <c r="D31" s="292">
        <v>40559</v>
      </c>
      <c r="E31" s="547">
        <v>7200</v>
      </c>
      <c r="F31" s="547">
        <v>14500</v>
      </c>
      <c r="G31" s="547">
        <v>8200</v>
      </c>
      <c r="H31" s="547">
        <v>14500</v>
      </c>
      <c r="I31" s="547">
        <v>21700</v>
      </c>
      <c r="J31" s="547">
        <v>28900</v>
      </c>
      <c r="K31" s="547">
        <v>31200</v>
      </c>
      <c r="L31" s="547" t="s">
        <v>33</v>
      </c>
      <c r="M31" s="547" t="s">
        <v>33</v>
      </c>
      <c r="N31" s="547">
        <v>2900</v>
      </c>
      <c r="O31" s="547">
        <v>5500</v>
      </c>
      <c r="P31" s="547" t="s">
        <v>33</v>
      </c>
      <c r="Q31" s="547">
        <v>9400</v>
      </c>
      <c r="R31" s="547" t="s">
        <v>33</v>
      </c>
      <c r="S31" s="547" t="s">
        <v>33</v>
      </c>
      <c r="T31" s="547" t="s">
        <v>33</v>
      </c>
      <c r="U31" s="547" t="s">
        <v>33</v>
      </c>
      <c r="V31" s="545" t="s">
        <v>33</v>
      </c>
      <c r="W31" s="545" t="s">
        <v>33</v>
      </c>
      <c r="X31" s="545" t="s">
        <v>33</v>
      </c>
      <c r="Y31" s="545" t="s">
        <v>33</v>
      </c>
      <c r="Z31" s="875" t="s">
        <v>33</v>
      </c>
    </row>
    <row r="32" spans="2:26" ht="12.75">
      <c r="B32" s="501">
        <v>20</v>
      </c>
      <c r="C32" s="190" t="s">
        <v>85</v>
      </c>
      <c r="D32" s="292">
        <v>40559</v>
      </c>
      <c r="E32" s="547">
        <v>2500</v>
      </c>
      <c r="F32" s="547">
        <v>9300</v>
      </c>
      <c r="G32" s="547">
        <v>6000</v>
      </c>
      <c r="H32" s="547">
        <v>9300</v>
      </c>
      <c r="I32" s="547">
        <v>13300</v>
      </c>
      <c r="J32" s="547">
        <v>17900</v>
      </c>
      <c r="K32" s="547">
        <v>20300</v>
      </c>
      <c r="L32" s="547" t="s">
        <v>33</v>
      </c>
      <c r="M32" s="547" t="s">
        <v>33</v>
      </c>
      <c r="N32" s="547">
        <v>1500</v>
      </c>
      <c r="O32" s="547" t="s">
        <v>33</v>
      </c>
      <c r="P32" s="547" t="s">
        <v>33</v>
      </c>
      <c r="Q32" s="547" t="s">
        <v>33</v>
      </c>
      <c r="R32" s="547" t="s">
        <v>33</v>
      </c>
      <c r="S32" s="547" t="s">
        <v>33</v>
      </c>
      <c r="T32" s="547" t="s">
        <v>33</v>
      </c>
      <c r="U32" s="547" t="s">
        <v>33</v>
      </c>
      <c r="V32" s="545" t="s">
        <v>33</v>
      </c>
      <c r="W32" s="545" t="s">
        <v>33</v>
      </c>
      <c r="X32" s="545" t="s">
        <v>33</v>
      </c>
      <c r="Y32" s="545" t="s">
        <v>33</v>
      </c>
      <c r="Z32" s="875" t="s">
        <v>33</v>
      </c>
    </row>
    <row r="33" spans="2:26" ht="13.5" thickBot="1">
      <c r="B33" s="501">
        <v>21</v>
      </c>
      <c r="C33" s="187" t="s">
        <v>86</v>
      </c>
      <c r="D33" s="292">
        <v>40559</v>
      </c>
      <c r="E33" s="549">
        <v>2500</v>
      </c>
      <c r="F33" s="549">
        <v>9300</v>
      </c>
      <c r="G33" s="549">
        <v>6000</v>
      </c>
      <c r="H33" s="549">
        <v>9300</v>
      </c>
      <c r="I33" s="549">
        <v>13300</v>
      </c>
      <c r="J33" s="549">
        <v>17900</v>
      </c>
      <c r="K33" s="549">
        <v>20300</v>
      </c>
      <c r="L33" s="549" t="s">
        <v>33</v>
      </c>
      <c r="M33" s="549" t="s">
        <v>33</v>
      </c>
      <c r="N33" s="549">
        <v>1500</v>
      </c>
      <c r="O33" s="549" t="s">
        <v>33</v>
      </c>
      <c r="P33" s="549" t="s">
        <v>33</v>
      </c>
      <c r="Q33" s="549" t="s">
        <v>33</v>
      </c>
      <c r="R33" s="549" t="s">
        <v>33</v>
      </c>
      <c r="S33" s="549" t="s">
        <v>33</v>
      </c>
      <c r="T33" s="549" t="s">
        <v>33</v>
      </c>
      <c r="U33" s="549" t="s">
        <v>33</v>
      </c>
      <c r="V33" s="545" t="s">
        <v>33</v>
      </c>
      <c r="W33" s="545" t="s">
        <v>33</v>
      </c>
      <c r="X33" s="545" t="s">
        <v>33</v>
      </c>
      <c r="Y33" s="545" t="s">
        <v>33</v>
      </c>
      <c r="Z33" s="876" t="s">
        <v>33</v>
      </c>
    </row>
    <row r="34" spans="2:26" ht="13.5" thickBot="1">
      <c r="B34" s="502">
        <v>7</v>
      </c>
      <c r="C34" s="997" t="s">
        <v>178</v>
      </c>
      <c r="D34" s="998"/>
      <c r="E34" s="998"/>
      <c r="F34" s="998"/>
      <c r="G34" s="998"/>
      <c r="H34" s="998"/>
      <c r="I34" s="998"/>
      <c r="J34" s="998"/>
      <c r="K34" s="998"/>
      <c r="L34" s="998"/>
      <c r="M34" s="998"/>
      <c r="N34" s="998"/>
      <c r="O34" s="998"/>
      <c r="P34" s="998"/>
      <c r="Q34" s="998"/>
      <c r="R34" s="998"/>
      <c r="S34" s="998"/>
      <c r="T34" s="998"/>
      <c r="U34" s="998"/>
      <c r="V34" s="998"/>
      <c r="W34" s="998"/>
      <c r="X34" s="998"/>
      <c r="Y34" s="998"/>
      <c r="Z34" s="999"/>
    </row>
    <row r="35" spans="2:26" ht="12.75">
      <c r="B35" s="505">
        <v>22</v>
      </c>
      <c r="C35" s="228" t="s">
        <v>213</v>
      </c>
      <c r="D35" s="292">
        <v>40544</v>
      </c>
      <c r="E35" s="551">
        <v>8700</v>
      </c>
      <c r="F35" s="551">
        <v>11400</v>
      </c>
      <c r="G35" s="551">
        <v>11400</v>
      </c>
      <c r="H35" s="551">
        <v>11400</v>
      </c>
      <c r="I35" s="551">
        <v>28900</v>
      </c>
      <c r="J35" s="551">
        <v>38300</v>
      </c>
      <c r="K35" s="551">
        <v>42900</v>
      </c>
      <c r="L35" s="551" t="s">
        <v>33</v>
      </c>
      <c r="M35" s="551" t="s">
        <v>33</v>
      </c>
      <c r="N35" s="551" t="s">
        <v>33</v>
      </c>
      <c r="O35" s="551" t="s">
        <v>33</v>
      </c>
      <c r="P35" s="551" t="s">
        <v>33</v>
      </c>
      <c r="Q35" s="551" t="s">
        <v>33</v>
      </c>
      <c r="R35" s="551" t="s">
        <v>33</v>
      </c>
      <c r="S35" s="551" t="s">
        <v>33</v>
      </c>
      <c r="T35" s="551" t="s">
        <v>33</v>
      </c>
      <c r="U35" s="551" t="s">
        <v>33</v>
      </c>
      <c r="V35" s="551" t="s">
        <v>33</v>
      </c>
      <c r="W35" s="551" t="s">
        <v>33</v>
      </c>
      <c r="X35" s="551" t="s">
        <v>33</v>
      </c>
      <c r="Y35" s="551" t="s">
        <v>33</v>
      </c>
      <c r="Z35" s="552" t="s">
        <v>33</v>
      </c>
    </row>
    <row r="36" spans="2:26" ht="12.75">
      <c r="B36" s="505">
        <v>23</v>
      </c>
      <c r="C36" s="229" t="s">
        <v>214</v>
      </c>
      <c r="D36" s="292">
        <v>40544</v>
      </c>
      <c r="E36" s="553">
        <v>8700</v>
      </c>
      <c r="F36" s="553">
        <v>11400</v>
      </c>
      <c r="G36" s="553">
        <v>11400</v>
      </c>
      <c r="H36" s="553">
        <v>11400</v>
      </c>
      <c r="I36" s="553">
        <v>28900</v>
      </c>
      <c r="J36" s="553">
        <v>38300</v>
      </c>
      <c r="K36" s="553">
        <v>42900</v>
      </c>
      <c r="L36" s="553" t="s">
        <v>33</v>
      </c>
      <c r="M36" s="553" t="s">
        <v>33</v>
      </c>
      <c r="N36" s="553" t="s">
        <v>33</v>
      </c>
      <c r="O36" s="553" t="s">
        <v>33</v>
      </c>
      <c r="P36" s="553" t="s">
        <v>33</v>
      </c>
      <c r="Q36" s="553" t="s">
        <v>33</v>
      </c>
      <c r="R36" s="553" t="s">
        <v>33</v>
      </c>
      <c r="S36" s="553" t="s">
        <v>33</v>
      </c>
      <c r="T36" s="553" t="s">
        <v>33</v>
      </c>
      <c r="U36" s="553" t="s">
        <v>33</v>
      </c>
      <c r="V36" s="553" t="s">
        <v>33</v>
      </c>
      <c r="W36" s="551" t="s">
        <v>33</v>
      </c>
      <c r="X36" s="551" t="s">
        <v>33</v>
      </c>
      <c r="Y36" s="551" t="s">
        <v>33</v>
      </c>
      <c r="Z36" s="877" t="s">
        <v>33</v>
      </c>
    </row>
    <row r="37" spans="2:26" ht="12.75">
      <c r="B37" s="505">
        <v>24</v>
      </c>
      <c r="C37" s="229" t="s">
        <v>92</v>
      </c>
      <c r="D37" s="292">
        <v>40544</v>
      </c>
      <c r="E37" s="553">
        <v>10300</v>
      </c>
      <c r="F37" s="553">
        <v>13200</v>
      </c>
      <c r="G37" s="553">
        <v>13200</v>
      </c>
      <c r="H37" s="553">
        <v>13200</v>
      </c>
      <c r="I37" s="553">
        <v>32600</v>
      </c>
      <c r="J37" s="553">
        <v>39900</v>
      </c>
      <c r="K37" s="553">
        <v>44400</v>
      </c>
      <c r="L37" s="553" t="s">
        <v>33</v>
      </c>
      <c r="M37" s="553" t="s">
        <v>33</v>
      </c>
      <c r="N37" s="553" t="s">
        <v>33</v>
      </c>
      <c r="O37" s="553" t="s">
        <v>33</v>
      </c>
      <c r="P37" s="553" t="s">
        <v>33</v>
      </c>
      <c r="Q37" s="553" t="s">
        <v>33</v>
      </c>
      <c r="R37" s="553" t="s">
        <v>33</v>
      </c>
      <c r="S37" s="553" t="s">
        <v>33</v>
      </c>
      <c r="T37" s="553" t="s">
        <v>33</v>
      </c>
      <c r="U37" s="553" t="s">
        <v>33</v>
      </c>
      <c r="V37" s="553" t="s">
        <v>33</v>
      </c>
      <c r="W37" s="551" t="s">
        <v>33</v>
      </c>
      <c r="X37" s="551" t="s">
        <v>33</v>
      </c>
      <c r="Y37" s="551" t="s">
        <v>33</v>
      </c>
      <c r="Z37" s="877" t="s">
        <v>33</v>
      </c>
    </row>
    <row r="38" spans="2:26" ht="12.75">
      <c r="B38" s="505">
        <v>25</v>
      </c>
      <c r="C38" s="229" t="s">
        <v>314</v>
      </c>
      <c r="D38" s="292">
        <v>40544</v>
      </c>
      <c r="E38" s="553">
        <v>7700</v>
      </c>
      <c r="F38" s="553">
        <v>9400</v>
      </c>
      <c r="G38" s="553">
        <v>9400</v>
      </c>
      <c r="H38" s="553">
        <v>9400</v>
      </c>
      <c r="I38" s="553">
        <v>23200</v>
      </c>
      <c r="J38" s="553">
        <v>29100</v>
      </c>
      <c r="K38" s="553">
        <v>33800</v>
      </c>
      <c r="L38" s="553" t="s">
        <v>33</v>
      </c>
      <c r="M38" s="553" t="s">
        <v>33</v>
      </c>
      <c r="N38" s="553">
        <v>2300</v>
      </c>
      <c r="O38" s="553" t="s">
        <v>33</v>
      </c>
      <c r="P38" s="553" t="s">
        <v>33</v>
      </c>
      <c r="Q38" s="553">
        <v>2600</v>
      </c>
      <c r="R38" s="553">
        <v>2800</v>
      </c>
      <c r="S38" s="553" t="s">
        <v>33</v>
      </c>
      <c r="T38" s="553" t="s">
        <v>33</v>
      </c>
      <c r="U38" s="553" t="s">
        <v>33</v>
      </c>
      <c r="V38" s="553" t="s">
        <v>33</v>
      </c>
      <c r="W38" s="551" t="s">
        <v>33</v>
      </c>
      <c r="X38" s="551" t="s">
        <v>33</v>
      </c>
      <c r="Y38" s="551" t="s">
        <v>33</v>
      </c>
      <c r="Z38" s="877" t="s">
        <v>33</v>
      </c>
    </row>
    <row r="39" spans="2:26" ht="12.75">
      <c r="B39" s="505">
        <v>26</v>
      </c>
      <c r="C39" s="229" t="s">
        <v>189</v>
      </c>
      <c r="D39" s="292">
        <v>40544</v>
      </c>
      <c r="E39" s="553">
        <v>7700</v>
      </c>
      <c r="F39" s="553">
        <v>9400</v>
      </c>
      <c r="G39" s="553">
        <v>9400</v>
      </c>
      <c r="H39" s="553">
        <v>9400</v>
      </c>
      <c r="I39" s="553">
        <v>23200</v>
      </c>
      <c r="J39" s="553">
        <v>29100</v>
      </c>
      <c r="K39" s="553">
        <v>33800</v>
      </c>
      <c r="L39" s="553" t="s">
        <v>33</v>
      </c>
      <c r="M39" s="553" t="s">
        <v>33</v>
      </c>
      <c r="N39" s="553">
        <v>2300</v>
      </c>
      <c r="O39" s="553" t="s">
        <v>33</v>
      </c>
      <c r="P39" s="553" t="s">
        <v>33</v>
      </c>
      <c r="Q39" s="553">
        <v>2600</v>
      </c>
      <c r="R39" s="553">
        <v>2800</v>
      </c>
      <c r="S39" s="553" t="s">
        <v>33</v>
      </c>
      <c r="T39" s="553" t="s">
        <v>33</v>
      </c>
      <c r="U39" s="553" t="s">
        <v>33</v>
      </c>
      <c r="V39" s="553" t="s">
        <v>33</v>
      </c>
      <c r="W39" s="551" t="s">
        <v>33</v>
      </c>
      <c r="X39" s="551" t="s">
        <v>33</v>
      </c>
      <c r="Y39" s="551" t="s">
        <v>33</v>
      </c>
      <c r="Z39" s="877" t="s">
        <v>33</v>
      </c>
    </row>
    <row r="40" spans="2:26" ht="12.75">
      <c r="B40" s="505">
        <v>27</v>
      </c>
      <c r="C40" s="229" t="s">
        <v>98</v>
      </c>
      <c r="D40" s="214">
        <v>40544</v>
      </c>
      <c r="E40" s="553">
        <v>7700</v>
      </c>
      <c r="F40" s="553">
        <v>9400</v>
      </c>
      <c r="G40" s="553">
        <v>9400</v>
      </c>
      <c r="H40" s="553">
        <v>9400</v>
      </c>
      <c r="I40" s="553">
        <v>23200</v>
      </c>
      <c r="J40" s="553">
        <v>29100</v>
      </c>
      <c r="K40" s="553">
        <v>33800</v>
      </c>
      <c r="L40" s="553" t="s">
        <v>33</v>
      </c>
      <c r="M40" s="553" t="s">
        <v>33</v>
      </c>
      <c r="N40" s="553" t="s">
        <v>33</v>
      </c>
      <c r="O40" s="553" t="s">
        <v>33</v>
      </c>
      <c r="P40" s="553" t="s">
        <v>33</v>
      </c>
      <c r="Q40" s="553" t="s">
        <v>33</v>
      </c>
      <c r="R40" s="553" t="s">
        <v>33</v>
      </c>
      <c r="S40" s="553" t="s">
        <v>33</v>
      </c>
      <c r="T40" s="553" t="s">
        <v>33</v>
      </c>
      <c r="U40" s="553" t="s">
        <v>33</v>
      </c>
      <c r="V40" s="553" t="s">
        <v>33</v>
      </c>
      <c r="W40" s="551" t="s">
        <v>33</v>
      </c>
      <c r="X40" s="551" t="s">
        <v>33</v>
      </c>
      <c r="Y40" s="551" t="s">
        <v>33</v>
      </c>
      <c r="Z40" s="877" t="s">
        <v>33</v>
      </c>
    </row>
    <row r="41" spans="2:26" ht="13.5" thickBot="1">
      <c r="B41" s="505">
        <v>28</v>
      </c>
      <c r="C41" s="187" t="s">
        <v>99</v>
      </c>
      <c r="D41" s="214">
        <v>40544</v>
      </c>
      <c r="E41" s="555">
        <v>7700</v>
      </c>
      <c r="F41" s="555">
        <v>9400</v>
      </c>
      <c r="G41" s="555">
        <v>9400</v>
      </c>
      <c r="H41" s="555">
        <v>9400</v>
      </c>
      <c r="I41" s="555">
        <v>23200</v>
      </c>
      <c r="J41" s="555">
        <v>29100</v>
      </c>
      <c r="K41" s="555">
        <v>33800</v>
      </c>
      <c r="L41" s="555" t="s">
        <v>33</v>
      </c>
      <c r="M41" s="555" t="s">
        <v>33</v>
      </c>
      <c r="N41" s="555" t="s">
        <v>33</v>
      </c>
      <c r="O41" s="555" t="s">
        <v>33</v>
      </c>
      <c r="P41" s="555" t="s">
        <v>33</v>
      </c>
      <c r="Q41" s="555" t="s">
        <v>33</v>
      </c>
      <c r="R41" s="555" t="s">
        <v>33</v>
      </c>
      <c r="S41" s="555" t="s">
        <v>33</v>
      </c>
      <c r="T41" s="555" t="s">
        <v>33</v>
      </c>
      <c r="U41" s="555" t="s">
        <v>33</v>
      </c>
      <c r="V41" s="555" t="s">
        <v>33</v>
      </c>
      <c r="W41" s="551" t="s">
        <v>33</v>
      </c>
      <c r="X41" s="551" t="s">
        <v>33</v>
      </c>
      <c r="Y41" s="551" t="s">
        <v>33</v>
      </c>
      <c r="Z41" s="878" t="s">
        <v>33</v>
      </c>
    </row>
    <row r="42" spans="2:26" ht="13.5" thickBot="1">
      <c r="B42" s="504">
        <v>8</v>
      </c>
      <c r="C42" s="997" t="s">
        <v>179</v>
      </c>
      <c r="D42" s="998"/>
      <c r="E42" s="998"/>
      <c r="F42" s="998"/>
      <c r="G42" s="998"/>
      <c r="H42" s="998"/>
      <c r="I42" s="998"/>
      <c r="J42" s="998"/>
      <c r="K42" s="998"/>
      <c r="L42" s="998"/>
      <c r="M42" s="998"/>
      <c r="N42" s="998"/>
      <c r="O42" s="998"/>
      <c r="P42" s="998"/>
      <c r="Q42" s="998"/>
      <c r="R42" s="998"/>
      <c r="S42" s="998"/>
      <c r="T42" s="998"/>
      <c r="U42" s="998"/>
      <c r="V42" s="998"/>
      <c r="W42" s="998"/>
      <c r="X42" s="998"/>
      <c r="Y42" s="998"/>
      <c r="Z42" s="999"/>
    </row>
    <row r="43" spans="2:26" ht="12.75">
      <c r="B43" s="505">
        <v>29</v>
      </c>
      <c r="C43" s="223" t="s">
        <v>102</v>
      </c>
      <c r="D43" s="292">
        <v>40498</v>
      </c>
      <c r="E43" s="557">
        <v>12500</v>
      </c>
      <c r="F43" s="557">
        <v>25000</v>
      </c>
      <c r="G43" s="557">
        <v>16900</v>
      </c>
      <c r="H43" s="557">
        <v>29900</v>
      </c>
      <c r="I43" s="557">
        <v>32500</v>
      </c>
      <c r="J43" s="557">
        <v>49900</v>
      </c>
      <c r="K43" s="557">
        <v>64600</v>
      </c>
      <c r="L43" s="557" t="s">
        <v>33</v>
      </c>
      <c r="M43" s="557" t="s">
        <v>33</v>
      </c>
      <c r="N43" s="557" t="s">
        <v>33</v>
      </c>
      <c r="O43" s="557" t="s">
        <v>33</v>
      </c>
      <c r="P43" s="557" t="s">
        <v>33</v>
      </c>
      <c r="Q43" s="557" t="s">
        <v>33</v>
      </c>
      <c r="R43" s="557" t="s">
        <v>33</v>
      </c>
      <c r="S43" s="557" t="s">
        <v>33</v>
      </c>
      <c r="T43" s="557" t="s">
        <v>33</v>
      </c>
      <c r="U43" s="557" t="s">
        <v>33</v>
      </c>
      <c r="V43" s="557" t="s">
        <v>33</v>
      </c>
      <c r="W43" s="557" t="s">
        <v>33</v>
      </c>
      <c r="X43" s="557" t="s">
        <v>33</v>
      </c>
      <c r="Y43" s="557" t="s">
        <v>33</v>
      </c>
      <c r="Z43" s="558" t="s">
        <v>33</v>
      </c>
    </row>
    <row r="44" spans="2:26" ht="12.75">
      <c r="B44" s="501">
        <v>30</v>
      </c>
      <c r="C44" s="231" t="s">
        <v>104</v>
      </c>
      <c r="D44" s="292">
        <v>40498</v>
      </c>
      <c r="E44" s="559">
        <v>7600</v>
      </c>
      <c r="F44" s="559">
        <v>20100</v>
      </c>
      <c r="G44" s="559">
        <v>15200</v>
      </c>
      <c r="H44" s="559">
        <v>29900</v>
      </c>
      <c r="I44" s="559">
        <v>34800</v>
      </c>
      <c r="J44" s="559">
        <v>40100</v>
      </c>
      <c r="K44" s="559">
        <v>44600</v>
      </c>
      <c r="L44" s="557" t="s">
        <v>33</v>
      </c>
      <c r="M44" s="557" t="s">
        <v>33</v>
      </c>
      <c r="N44" s="557">
        <v>100</v>
      </c>
      <c r="O44" s="557" t="s">
        <v>33</v>
      </c>
      <c r="P44" s="557" t="s">
        <v>33</v>
      </c>
      <c r="Q44" s="557">
        <v>100</v>
      </c>
      <c r="R44" s="557">
        <v>100</v>
      </c>
      <c r="S44" s="557">
        <v>100</v>
      </c>
      <c r="T44" s="557">
        <v>100</v>
      </c>
      <c r="U44" s="557">
        <v>100</v>
      </c>
      <c r="V44" s="557" t="s">
        <v>33</v>
      </c>
      <c r="W44" s="557" t="s">
        <v>33</v>
      </c>
      <c r="X44" s="557" t="s">
        <v>33</v>
      </c>
      <c r="Y44" s="557" t="s">
        <v>33</v>
      </c>
      <c r="Z44" s="855" t="s">
        <v>33</v>
      </c>
    </row>
    <row r="45" spans="2:26" ht="12.75">
      <c r="B45" s="501">
        <v>31</v>
      </c>
      <c r="C45" s="231" t="s">
        <v>106</v>
      </c>
      <c r="D45" s="214">
        <v>40498</v>
      </c>
      <c r="E45" s="559">
        <v>8900</v>
      </c>
      <c r="F45" s="559">
        <v>26700</v>
      </c>
      <c r="G45" s="559">
        <v>13400</v>
      </c>
      <c r="H45" s="559">
        <v>35700</v>
      </c>
      <c r="I45" s="559">
        <v>40100</v>
      </c>
      <c r="J45" s="559">
        <v>44600</v>
      </c>
      <c r="K45" s="559">
        <v>53500</v>
      </c>
      <c r="L45" s="557" t="s">
        <v>33</v>
      </c>
      <c r="M45" s="557" t="s">
        <v>33</v>
      </c>
      <c r="N45" s="557">
        <v>100</v>
      </c>
      <c r="O45" s="557">
        <v>800</v>
      </c>
      <c r="P45" s="557">
        <v>3200</v>
      </c>
      <c r="Q45" s="557">
        <v>6400</v>
      </c>
      <c r="R45" s="557">
        <v>100</v>
      </c>
      <c r="S45" s="557" t="s">
        <v>33</v>
      </c>
      <c r="T45" s="557" t="s">
        <v>33</v>
      </c>
      <c r="U45" s="557" t="s">
        <v>33</v>
      </c>
      <c r="V45" s="557" t="s">
        <v>33</v>
      </c>
      <c r="W45" s="557" t="s">
        <v>33</v>
      </c>
      <c r="X45" s="557" t="s">
        <v>33</v>
      </c>
      <c r="Y45" s="557" t="s">
        <v>33</v>
      </c>
      <c r="Z45" s="855" t="s">
        <v>33</v>
      </c>
    </row>
    <row r="46" spans="2:26" ht="13.5" thickBot="1">
      <c r="B46" s="501">
        <v>32</v>
      </c>
      <c r="C46" s="880" t="s">
        <v>343</v>
      </c>
      <c r="D46" s="879"/>
      <c r="E46" s="559">
        <v>8900</v>
      </c>
      <c r="F46" s="559">
        <v>26700</v>
      </c>
      <c r="G46" s="559">
        <v>13400</v>
      </c>
      <c r="H46" s="559">
        <v>35700</v>
      </c>
      <c r="I46" s="559">
        <v>40100</v>
      </c>
      <c r="J46" s="559">
        <v>44600</v>
      </c>
      <c r="K46" s="559">
        <v>53500</v>
      </c>
      <c r="L46" s="557" t="s">
        <v>33</v>
      </c>
      <c r="M46" s="557" t="s">
        <v>33</v>
      </c>
      <c r="N46" s="557">
        <v>100</v>
      </c>
      <c r="O46" s="557">
        <v>800</v>
      </c>
      <c r="P46" s="557">
        <v>3200</v>
      </c>
      <c r="Q46" s="557">
        <v>6400</v>
      </c>
      <c r="R46" s="557">
        <v>100</v>
      </c>
      <c r="S46" s="557" t="s">
        <v>33</v>
      </c>
      <c r="T46" s="557" t="s">
        <v>33</v>
      </c>
      <c r="U46" s="557" t="s">
        <v>33</v>
      </c>
      <c r="V46" s="557" t="s">
        <v>33</v>
      </c>
      <c r="W46" s="557" t="s">
        <v>33</v>
      </c>
      <c r="X46" s="557" t="s">
        <v>33</v>
      </c>
      <c r="Y46" s="557" t="s">
        <v>33</v>
      </c>
      <c r="Z46" s="855" t="s">
        <v>33</v>
      </c>
    </row>
    <row r="47" spans="2:26" ht="13.5" thickBot="1">
      <c r="B47" s="502">
        <v>9</v>
      </c>
      <c r="C47" s="997" t="s">
        <v>313</v>
      </c>
      <c r="D47" s="998"/>
      <c r="E47" s="998"/>
      <c r="F47" s="998"/>
      <c r="G47" s="998"/>
      <c r="H47" s="998"/>
      <c r="I47" s="998"/>
      <c r="J47" s="998"/>
      <c r="K47" s="998"/>
      <c r="L47" s="998"/>
      <c r="M47" s="998"/>
      <c r="N47" s="998"/>
      <c r="O47" s="998"/>
      <c r="P47" s="998"/>
      <c r="Q47" s="998"/>
      <c r="R47" s="998"/>
      <c r="S47" s="998"/>
      <c r="T47" s="998"/>
      <c r="U47" s="998"/>
      <c r="V47" s="998"/>
      <c r="W47" s="998"/>
      <c r="X47" s="998"/>
      <c r="Y47" s="998"/>
      <c r="Z47" s="999"/>
    </row>
    <row r="48" spans="2:26" ht="12.75">
      <c r="B48" s="501">
        <v>33</v>
      </c>
      <c r="C48" s="228" t="s">
        <v>109</v>
      </c>
      <c r="D48" s="292">
        <v>40544</v>
      </c>
      <c r="E48" s="563">
        <v>8700</v>
      </c>
      <c r="F48" s="564">
        <v>10800</v>
      </c>
      <c r="G48" s="564">
        <v>11400</v>
      </c>
      <c r="H48" s="564">
        <v>12600</v>
      </c>
      <c r="I48" s="564">
        <v>26300</v>
      </c>
      <c r="J48" s="564">
        <v>35500</v>
      </c>
      <c r="K48" s="564">
        <v>40000</v>
      </c>
      <c r="L48" s="564" t="s">
        <v>33</v>
      </c>
      <c r="M48" s="564" t="s">
        <v>33</v>
      </c>
      <c r="N48" s="564">
        <v>6600</v>
      </c>
      <c r="O48" s="564" t="s">
        <v>33</v>
      </c>
      <c r="P48" s="564" t="s">
        <v>33</v>
      </c>
      <c r="Q48" s="564" t="s">
        <v>33</v>
      </c>
      <c r="R48" s="564" t="s">
        <v>33</v>
      </c>
      <c r="S48" s="564" t="s">
        <v>33</v>
      </c>
      <c r="T48" s="564" t="s">
        <v>33</v>
      </c>
      <c r="U48" s="564" t="s">
        <v>33</v>
      </c>
      <c r="V48" s="564" t="s">
        <v>33</v>
      </c>
      <c r="W48" s="564" t="s">
        <v>33</v>
      </c>
      <c r="X48" s="564" t="s">
        <v>33</v>
      </c>
      <c r="Y48" s="564" t="s">
        <v>33</v>
      </c>
      <c r="Z48" s="565" t="s">
        <v>33</v>
      </c>
    </row>
    <row r="49" spans="2:26" ht="12.75">
      <c r="B49" s="501">
        <v>34</v>
      </c>
      <c r="C49" s="229" t="s">
        <v>111</v>
      </c>
      <c r="D49" s="292">
        <v>40544</v>
      </c>
      <c r="E49" s="566">
        <v>6500</v>
      </c>
      <c r="F49" s="567">
        <v>7900</v>
      </c>
      <c r="G49" s="567">
        <v>7900</v>
      </c>
      <c r="H49" s="567">
        <v>7900</v>
      </c>
      <c r="I49" s="567">
        <v>17600</v>
      </c>
      <c r="J49" s="567">
        <v>23700</v>
      </c>
      <c r="K49" s="567">
        <v>26600</v>
      </c>
      <c r="L49" s="567" t="s">
        <v>33</v>
      </c>
      <c r="M49" s="567" t="s">
        <v>33</v>
      </c>
      <c r="N49" s="567">
        <v>5000</v>
      </c>
      <c r="O49" s="567" t="s">
        <v>33</v>
      </c>
      <c r="P49" s="567" t="s">
        <v>33</v>
      </c>
      <c r="Q49" s="567" t="s">
        <v>33</v>
      </c>
      <c r="R49" s="567" t="s">
        <v>33</v>
      </c>
      <c r="S49" s="567" t="s">
        <v>33</v>
      </c>
      <c r="T49" s="567" t="s">
        <v>33</v>
      </c>
      <c r="U49" s="567" t="s">
        <v>33</v>
      </c>
      <c r="V49" s="567" t="s">
        <v>33</v>
      </c>
      <c r="W49" s="567" t="s">
        <v>33</v>
      </c>
      <c r="X49" s="567" t="s">
        <v>33</v>
      </c>
      <c r="Y49" s="567" t="s">
        <v>33</v>
      </c>
      <c r="Z49" s="568" t="s">
        <v>33</v>
      </c>
    </row>
    <row r="50" spans="2:26" ht="12.75">
      <c r="B50" s="501">
        <v>35</v>
      </c>
      <c r="C50" s="229" t="s">
        <v>113</v>
      </c>
      <c r="D50" s="292">
        <v>40544</v>
      </c>
      <c r="E50" s="566">
        <v>8700</v>
      </c>
      <c r="F50" s="567">
        <v>10800</v>
      </c>
      <c r="G50" s="567">
        <v>11400</v>
      </c>
      <c r="H50" s="567">
        <v>12600</v>
      </c>
      <c r="I50" s="567">
        <v>26300</v>
      </c>
      <c r="J50" s="567">
        <v>35500</v>
      </c>
      <c r="K50" s="567">
        <v>40000</v>
      </c>
      <c r="L50" s="567" t="s">
        <v>33</v>
      </c>
      <c r="M50" s="567" t="s">
        <v>33</v>
      </c>
      <c r="N50" s="567">
        <v>6600</v>
      </c>
      <c r="O50" s="567" t="s">
        <v>33</v>
      </c>
      <c r="P50" s="567" t="s">
        <v>33</v>
      </c>
      <c r="Q50" s="567" t="s">
        <v>33</v>
      </c>
      <c r="R50" s="567" t="s">
        <v>33</v>
      </c>
      <c r="S50" s="567" t="s">
        <v>33</v>
      </c>
      <c r="T50" s="567" t="s">
        <v>33</v>
      </c>
      <c r="U50" s="567" t="s">
        <v>33</v>
      </c>
      <c r="V50" s="567" t="s">
        <v>33</v>
      </c>
      <c r="W50" s="567" t="s">
        <v>33</v>
      </c>
      <c r="X50" s="567" t="s">
        <v>33</v>
      </c>
      <c r="Y50" s="567" t="s">
        <v>33</v>
      </c>
      <c r="Z50" s="568" t="s">
        <v>33</v>
      </c>
    </row>
    <row r="51" spans="2:26" ht="13.5" thickBot="1">
      <c r="B51" s="501">
        <v>36</v>
      </c>
      <c r="C51" s="187" t="s">
        <v>115</v>
      </c>
      <c r="D51" s="214">
        <v>40544</v>
      </c>
      <c r="E51" s="569">
        <v>8700</v>
      </c>
      <c r="F51" s="570">
        <v>10800</v>
      </c>
      <c r="G51" s="570">
        <v>11400</v>
      </c>
      <c r="H51" s="570">
        <v>12600</v>
      </c>
      <c r="I51" s="570">
        <v>26300</v>
      </c>
      <c r="J51" s="570">
        <v>35500</v>
      </c>
      <c r="K51" s="570">
        <v>40000</v>
      </c>
      <c r="L51" s="570" t="s">
        <v>33</v>
      </c>
      <c r="M51" s="570" t="s">
        <v>33</v>
      </c>
      <c r="N51" s="570">
        <v>6600</v>
      </c>
      <c r="O51" s="570" t="s">
        <v>33</v>
      </c>
      <c r="P51" s="570" t="s">
        <v>33</v>
      </c>
      <c r="Q51" s="570">
        <v>800</v>
      </c>
      <c r="R51" s="570">
        <v>800</v>
      </c>
      <c r="S51" s="570">
        <v>800</v>
      </c>
      <c r="T51" s="570">
        <v>800</v>
      </c>
      <c r="U51" s="570" t="s">
        <v>33</v>
      </c>
      <c r="V51" s="570" t="s">
        <v>33</v>
      </c>
      <c r="W51" s="570" t="s">
        <v>33</v>
      </c>
      <c r="X51" s="570" t="s">
        <v>33</v>
      </c>
      <c r="Y51" s="570" t="s">
        <v>33</v>
      </c>
      <c r="Z51" s="571" t="s">
        <v>33</v>
      </c>
    </row>
    <row r="52" spans="2:26" ht="13.5" thickBot="1">
      <c r="B52" s="502">
        <v>10</v>
      </c>
      <c r="C52" s="997" t="s">
        <v>181</v>
      </c>
      <c r="D52" s="998"/>
      <c r="E52" s="998"/>
      <c r="F52" s="998"/>
      <c r="G52" s="998"/>
      <c r="H52" s="998"/>
      <c r="I52" s="998"/>
      <c r="J52" s="998"/>
      <c r="K52" s="998"/>
      <c r="L52" s="998"/>
      <c r="M52" s="998"/>
      <c r="N52" s="998"/>
      <c r="O52" s="998"/>
      <c r="P52" s="998"/>
      <c r="Q52" s="998"/>
      <c r="R52" s="998"/>
      <c r="S52" s="998"/>
      <c r="T52" s="998"/>
      <c r="U52" s="998"/>
      <c r="V52" s="998"/>
      <c r="W52" s="998"/>
      <c r="X52" s="998"/>
      <c r="Y52" s="998"/>
      <c r="Z52" s="999"/>
    </row>
    <row r="53" spans="2:26" ht="12.75">
      <c r="B53" s="501">
        <v>37</v>
      </c>
      <c r="C53" s="160" t="s">
        <v>118</v>
      </c>
      <c r="D53" s="292">
        <v>40549</v>
      </c>
      <c r="E53" s="572">
        <v>6100</v>
      </c>
      <c r="F53" s="573">
        <v>9000</v>
      </c>
      <c r="G53" s="573">
        <v>7700</v>
      </c>
      <c r="H53" s="573">
        <v>10400</v>
      </c>
      <c r="I53" s="573">
        <v>17800</v>
      </c>
      <c r="J53" s="573">
        <v>24100</v>
      </c>
      <c r="K53" s="573">
        <v>26200</v>
      </c>
      <c r="L53" s="573" t="s">
        <v>33</v>
      </c>
      <c r="M53" s="573" t="s">
        <v>33</v>
      </c>
      <c r="N53" s="573" t="s">
        <v>33</v>
      </c>
      <c r="O53" s="573" t="s">
        <v>33</v>
      </c>
      <c r="P53" s="573" t="s">
        <v>33</v>
      </c>
      <c r="Q53" s="573" t="s">
        <v>33</v>
      </c>
      <c r="R53" s="573" t="s">
        <v>33</v>
      </c>
      <c r="S53" s="573" t="s">
        <v>33</v>
      </c>
      <c r="T53" s="573" t="s">
        <v>33</v>
      </c>
      <c r="U53" s="573" t="s">
        <v>33</v>
      </c>
      <c r="V53" s="573" t="s">
        <v>33</v>
      </c>
      <c r="W53" s="573" t="s">
        <v>33</v>
      </c>
      <c r="X53" s="573" t="s">
        <v>33</v>
      </c>
      <c r="Y53" s="573" t="s">
        <v>33</v>
      </c>
      <c r="Z53" s="574" t="s">
        <v>33</v>
      </c>
    </row>
    <row r="54" spans="2:26" ht="13.5" thickBot="1">
      <c r="B54" s="501">
        <v>38</v>
      </c>
      <c r="C54" s="187" t="s">
        <v>121</v>
      </c>
      <c r="D54" s="293">
        <v>40549</v>
      </c>
      <c r="E54" s="575">
        <v>6100</v>
      </c>
      <c r="F54" s="576">
        <v>9000</v>
      </c>
      <c r="G54" s="576">
        <v>7700</v>
      </c>
      <c r="H54" s="576">
        <v>10400</v>
      </c>
      <c r="I54" s="576">
        <v>17800</v>
      </c>
      <c r="J54" s="576">
        <v>24100</v>
      </c>
      <c r="K54" s="576">
        <v>26200</v>
      </c>
      <c r="L54" s="576" t="s">
        <v>33</v>
      </c>
      <c r="M54" s="576" t="s">
        <v>33</v>
      </c>
      <c r="N54" s="576" t="s">
        <v>33</v>
      </c>
      <c r="O54" s="576" t="s">
        <v>33</v>
      </c>
      <c r="P54" s="576" t="s">
        <v>33</v>
      </c>
      <c r="Q54" s="576" t="s">
        <v>33</v>
      </c>
      <c r="R54" s="576" t="s">
        <v>33</v>
      </c>
      <c r="S54" s="576" t="s">
        <v>33</v>
      </c>
      <c r="T54" s="576" t="s">
        <v>33</v>
      </c>
      <c r="U54" s="576" t="s">
        <v>33</v>
      </c>
      <c r="V54" s="576" t="s">
        <v>33</v>
      </c>
      <c r="W54" s="576" t="s">
        <v>33</v>
      </c>
      <c r="X54" s="576" t="s">
        <v>33</v>
      </c>
      <c r="Y54" s="576" t="s">
        <v>33</v>
      </c>
      <c r="Z54" s="577" t="s">
        <v>33</v>
      </c>
    </row>
    <row r="55" spans="2:26" ht="13.5" thickBot="1">
      <c r="B55" s="502">
        <v>11</v>
      </c>
      <c r="C55" s="997" t="s">
        <v>129</v>
      </c>
      <c r="D55" s="998"/>
      <c r="E55" s="998"/>
      <c r="F55" s="998"/>
      <c r="G55" s="998"/>
      <c r="H55" s="998"/>
      <c r="I55" s="998"/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998"/>
      <c r="U55" s="998"/>
      <c r="V55" s="998"/>
      <c r="W55" s="1017"/>
      <c r="X55" s="1017"/>
      <c r="Y55" s="1017"/>
      <c r="Z55" s="1018"/>
    </row>
    <row r="56" spans="2:26" ht="12.75">
      <c r="B56" s="677">
        <v>39</v>
      </c>
      <c r="C56" s="675" t="s">
        <v>131</v>
      </c>
      <c r="D56" s="213">
        <v>40559</v>
      </c>
      <c r="E56" s="578">
        <v>6400</v>
      </c>
      <c r="F56" s="579">
        <v>7600</v>
      </c>
      <c r="G56" s="579">
        <v>21100</v>
      </c>
      <c r="H56" s="579">
        <v>27500</v>
      </c>
      <c r="I56" s="579">
        <v>31700</v>
      </c>
      <c r="J56" s="579" t="s">
        <v>33</v>
      </c>
      <c r="K56" s="579" t="s">
        <v>33</v>
      </c>
      <c r="L56" s="579" t="s">
        <v>33</v>
      </c>
      <c r="M56" s="579" t="s">
        <v>33</v>
      </c>
      <c r="N56" s="579">
        <v>4800</v>
      </c>
      <c r="O56" s="579" t="s">
        <v>33</v>
      </c>
      <c r="P56" s="579" t="s">
        <v>33</v>
      </c>
      <c r="Q56" s="579" t="s">
        <v>33</v>
      </c>
      <c r="R56" s="579" t="s">
        <v>33</v>
      </c>
      <c r="S56" s="579" t="s">
        <v>33</v>
      </c>
      <c r="T56" s="579" t="s">
        <v>33</v>
      </c>
      <c r="U56" s="579" t="s">
        <v>33</v>
      </c>
      <c r="V56" s="881" t="s">
        <v>33</v>
      </c>
      <c r="W56" s="579">
        <v>4700</v>
      </c>
      <c r="X56" s="579">
        <v>15400</v>
      </c>
      <c r="Y56" s="579">
        <v>7600</v>
      </c>
      <c r="Z56" s="580">
        <v>4700</v>
      </c>
    </row>
    <row r="57" spans="2:26" ht="12.75">
      <c r="B57" s="677">
        <v>40</v>
      </c>
      <c r="C57" s="670" t="s">
        <v>132</v>
      </c>
      <c r="D57" s="213">
        <v>40559</v>
      </c>
      <c r="E57" s="581">
        <v>6400</v>
      </c>
      <c r="F57" s="582">
        <v>7600</v>
      </c>
      <c r="G57" s="582">
        <v>21100</v>
      </c>
      <c r="H57" s="582">
        <v>27500</v>
      </c>
      <c r="I57" s="582">
        <v>31700</v>
      </c>
      <c r="J57" s="582" t="s">
        <v>33</v>
      </c>
      <c r="K57" s="582" t="s">
        <v>33</v>
      </c>
      <c r="L57" s="582" t="s">
        <v>33</v>
      </c>
      <c r="M57" s="582" t="s">
        <v>33</v>
      </c>
      <c r="N57" s="582">
        <v>4800</v>
      </c>
      <c r="O57" s="582" t="s">
        <v>33</v>
      </c>
      <c r="P57" s="582" t="s">
        <v>33</v>
      </c>
      <c r="Q57" s="582" t="s">
        <v>33</v>
      </c>
      <c r="R57" s="582" t="s">
        <v>33</v>
      </c>
      <c r="S57" s="582" t="s">
        <v>33</v>
      </c>
      <c r="T57" s="582" t="s">
        <v>33</v>
      </c>
      <c r="U57" s="582" t="s">
        <v>33</v>
      </c>
      <c r="V57" s="882" t="s">
        <v>33</v>
      </c>
      <c r="W57" s="582">
        <v>4700</v>
      </c>
      <c r="X57" s="582">
        <v>15400</v>
      </c>
      <c r="Y57" s="582">
        <v>7600</v>
      </c>
      <c r="Z57" s="583">
        <v>4700</v>
      </c>
    </row>
    <row r="58" spans="2:26" ht="12.75">
      <c r="B58" s="677">
        <v>41</v>
      </c>
      <c r="C58" s="670" t="s">
        <v>134</v>
      </c>
      <c r="D58" s="213">
        <v>40559</v>
      </c>
      <c r="E58" s="581">
        <v>6400</v>
      </c>
      <c r="F58" s="582">
        <v>7600</v>
      </c>
      <c r="G58" s="582">
        <v>21100</v>
      </c>
      <c r="H58" s="582">
        <v>27500</v>
      </c>
      <c r="I58" s="582">
        <v>31700</v>
      </c>
      <c r="J58" s="582" t="s">
        <v>33</v>
      </c>
      <c r="K58" s="582" t="s">
        <v>33</v>
      </c>
      <c r="L58" s="582" t="s">
        <v>33</v>
      </c>
      <c r="M58" s="582" t="s">
        <v>33</v>
      </c>
      <c r="N58" s="582" t="s">
        <v>33</v>
      </c>
      <c r="O58" s="582" t="s">
        <v>33</v>
      </c>
      <c r="P58" s="582" t="s">
        <v>33</v>
      </c>
      <c r="Q58" s="582" t="s">
        <v>33</v>
      </c>
      <c r="R58" s="582" t="s">
        <v>33</v>
      </c>
      <c r="S58" s="582" t="s">
        <v>33</v>
      </c>
      <c r="T58" s="582" t="s">
        <v>33</v>
      </c>
      <c r="U58" s="582" t="s">
        <v>33</v>
      </c>
      <c r="V58" s="882" t="s">
        <v>33</v>
      </c>
      <c r="W58" s="582">
        <v>4700</v>
      </c>
      <c r="X58" s="582">
        <v>15400</v>
      </c>
      <c r="Y58" s="582">
        <v>7600</v>
      </c>
      <c r="Z58" s="583">
        <v>4700</v>
      </c>
    </row>
    <row r="59" spans="2:26" ht="12.75">
      <c r="B59" s="677">
        <v>42</v>
      </c>
      <c r="C59" s="670" t="s">
        <v>136</v>
      </c>
      <c r="D59" s="213">
        <v>40559</v>
      </c>
      <c r="E59" s="581">
        <v>6400</v>
      </c>
      <c r="F59" s="582">
        <v>7600</v>
      </c>
      <c r="G59" s="582">
        <v>21100</v>
      </c>
      <c r="H59" s="582">
        <v>27500</v>
      </c>
      <c r="I59" s="582">
        <v>31700</v>
      </c>
      <c r="J59" s="582" t="s">
        <v>33</v>
      </c>
      <c r="K59" s="582" t="s">
        <v>33</v>
      </c>
      <c r="L59" s="582" t="s">
        <v>33</v>
      </c>
      <c r="M59" s="582" t="s">
        <v>33</v>
      </c>
      <c r="N59" s="582" t="s">
        <v>33</v>
      </c>
      <c r="O59" s="582" t="s">
        <v>33</v>
      </c>
      <c r="P59" s="582" t="s">
        <v>33</v>
      </c>
      <c r="Q59" s="582" t="s">
        <v>33</v>
      </c>
      <c r="R59" s="582" t="s">
        <v>33</v>
      </c>
      <c r="S59" s="582" t="s">
        <v>33</v>
      </c>
      <c r="T59" s="582" t="s">
        <v>33</v>
      </c>
      <c r="U59" s="582" t="s">
        <v>33</v>
      </c>
      <c r="V59" s="882" t="s">
        <v>33</v>
      </c>
      <c r="W59" s="582">
        <v>4700</v>
      </c>
      <c r="X59" s="582">
        <v>15400</v>
      </c>
      <c r="Y59" s="582">
        <v>7600</v>
      </c>
      <c r="Z59" s="583">
        <v>4700</v>
      </c>
    </row>
    <row r="60" spans="2:26" ht="12.75">
      <c r="B60" s="677">
        <v>43</v>
      </c>
      <c r="C60" s="670" t="s">
        <v>138</v>
      </c>
      <c r="D60" s="213">
        <v>40559</v>
      </c>
      <c r="E60" s="581">
        <v>6400</v>
      </c>
      <c r="F60" s="582">
        <v>7600</v>
      </c>
      <c r="G60" s="582">
        <v>21100</v>
      </c>
      <c r="H60" s="582">
        <v>27500</v>
      </c>
      <c r="I60" s="582">
        <v>31700</v>
      </c>
      <c r="J60" s="582" t="s">
        <v>33</v>
      </c>
      <c r="K60" s="582" t="s">
        <v>33</v>
      </c>
      <c r="L60" s="582" t="s">
        <v>33</v>
      </c>
      <c r="M60" s="582" t="s">
        <v>33</v>
      </c>
      <c r="N60" s="582">
        <v>3200</v>
      </c>
      <c r="O60" s="582" t="s">
        <v>33</v>
      </c>
      <c r="P60" s="582" t="s">
        <v>33</v>
      </c>
      <c r="Q60" s="582">
        <v>3600</v>
      </c>
      <c r="R60" s="582" t="s">
        <v>33</v>
      </c>
      <c r="S60" s="582" t="s">
        <v>33</v>
      </c>
      <c r="T60" s="582" t="s">
        <v>33</v>
      </c>
      <c r="U60" s="582" t="s">
        <v>33</v>
      </c>
      <c r="V60" s="882" t="s">
        <v>33</v>
      </c>
      <c r="W60" s="582">
        <v>4700</v>
      </c>
      <c r="X60" s="582">
        <v>15400</v>
      </c>
      <c r="Y60" s="582">
        <v>7600</v>
      </c>
      <c r="Z60" s="583">
        <v>4700</v>
      </c>
    </row>
    <row r="61" spans="2:26" ht="12.75">
      <c r="B61" s="677">
        <v>44</v>
      </c>
      <c r="C61" s="670" t="s">
        <v>140</v>
      </c>
      <c r="D61" s="213">
        <v>40559</v>
      </c>
      <c r="E61" s="581">
        <v>6400</v>
      </c>
      <c r="F61" s="582">
        <v>7600</v>
      </c>
      <c r="G61" s="582">
        <v>21100</v>
      </c>
      <c r="H61" s="582">
        <v>27500</v>
      </c>
      <c r="I61" s="582">
        <v>31700</v>
      </c>
      <c r="J61" s="582" t="s">
        <v>33</v>
      </c>
      <c r="K61" s="582" t="s">
        <v>33</v>
      </c>
      <c r="L61" s="582" t="s">
        <v>33</v>
      </c>
      <c r="M61" s="582" t="s">
        <v>33</v>
      </c>
      <c r="N61" s="582" t="s">
        <v>33</v>
      </c>
      <c r="O61" s="582" t="s">
        <v>33</v>
      </c>
      <c r="P61" s="582" t="s">
        <v>33</v>
      </c>
      <c r="Q61" s="582" t="s">
        <v>33</v>
      </c>
      <c r="R61" s="582" t="s">
        <v>33</v>
      </c>
      <c r="S61" s="582" t="s">
        <v>33</v>
      </c>
      <c r="T61" s="582" t="s">
        <v>33</v>
      </c>
      <c r="U61" s="582" t="s">
        <v>33</v>
      </c>
      <c r="V61" s="882" t="s">
        <v>33</v>
      </c>
      <c r="W61" s="582">
        <v>4700</v>
      </c>
      <c r="X61" s="582">
        <v>15400</v>
      </c>
      <c r="Y61" s="582">
        <v>7600</v>
      </c>
      <c r="Z61" s="583">
        <v>4700</v>
      </c>
    </row>
    <row r="62" spans="2:26" ht="12.75">
      <c r="B62" s="677">
        <v>45</v>
      </c>
      <c r="C62" s="670" t="s">
        <v>142</v>
      </c>
      <c r="D62" s="213">
        <v>40559</v>
      </c>
      <c r="E62" s="581">
        <v>6400</v>
      </c>
      <c r="F62" s="582">
        <v>7600</v>
      </c>
      <c r="G62" s="582">
        <v>21100</v>
      </c>
      <c r="H62" s="582">
        <v>27500</v>
      </c>
      <c r="I62" s="582">
        <v>31700</v>
      </c>
      <c r="J62" s="582" t="s">
        <v>33</v>
      </c>
      <c r="K62" s="582" t="s">
        <v>33</v>
      </c>
      <c r="L62" s="582" t="s">
        <v>33</v>
      </c>
      <c r="M62" s="582" t="s">
        <v>33</v>
      </c>
      <c r="N62" s="582">
        <v>3200</v>
      </c>
      <c r="O62" s="582" t="s">
        <v>33</v>
      </c>
      <c r="P62" s="582" t="s">
        <v>33</v>
      </c>
      <c r="Q62" s="582">
        <v>3600</v>
      </c>
      <c r="R62" s="582" t="s">
        <v>33</v>
      </c>
      <c r="S62" s="582" t="s">
        <v>33</v>
      </c>
      <c r="T62" s="582" t="s">
        <v>33</v>
      </c>
      <c r="U62" s="582" t="s">
        <v>33</v>
      </c>
      <c r="V62" s="882" t="s">
        <v>33</v>
      </c>
      <c r="W62" s="582">
        <v>4700</v>
      </c>
      <c r="X62" s="582">
        <v>15400</v>
      </c>
      <c r="Y62" s="582">
        <v>7600</v>
      </c>
      <c r="Z62" s="583">
        <v>4700</v>
      </c>
    </row>
    <row r="63" spans="2:26" ht="12.75">
      <c r="B63" s="677">
        <v>46</v>
      </c>
      <c r="C63" s="670" t="s">
        <v>144</v>
      </c>
      <c r="D63" s="213">
        <v>40559</v>
      </c>
      <c r="E63" s="581">
        <v>6400</v>
      </c>
      <c r="F63" s="582">
        <v>7600</v>
      </c>
      <c r="G63" s="582">
        <v>21100</v>
      </c>
      <c r="H63" s="582">
        <v>27500</v>
      </c>
      <c r="I63" s="582">
        <v>31700</v>
      </c>
      <c r="J63" s="582" t="s">
        <v>33</v>
      </c>
      <c r="K63" s="582" t="s">
        <v>33</v>
      </c>
      <c r="L63" s="582" t="s">
        <v>33</v>
      </c>
      <c r="M63" s="582" t="s">
        <v>33</v>
      </c>
      <c r="N63" s="582" t="s">
        <v>33</v>
      </c>
      <c r="O63" s="582" t="s">
        <v>33</v>
      </c>
      <c r="P63" s="582" t="s">
        <v>33</v>
      </c>
      <c r="Q63" s="582" t="s">
        <v>33</v>
      </c>
      <c r="R63" s="582" t="s">
        <v>33</v>
      </c>
      <c r="S63" s="582" t="s">
        <v>33</v>
      </c>
      <c r="T63" s="582" t="s">
        <v>33</v>
      </c>
      <c r="U63" s="582" t="s">
        <v>33</v>
      </c>
      <c r="V63" s="882" t="s">
        <v>33</v>
      </c>
      <c r="W63" s="582">
        <v>4700</v>
      </c>
      <c r="X63" s="582">
        <v>15400</v>
      </c>
      <c r="Y63" s="582">
        <v>7600</v>
      </c>
      <c r="Z63" s="583">
        <v>4700</v>
      </c>
    </row>
    <row r="64" spans="2:26" ht="12.75">
      <c r="B64" s="677">
        <v>47</v>
      </c>
      <c r="C64" s="670" t="s">
        <v>235</v>
      </c>
      <c r="D64" s="213">
        <v>40559</v>
      </c>
      <c r="E64" s="581">
        <v>6400</v>
      </c>
      <c r="F64" s="582">
        <v>7600</v>
      </c>
      <c r="G64" s="582">
        <v>21100</v>
      </c>
      <c r="H64" s="582">
        <v>27500</v>
      </c>
      <c r="I64" s="582">
        <v>31700</v>
      </c>
      <c r="J64" s="582" t="s">
        <v>33</v>
      </c>
      <c r="K64" s="582" t="s">
        <v>33</v>
      </c>
      <c r="L64" s="582" t="s">
        <v>33</v>
      </c>
      <c r="M64" s="582" t="s">
        <v>33</v>
      </c>
      <c r="N64" s="582" t="s">
        <v>33</v>
      </c>
      <c r="O64" s="582" t="s">
        <v>33</v>
      </c>
      <c r="P64" s="582" t="s">
        <v>33</v>
      </c>
      <c r="Q64" s="582" t="s">
        <v>33</v>
      </c>
      <c r="R64" s="582" t="s">
        <v>33</v>
      </c>
      <c r="S64" s="582" t="s">
        <v>33</v>
      </c>
      <c r="T64" s="582" t="s">
        <v>33</v>
      </c>
      <c r="U64" s="582" t="s">
        <v>33</v>
      </c>
      <c r="V64" s="882" t="s">
        <v>33</v>
      </c>
      <c r="W64" s="582">
        <v>4700</v>
      </c>
      <c r="X64" s="582">
        <v>15400</v>
      </c>
      <c r="Y64" s="582">
        <v>7600</v>
      </c>
      <c r="Z64" s="583">
        <v>4700</v>
      </c>
    </row>
    <row r="65" spans="2:26" ht="13.5" thickBot="1">
      <c r="B65" s="677">
        <v>48</v>
      </c>
      <c r="C65" s="157" t="s">
        <v>236</v>
      </c>
      <c r="D65" s="283">
        <v>40559</v>
      </c>
      <c r="E65" s="883">
        <v>6100</v>
      </c>
      <c r="F65" s="884">
        <v>6700</v>
      </c>
      <c r="G65" s="884">
        <v>16200</v>
      </c>
      <c r="H65" s="884">
        <v>21300</v>
      </c>
      <c r="I65" s="884">
        <v>24300</v>
      </c>
      <c r="J65" s="884" t="s">
        <v>33</v>
      </c>
      <c r="K65" s="884" t="s">
        <v>33</v>
      </c>
      <c r="L65" s="884" t="s">
        <v>33</v>
      </c>
      <c r="M65" s="884" t="s">
        <v>33</v>
      </c>
      <c r="N65" s="884">
        <v>400</v>
      </c>
      <c r="O65" s="884" t="s">
        <v>33</v>
      </c>
      <c r="P65" s="884" t="s">
        <v>33</v>
      </c>
      <c r="Q65" s="884">
        <v>400</v>
      </c>
      <c r="R65" s="884" t="s">
        <v>33</v>
      </c>
      <c r="S65" s="884" t="s">
        <v>33</v>
      </c>
      <c r="T65" s="884" t="s">
        <v>33</v>
      </c>
      <c r="U65" s="884" t="s">
        <v>33</v>
      </c>
      <c r="V65" s="885" t="s">
        <v>33</v>
      </c>
      <c r="W65" s="884">
        <v>4600</v>
      </c>
      <c r="X65" s="884">
        <v>15400</v>
      </c>
      <c r="Y65" s="884">
        <v>7600</v>
      </c>
      <c r="Z65" s="886">
        <v>4600</v>
      </c>
    </row>
    <row r="66" spans="2:26" ht="13.5" thickBot="1">
      <c r="B66" s="673">
        <v>12</v>
      </c>
      <c r="C66" s="1071" t="s">
        <v>183</v>
      </c>
      <c r="D66" s="1065"/>
      <c r="E66" s="1065"/>
      <c r="F66" s="1065"/>
      <c r="G66" s="1065"/>
      <c r="H66" s="1065"/>
      <c r="I66" s="1065"/>
      <c r="J66" s="1065"/>
      <c r="K66" s="1065"/>
      <c r="L66" s="1065"/>
      <c r="M66" s="1065"/>
      <c r="N66" s="1065"/>
      <c r="O66" s="1065"/>
      <c r="P66" s="1065"/>
      <c r="Q66" s="1065"/>
      <c r="R66" s="1065"/>
      <c r="S66" s="1065"/>
      <c r="T66" s="1065"/>
      <c r="U66" s="1065"/>
      <c r="V66" s="1065"/>
      <c r="W66" s="1065"/>
      <c r="X66" s="1065"/>
      <c r="Y66" s="1065"/>
      <c r="Z66" s="1072"/>
    </row>
    <row r="67" spans="2:26" ht="12.75">
      <c r="B67" s="677">
        <v>49</v>
      </c>
      <c r="C67" s="675" t="s">
        <v>151</v>
      </c>
      <c r="D67" s="213">
        <v>40559</v>
      </c>
      <c r="E67" s="587">
        <v>6100</v>
      </c>
      <c r="F67" s="588">
        <v>6600</v>
      </c>
      <c r="G67" s="588">
        <v>17300</v>
      </c>
      <c r="H67" s="588">
        <v>21600</v>
      </c>
      <c r="I67" s="588">
        <v>25200</v>
      </c>
      <c r="J67" s="588" t="s">
        <v>33</v>
      </c>
      <c r="K67" s="588" t="s">
        <v>33</v>
      </c>
      <c r="L67" s="588" t="s">
        <v>33</v>
      </c>
      <c r="M67" s="588" t="s">
        <v>33</v>
      </c>
      <c r="N67" s="588" t="s">
        <v>33</v>
      </c>
      <c r="O67" s="588" t="s">
        <v>33</v>
      </c>
      <c r="P67" s="588" t="s">
        <v>33</v>
      </c>
      <c r="Q67" s="588" t="s">
        <v>33</v>
      </c>
      <c r="R67" s="588" t="s">
        <v>33</v>
      </c>
      <c r="S67" s="588" t="s">
        <v>33</v>
      </c>
      <c r="T67" s="588" t="s">
        <v>33</v>
      </c>
      <c r="U67" s="588" t="s">
        <v>33</v>
      </c>
      <c r="V67" s="588" t="s">
        <v>33</v>
      </c>
      <c r="W67" s="588">
        <v>4800</v>
      </c>
      <c r="X67" s="588">
        <v>7100</v>
      </c>
      <c r="Y67" s="588">
        <v>7300</v>
      </c>
      <c r="Z67" s="589" t="s">
        <v>33</v>
      </c>
    </row>
    <row r="68" spans="2:26" ht="12.75">
      <c r="B68" s="677">
        <v>50</v>
      </c>
      <c r="C68" s="670" t="s">
        <v>153</v>
      </c>
      <c r="D68" s="213">
        <v>40559</v>
      </c>
      <c r="E68" s="590">
        <v>6100</v>
      </c>
      <c r="F68" s="591">
        <v>6600</v>
      </c>
      <c r="G68" s="591">
        <v>17300</v>
      </c>
      <c r="H68" s="591">
        <v>21600</v>
      </c>
      <c r="I68" s="591">
        <v>25200</v>
      </c>
      <c r="J68" s="591" t="s">
        <v>33</v>
      </c>
      <c r="K68" s="591" t="s">
        <v>33</v>
      </c>
      <c r="L68" s="591" t="s">
        <v>33</v>
      </c>
      <c r="M68" s="591" t="s">
        <v>33</v>
      </c>
      <c r="N68" s="591">
        <v>1500</v>
      </c>
      <c r="O68" s="591" t="s">
        <v>33</v>
      </c>
      <c r="P68" s="591" t="s">
        <v>33</v>
      </c>
      <c r="Q68" s="591" t="s">
        <v>33</v>
      </c>
      <c r="R68" s="591" t="s">
        <v>33</v>
      </c>
      <c r="S68" s="591" t="s">
        <v>33</v>
      </c>
      <c r="T68" s="591" t="s">
        <v>33</v>
      </c>
      <c r="U68" s="591" t="s">
        <v>33</v>
      </c>
      <c r="V68" s="591" t="s">
        <v>33</v>
      </c>
      <c r="W68" s="591">
        <v>4800</v>
      </c>
      <c r="X68" s="591">
        <v>7100</v>
      </c>
      <c r="Y68" s="591">
        <v>7300</v>
      </c>
      <c r="Z68" s="887" t="s">
        <v>33</v>
      </c>
    </row>
    <row r="69" spans="2:26" ht="12.75">
      <c r="B69" s="677">
        <v>51</v>
      </c>
      <c r="C69" s="670" t="s">
        <v>155</v>
      </c>
      <c r="D69" s="213">
        <v>40559</v>
      </c>
      <c r="E69" s="590">
        <v>6100</v>
      </c>
      <c r="F69" s="591">
        <v>6600</v>
      </c>
      <c r="G69" s="591">
        <v>17300</v>
      </c>
      <c r="H69" s="591">
        <v>21600</v>
      </c>
      <c r="I69" s="591">
        <v>25200</v>
      </c>
      <c r="J69" s="591" t="s">
        <v>33</v>
      </c>
      <c r="K69" s="591" t="s">
        <v>33</v>
      </c>
      <c r="L69" s="591" t="s">
        <v>33</v>
      </c>
      <c r="M69" s="591" t="s">
        <v>33</v>
      </c>
      <c r="N69" s="591">
        <v>600</v>
      </c>
      <c r="O69" s="591" t="s">
        <v>33</v>
      </c>
      <c r="P69" s="591" t="s">
        <v>33</v>
      </c>
      <c r="Q69" s="591" t="s">
        <v>33</v>
      </c>
      <c r="R69" s="591" t="s">
        <v>33</v>
      </c>
      <c r="S69" s="591" t="s">
        <v>33</v>
      </c>
      <c r="T69" s="591" t="s">
        <v>33</v>
      </c>
      <c r="U69" s="591" t="s">
        <v>33</v>
      </c>
      <c r="V69" s="591" t="s">
        <v>33</v>
      </c>
      <c r="W69" s="591">
        <v>4800</v>
      </c>
      <c r="X69" s="591">
        <v>7100</v>
      </c>
      <c r="Y69" s="591">
        <v>7300</v>
      </c>
      <c r="Z69" s="887" t="s">
        <v>33</v>
      </c>
    </row>
    <row r="70" spans="2:26" ht="12.75">
      <c r="B70" s="677">
        <v>52</v>
      </c>
      <c r="C70" s="670" t="s">
        <v>237</v>
      </c>
      <c r="D70" s="213">
        <v>40559</v>
      </c>
      <c r="E70" s="590">
        <v>6100</v>
      </c>
      <c r="F70" s="591">
        <v>6600</v>
      </c>
      <c r="G70" s="591">
        <v>17300</v>
      </c>
      <c r="H70" s="591">
        <v>21600</v>
      </c>
      <c r="I70" s="591">
        <v>25200</v>
      </c>
      <c r="J70" s="591" t="s">
        <v>33</v>
      </c>
      <c r="K70" s="591" t="s">
        <v>33</v>
      </c>
      <c r="L70" s="591" t="s">
        <v>33</v>
      </c>
      <c r="M70" s="591" t="s">
        <v>33</v>
      </c>
      <c r="N70" s="591">
        <v>4600</v>
      </c>
      <c r="O70" s="591" t="s">
        <v>33</v>
      </c>
      <c r="P70" s="591" t="s">
        <v>33</v>
      </c>
      <c r="Q70" s="591" t="s">
        <v>33</v>
      </c>
      <c r="R70" s="591" t="s">
        <v>33</v>
      </c>
      <c r="S70" s="591" t="s">
        <v>33</v>
      </c>
      <c r="T70" s="591" t="s">
        <v>33</v>
      </c>
      <c r="U70" s="591" t="s">
        <v>33</v>
      </c>
      <c r="V70" s="591" t="s">
        <v>33</v>
      </c>
      <c r="W70" s="591">
        <v>4800</v>
      </c>
      <c r="X70" s="591">
        <v>7100</v>
      </c>
      <c r="Y70" s="591">
        <v>7300</v>
      </c>
      <c r="Z70" s="592" t="s">
        <v>33</v>
      </c>
    </row>
    <row r="71" spans="2:26" ht="13.5" thickBot="1">
      <c r="B71" s="677">
        <v>53</v>
      </c>
      <c r="C71" s="669" t="s">
        <v>159</v>
      </c>
      <c r="D71" s="213">
        <v>40559</v>
      </c>
      <c r="E71" s="593">
        <v>6100</v>
      </c>
      <c r="F71" s="594">
        <v>6600</v>
      </c>
      <c r="G71" s="594">
        <v>17300</v>
      </c>
      <c r="H71" s="594">
        <v>21600</v>
      </c>
      <c r="I71" s="594">
        <v>25200</v>
      </c>
      <c r="J71" s="594" t="s">
        <v>33</v>
      </c>
      <c r="K71" s="594" t="s">
        <v>33</v>
      </c>
      <c r="L71" s="594" t="s">
        <v>33</v>
      </c>
      <c r="M71" s="594" t="s">
        <v>33</v>
      </c>
      <c r="N71" s="594" t="s">
        <v>33</v>
      </c>
      <c r="O71" s="594" t="s">
        <v>33</v>
      </c>
      <c r="P71" s="594" t="s">
        <v>33</v>
      </c>
      <c r="Q71" s="594" t="s">
        <v>33</v>
      </c>
      <c r="R71" s="594" t="s">
        <v>33</v>
      </c>
      <c r="S71" s="594" t="s">
        <v>33</v>
      </c>
      <c r="T71" s="594" t="s">
        <v>33</v>
      </c>
      <c r="U71" s="594" t="s">
        <v>33</v>
      </c>
      <c r="V71" s="594" t="s">
        <v>33</v>
      </c>
      <c r="W71" s="594">
        <v>4800</v>
      </c>
      <c r="X71" s="594">
        <v>7100</v>
      </c>
      <c r="Y71" s="594">
        <v>7300</v>
      </c>
      <c r="Z71" s="888" t="s">
        <v>33</v>
      </c>
    </row>
    <row r="72" spans="2:26" ht="13.5" thickBot="1">
      <c r="B72" s="673">
        <v>13</v>
      </c>
      <c r="C72" s="1065" t="s">
        <v>184</v>
      </c>
      <c r="D72" s="1065"/>
      <c r="E72" s="1065"/>
      <c r="F72" s="1065"/>
      <c r="G72" s="1065"/>
      <c r="H72" s="1065"/>
      <c r="I72" s="1065"/>
      <c r="J72" s="1065"/>
      <c r="K72" s="1065"/>
      <c r="L72" s="1065"/>
      <c r="M72" s="1065"/>
      <c r="N72" s="1065"/>
      <c r="O72" s="1065"/>
      <c r="P72" s="1065"/>
      <c r="Q72" s="1065"/>
      <c r="R72" s="1065"/>
      <c r="S72" s="1065"/>
      <c r="T72" s="1065"/>
      <c r="U72" s="1065"/>
      <c r="V72" s="1065"/>
      <c r="W72" s="1065"/>
      <c r="X72" s="1065"/>
      <c r="Y72" s="1065"/>
      <c r="Z72" s="1066"/>
    </row>
    <row r="73" spans="2:26" ht="12.75">
      <c r="B73" s="677">
        <v>54</v>
      </c>
      <c r="C73" s="675" t="s">
        <v>162</v>
      </c>
      <c r="D73" s="297">
        <v>40558</v>
      </c>
      <c r="E73" s="596">
        <v>6100</v>
      </c>
      <c r="F73" s="597">
        <v>6600</v>
      </c>
      <c r="G73" s="597">
        <v>17300</v>
      </c>
      <c r="H73" s="597">
        <v>21600</v>
      </c>
      <c r="I73" s="597">
        <v>25300</v>
      </c>
      <c r="J73" s="597" t="s">
        <v>33</v>
      </c>
      <c r="K73" s="597" t="s">
        <v>33</v>
      </c>
      <c r="L73" s="597" t="s">
        <v>33</v>
      </c>
      <c r="M73" s="597" t="s">
        <v>33</v>
      </c>
      <c r="N73" s="597">
        <v>3100</v>
      </c>
      <c r="O73" s="597" t="s">
        <v>33</v>
      </c>
      <c r="P73" s="597" t="s">
        <v>33</v>
      </c>
      <c r="Q73" s="597" t="s">
        <v>33</v>
      </c>
      <c r="R73" s="597" t="s">
        <v>33</v>
      </c>
      <c r="S73" s="597" t="s">
        <v>33</v>
      </c>
      <c r="T73" s="597" t="s">
        <v>33</v>
      </c>
      <c r="U73" s="597" t="s">
        <v>33</v>
      </c>
      <c r="V73" s="597" t="s">
        <v>33</v>
      </c>
      <c r="W73" s="597">
        <v>4100</v>
      </c>
      <c r="X73" s="597">
        <v>5000</v>
      </c>
      <c r="Y73" s="597">
        <v>6000</v>
      </c>
      <c r="Z73" s="895" t="s">
        <v>33</v>
      </c>
    </row>
    <row r="74" spans="2:26" ht="12.75">
      <c r="B74" s="677">
        <v>55</v>
      </c>
      <c r="C74" s="670" t="s">
        <v>164</v>
      </c>
      <c r="D74" s="213">
        <v>40558</v>
      </c>
      <c r="E74" s="599">
        <v>6100</v>
      </c>
      <c r="F74" s="600">
        <v>6600</v>
      </c>
      <c r="G74" s="600">
        <v>17300</v>
      </c>
      <c r="H74" s="600">
        <v>21600</v>
      </c>
      <c r="I74" s="600">
        <v>25300</v>
      </c>
      <c r="J74" s="600" t="s">
        <v>33</v>
      </c>
      <c r="K74" s="600" t="s">
        <v>33</v>
      </c>
      <c r="L74" s="600" t="s">
        <v>33</v>
      </c>
      <c r="M74" s="600" t="s">
        <v>33</v>
      </c>
      <c r="N74" s="600" t="s">
        <v>33</v>
      </c>
      <c r="O74" s="600" t="s">
        <v>33</v>
      </c>
      <c r="P74" s="600" t="s">
        <v>33</v>
      </c>
      <c r="Q74" s="600" t="s">
        <v>33</v>
      </c>
      <c r="R74" s="600" t="s">
        <v>33</v>
      </c>
      <c r="S74" s="600" t="s">
        <v>33</v>
      </c>
      <c r="T74" s="600" t="s">
        <v>33</v>
      </c>
      <c r="U74" s="600" t="s">
        <v>33</v>
      </c>
      <c r="V74" s="600" t="s">
        <v>33</v>
      </c>
      <c r="W74" s="600">
        <v>4100</v>
      </c>
      <c r="X74" s="600">
        <v>5000</v>
      </c>
      <c r="Y74" s="600">
        <v>6000</v>
      </c>
      <c r="Z74" s="592" t="s">
        <v>33</v>
      </c>
    </row>
    <row r="75" spans="2:26" ht="13.5" thickBot="1">
      <c r="B75" s="677">
        <v>56</v>
      </c>
      <c r="C75" s="669" t="s">
        <v>166</v>
      </c>
      <c r="D75" s="293">
        <v>40558</v>
      </c>
      <c r="E75" s="602">
        <v>6100</v>
      </c>
      <c r="F75" s="603">
        <v>6600</v>
      </c>
      <c r="G75" s="603">
        <v>17300</v>
      </c>
      <c r="H75" s="603">
        <v>21600</v>
      </c>
      <c r="I75" s="603">
        <v>25300</v>
      </c>
      <c r="J75" s="603" t="s">
        <v>33</v>
      </c>
      <c r="K75" s="603" t="s">
        <v>33</v>
      </c>
      <c r="L75" s="603" t="s">
        <v>33</v>
      </c>
      <c r="M75" s="603" t="s">
        <v>33</v>
      </c>
      <c r="N75" s="603">
        <v>3100</v>
      </c>
      <c r="O75" s="603">
        <v>2200</v>
      </c>
      <c r="P75" s="603">
        <v>3300</v>
      </c>
      <c r="Q75" s="603" t="s">
        <v>33</v>
      </c>
      <c r="R75" s="603" t="s">
        <v>33</v>
      </c>
      <c r="S75" s="603" t="s">
        <v>33</v>
      </c>
      <c r="T75" s="603" t="s">
        <v>33</v>
      </c>
      <c r="U75" s="603" t="s">
        <v>33</v>
      </c>
      <c r="V75" s="603" t="s">
        <v>33</v>
      </c>
      <c r="W75" s="603">
        <v>4100</v>
      </c>
      <c r="X75" s="603">
        <v>5000</v>
      </c>
      <c r="Y75" s="603">
        <v>6000</v>
      </c>
      <c r="Z75" s="896" t="s">
        <v>33</v>
      </c>
    </row>
    <row r="76" spans="2:26" ht="13.5" thickBot="1">
      <c r="B76" s="673">
        <v>14</v>
      </c>
      <c r="C76" s="998" t="s">
        <v>185</v>
      </c>
      <c r="D76" s="998"/>
      <c r="E76" s="998"/>
      <c r="F76" s="998"/>
      <c r="G76" s="998"/>
      <c r="H76" s="998"/>
      <c r="I76" s="998"/>
      <c r="J76" s="998"/>
      <c r="K76" s="998"/>
      <c r="L76" s="998"/>
      <c r="M76" s="998"/>
      <c r="N76" s="998"/>
      <c r="O76" s="998"/>
      <c r="P76" s="998"/>
      <c r="Q76" s="998"/>
      <c r="R76" s="998"/>
      <c r="S76" s="998"/>
      <c r="T76" s="998"/>
      <c r="U76" s="998"/>
      <c r="V76" s="998"/>
      <c r="W76" s="998"/>
      <c r="X76" s="998"/>
      <c r="Y76" s="998"/>
      <c r="Z76" s="999"/>
    </row>
    <row r="77" spans="2:26" ht="12.75">
      <c r="B77" s="677">
        <v>57</v>
      </c>
      <c r="C77" s="672" t="s">
        <v>167</v>
      </c>
      <c r="D77" s="486">
        <v>40551</v>
      </c>
      <c r="E77" s="605">
        <v>7700</v>
      </c>
      <c r="F77" s="606">
        <v>8800</v>
      </c>
      <c r="G77" s="606">
        <v>18700</v>
      </c>
      <c r="H77" s="606">
        <v>30700</v>
      </c>
      <c r="I77" s="606">
        <v>35100</v>
      </c>
      <c r="J77" s="606" t="s">
        <v>33</v>
      </c>
      <c r="K77" s="606" t="s">
        <v>33</v>
      </c>
      <c r="L77" s="606" t="s">
        <v>33</v>
      </c>
      <c r="M77" s="606" t="s">
        <v>33</v>
      </c>
      <c r="N77" s="606" t="s">
        <v>33</v>
      </c>
      <c r="O77" s="606" t="s">
        <v>33</v>
      </c>
      <c r="P77" s="606" t="s">
        <v>33</v>
      </c>
      <c r="Q77" s="606" t="s">
        <v>33</v>
      </c>
      <c r="R77" s="606" t="s">
        <v>33</v>
      </c>
      <c r="S77" s="606" t="s">
        <v>33</v>
      </c>
      <c r="T77" s="606" t="s">
        <v>33</v>
      </c>
      <c r="U77" s="606" t="s">
        <v>33</v>
      </c>
      <c r="V77" s="606" t="s">
        <v>33</v>
      </c>
      <c r="W77" s="606">
        <v>4700</v>
      </c>
      <c r="X77" s="606">
        <v>6900</v>
      </c>
      <c r="Y77" s="606">
        <v>7200</v>
      </c>
      <c r="Z77" s="589" t="s">
        <v>33</v>
      </c>
    </row>
    <row r="78" spans="2:26" ht="13.5" thickBot="1">
      <c r="B78" s="677">
        <v>58</v>
      </c>
      <c r="C78" s="669" t="s">
        <v>168</v>
      </c>
      <c r="D78" s="487">
        <v>40551</v>
      </c>
      <c r="E78" s="608">
        <v>7700</v>
      </c>
      <c r="F78" s="609">
        <v>8800</v>
      </c>
      <c r="G78" s="609">
        <v>18700</v>
      </c>
      <c r="H78" s="609">
        <v>30700</v>
      </c>
      <c r="I78" s="609">
        <v>35100</v>
      </c>
      <c r="J78" s="609" t="s">
        <v>33</v>
      </c>
      <c r="K78" s="609" t="s">
        <v>33</v>
      </c>
      <c r="L78" s="609" t="s">
        <v>33</v>
      </c>
      <c r="M78" s="609" t="s">
        <v>33</v>
      </c>
      <c r="N78" s="609" t="s">
        <v>33</v>
      </c>
      <c r="O78" s="609" t="s">
        <v>33</v>
      </c>
      <c r="P78" s="609" t="s">
        <v>33</v>
      </c>
      <c r="Q78" s="609" t="s">
        <v>33</v>
      </c>
      <c r="R78" s="609" t="s">
        <v>33</v>
      </c>
      <c r="S78" s="609" t="s">
        <v>33</v>
      </c>
      <c r="T78" s="609" t="s">
        <v>33</v>
      </c>
      <c r="U78" s="609" t="s">
        <v>33</v>
      </c>
      <c r="V78" s="609" t="s">
        <v>33</v>
      </c>
      <c r="W78" s="609">
        <v>4700</v>
      </c>
      <c r="X78" s="609">
        <v>6900</v>
      </c>
      <c r="Y78" s="609">
        <v>7200</v>
      </c>
      <c r="Z78" s="897" t="s">
        <v>33</v>
      </c>
    </row>
    <row r="79" spans="2:26" ht="13.5" thickBot="1">
      <c r="B79" s="673">
        <v>15</v>
      </c>
      <c r="C79" s="998" t="s">
        <v>186</v>
      </c>
      <c r="D79" s="998"/>
      <c r="E79" s="998"/>
      <c r="F79" s="998"/>
      <c r="G79" s="998"/>
      <c r="H79" s="998"/>
      <c r="I79" s="998"/>
      <c r="J79" s="998"/>
      <c r="K79" s="998"/>
      <c r="L79" s="998"/>
      <c r="M79" s="998"/>
      <c r="N79" s="998"/>
      <c r="O79" s="998"/>
      <c r="P79" s="998"/>
      <c r="Q79" s="998"/>
      <c r="R79" s="998"/>
      <c r="S79" s="998"/>
      <c r="T79" s="998"/>
      <c r="U79" s="998"/>
      <c r="V79" s="998"/>
      <c r="W79" s="998"/>
      <c r="X79" s="998"/>
      <c r="Y79" s="998"/>
      <c r="Z79" s="999"/>
    </row>
    <row r="80" spans="2:26" ht="13.5" thickBot="1">
      <c r="B80" s="677">
        <v>59</v>
      </c>
      <c r="C80" s="676" t="s">
        <v>169</v>
      </c>
      <c r="D80" s="316">
        <v>40559</v>
      </c>
      <c r="E80" s="611">
        <v>9000</v>
      </c>
      <c r="F80" s="611">
        <v>10300</v>
      </c>
      <c r="G80" s="611">
        <v>25800</v>
      </c>
      <c r="H80" s="611">
        <v>33800</v>
      </c>
      <c r="I80" s="611">
        <v>38700</v>
      </c>
      <c r="J80" s="611" t="s">
        <v>33</v>
      </c>
      <c r="K80" s="611" t="s">
        <v>33</v>
      </c>
      <c r="L80" s="611" t="s">
        <v>33</v>
      </c>
      <c r="M80" s="611" t="s">
        <v>33</v>
      </c>
      <c r="N80" s="611">
        <v>6700</v>
      </c>
      <c r="O80" s="611" t="s">
        <v>33</v>
      </c>
      <c r="P80" s="611" t="s">
        <v>33</v>
      </c>
      <c r="Q80" s="611">
        <v>1900</v>
      </c>
      <c r="R80" s="611" t="s">
        <v>33</v>
      </c>
      <c r="S80" s="611" t="s">
        <v>33</v>
      </c>
      <c r="T80" s="611" t="s">
        <v>33</v>
      </c>
      <c r="U80" s="611" t="s">
        <v>33</v>
      </c>
      <c r="V80" s="611" t="s">
        <v>33</v>
      </c>
      <c r="W80" s="611">
        <v>7600</v>
      </c>
      <c r="X80" s="611">
        <v>11200</v>
      </c>
      <c r="Y80" s="611">
        <v>11400</v>
      </c>
      <c r="Z80" s="897" t="s">
        <v>33</v>
      </c>
    </row>
    <row r="81" spans="2:26" ht="13.5" thickBot="1">
      <c r="B81" s="502">
        <v>16</v>
      </c>
      <c r="C81" s="997" t="s">
        <v>194</v>
      </c>
      <c r="D81" s="998"/>
      <c r="E81" s="998"/>
      <c r="F81" s="998"/>
      <c r="G81" s="998"/>
      <c r="H81" s="998"/>
      <c r="I81" s="998"/>
      <c r="J81" s="998"/>
      <c r="K81" s="998"/>
      <c r="L81" s="998"/>
      <c r="M81" s="998"/>
      <c r="N81" s="998"/>
      <c r="O81" s="998"/>
      <c r="P81" s="998"/>
      <c r="Q81" s="998"/>
      <c r="R81" s="998"/>
      <c r="S81" s="998"/>
      <c r="T81" s="998"/>
      <c r="U81" s="998"/>
      <c r="V81" s="998"/>
      <c r="W81" s="998"/>
      <c r="X81" s="998"/>
      <c r="Y81" s="998"/>
      <c r="Z81" s="999"/>
    </row>
    <row r="82" spans="2:26" ht="12.75">
      <c r="B82" s="667">
        <v>60</v>
      </c>
      <c r="C82" s="160" t="s">
        <v>315</v>
      </c>
      <c r="D82" s="488">
        <v>40553</v>
      </c>
      <c r="E82" s="890">
        <v>7500</v>
      </c>
      <c r="F82" s="890">
        <v>7900</v>
      </c>
      <c r="G82" s="890">
        <v>17000</v>
      </c>
      <c r="H82" s="890">
        <v>22100</v>
      </c>
      <c r="I82" s="890">
        <v>25400</v>
      </c>
      <c r="J82" s="890" t="s">
        <v>33</v>
      </c>
      <c r="K82" s="890" t="s">
        <v>33</v>
      </c>
      <c r="L82" s="890" t="s">
        <v>33</v>
      </c>
      <c r="M82" s="890" t="s">
        <v>33</v>
      </c>
      <c r="N82" s="890" t="s">
        <v>33</v>
      </c>
      <c r="O82" s="890" t="s">
        <v>33</v>
      </c>
      <c r="P82" s="890" t="s">
        <v>33</v>
      </c>
      <c r="Q82" s="890" t="s">
        <v>33</v>
      </c>
      <c r="R82" s="890" t="s">
        <v>33</v>
      </c>
      <c r="S82" s="890" t="s">
        <v>33</v>
      </c>
      <c r="T82" s="890" t="s">
        <v>33</v>
      </c>
      <c r="U82" s="890" t="s">
        <v>33</v>
      </c>
      <c r="V82" s="890" t="s">
        <v>33</v>
      </c>
      <c r="W82" s="890">
        <v>4800</v>
      </c>
      <c r="X82" s="890">
        <v>6900</v>
      </c>
      <c r="Y82" s="890">
        <v>7200</v>
      </c>
      <c r="Z82" s="891" t="s">
        <v>33</v>
      </c>
    </row>
    <row r="83" spans="2:26" ht="12.75">
      <c r="B83" s="666">
        <v>61</v>
      </c>
      <c r="C83" s="181" t="s">
        <v>238</v>
      </c>
      <c r="D83" s="489">
        <v>40553</v>
      </c>
      <c r="E83" s="893">
        <v>3800</v>
      </c>
      <c r="F83" s="893">
        <v>4000</v>
      </c>
      <c r="G83" s="893">
        <v>17000</v>
      </c>
      <c r="H83" s="893">
        <v>22100</v>
      </c>
      <c r="I83" s="893">
        <v>25400</v>
      </c>
      <c r="J83" s="893" t="s">
        <v>33</v>
      </c>
      <c r="K83" s="893" t="s">
        <v>33</v>
      </c>
      <c r="L83" s="893" t="s">
        <v>33</v>
      </c>
      <c r="M83" s="893" t="s">
        <v>33</v>
      </c>
      <c r="N83" s="893" t="s">
        <v>33</v>
      </c>
      <c r="O83" s="893" t="s">
        <v>33</v>
      </c>
      <c r="P83" s="893" t="s">
        <v>33</v>
      </c>
      <c r="Q83" s="893" t="s">
        <v>33</v>
      </c>
      <c r="R83" s="893" t="s">
        <v>33</v>
      </c>
      <c r="S83" s="893" t="s">
        <v>33</v>
      </c>
      <c r="T83" s="893" t="s">
        <v>33</v>
      </c>
      <c r="U83" s="893" t="s">
        <v>33</v>
      </c>
      <c r="V83" s="893" t="s">
        <v>33</v>
      </c>
      <c r="W83" s="893">
        <v>4800</v>
      </c>
      <c r="X83" s="893">
        <v>6900</v>
      </c>
      <c r="Y83" s="893">
        <v>7200</v>
      </c>
      <c r="Z83" s="894" t="s">
        <v>33</v>
      </c>
    </row>
    <row r="84" spans="2:26" ht="13.5" thickBot="1">
      <c r="B84" s="500">
        <v>62</v>
      </c>
      <c r="C84" s="181" t="s">
        <v>219</v>
      </c>
      <c r="D84" s="489">
        <v>40553</v>
      </c>
      <c r="E84" s="892">
        <v>3500</v>
      </c>
      <c r="F84" s="892">
        <v>3700</v>
      </c>
      <c r="G84" s="893" t="s">
        <v>33</v>
      </c>
      <c r="H84" s="893" t="s">
        <v>33</v>
      </c>
      <c r="I84" s="893" t="s">
        <v>33</v>
      </c>
      <c r="J84" s="892" t="s">
        <v>33</v>
      </c>
      <c r="K84" s="892" t="s">
        <v>33</v>
      </c>
      <c r="L84" s="892" t="s">
        <v>33</v>
      </c>
      <c r="M84" s="892" t="s">
        <v>33</v>
      </c>
      <c r="N84" s="892" t="s">
        <v>33</v>
      </c>
      <c r="O84" s="892" t="s">
        <v>33</v>
      </c>
      <c r="P84" s="892" t="s">
        <v>33</v>
      </c>
      <c r="Q84" s="892" t="s">
        <v>33</v>
      </c>
      <c r="R84" s="892" t="s">
        <v>33</v>
      </c>
      <c r="S84" s="892" t="s">
        <v>33</v>
      </c>
      <c r="T84" s="892" t="s">
        <v>33</v>
      </c>
      <c r="U84" s="892" t="s">
        <v>33</v>
      </c>
      <c r="V84" s="892" t="s">
        <v>33</v>
      </c>
      <c r="W84" s="892" t="s">
        <v>33</v>
      </c>
      <c r="X84" s="892" t="s">
        <v>33</v>
      </c>
      <c r="Y84" s="892" t="s">
        <v>33</v>
      </c>
      <c r="Z84" s="889" t="s">
        <v>33</v>
      </c>
    </row>
    <row r="85" spans="2:26" ht="13.5" thickBot="1">
      <c r="B85" s="502">
        <v>17</v>
      </c>
      <c r="C85" s="997" t="s">
        <v>195</v>
      </c>
      <c r="D85" s="998"/>
      <c r="E85" s="998"/>
      <c r="F85" s="998"/>
      <c r="G85" s="998"/>
      <c r="H85" s="998"/>
      <c r="I85" s="998"/>
      <c r="J85" s="998"/>
      <c r="K85" s="998"/>
      <c r="L85" s="998"/>
      <c r="M85" s="998"/>
      <c r="N85" s="998"/>
      <c r="O85" s="998"/>
      <c r="P85" s="998"/>
      <c r="Q85" s="998"/>
      <c r="R85" s="998"/>
      <c r="S85" s="998"/>
      <c r="T85" s="998"/>
      <c r="U85" s="998"/>
      <c r="V85" s="998"/>
      <c r="W85" s="998"/>
      <c r="X85" s="998"/>
      <c r="Y85" s="998"/>
      <c r="Z85" s="999"/>
    </row>
    <row r="86" spans="2:26" ht="12.75">
      <c r="B86" s="497">
        <v>63</v>
      </c>
      <c r="C86" s="160" t="s">
        <v>196</v>
      </c>
      <c r="D86" s="490">
        <v>40559</v>
      </c>
      <c r="E86" s="615">
        <v>5500</v>
      </c>
      <c r="F86" s="616">
        <v>6300</v>
      </c>
      <c r="G86" s="616">
        <v>15200</v>
      </c>
      <c r="H86" s="616">
        <v>20200</v>
      </c>
      <c r="I86" s="616">
        <v>23100</v>
      </c>
      <c r="J86" s="616" t="s">
        <v>33</v>
      </c>
      <c r="K86" s="616" t="s">
        <v>33</v>
      </c>
      <c r="L86" s="616" t="s">
        <v>33</v>
      </c>
      <c r="M86" s="616" t="s">
        <v>33</v>
      </c>
      <c r="N86" s="616">
        <v>2500</v>
      </c>
      <c r="O86" s="616" t="s">
        <v>33</v>
      </c>
      <c r="P86" s="616" t="s">
        <v>33</v>
      </c>
      <c r="Q86" s="616">
        <v>3000</v>
      </c>
      <c r="R86" s="616" t="s">
        <v>33</v>
      </c>
      <c r="S86" s="616" t="s">
        <v>33</v>
      </c>
      <c r="T86" s="616" t="s">
        <v>33</v>
      </c>
      <c r="U86" s="616" t="s">
        <v>33</v>
      </c>
      <c r="V86" s="616" t="s">
        <v>33</v>
      </c>
      <c r="W86" s="616">
        <v>4800</v>
      </c>
      <c r="X86" s="616">
        <v>6900</v>
      </c>
      <c r="Y86" s="616">
        <v>7200</v>
      </c>
      <c r="Z86" s="617" t="s">
        <v>33</v>
      </c>
    </row>
    <row r="87" spans="2:26" ht="13.5" thickBot="1">
      <c r="B87" s="667">
        <v>64</v>
      </c>
      <c r="C87" s="164" t="s">
        <v>197</v>
      </c>
      <c r="D87" s="491">
        <v>40559</v>
      </c>
      <c r="E87" s="618">
        <v>5500</v>
      </c>
      <c r="F87" s="619">
        <v>6300</v>
      </c>
      <c r="G87" s="619">
        <v>15200</v>
      </c>
      <c r="H87" s="619">
        <v>20200</v>
      </c>
      <c r="I87" s="619">
        <v>23100</v>
      </c>
      <c r="J87" s="619" t="s">
        <v>33</v>
      </c>
      <c r="K87" s="619" t="s">
        <v>33</v>
      </c>
      <c r="L87" s="619" t="s">
        <v>33</v>
      </c>
      <c r="M87" s="619" t="s">
        <v>33</v>
      </c>
      <c r="N87" s="619">
        <v>2500</v>
      </c>
      <c r="O87" s="619" t="s">
        <v>33</v>
      </c>
      <c r="P87" s="619" t="s">
        <v>33</v>
      </c>
      <c r="Q87" s="619">
        <v>3000</v>
      </c>
      <c r="R87" s="619" t="s">
        <v>33</v>
      </c>
      <c r="S87" s="619" t="s">
        <v>33</v>
      </c>
      <c r="T87" s="619" t="s">
        <v>33</v>
      </c>
      <c r="U87" s="619" t="s">
        <v>33</v>
      </c>
      <c r="V87" s="619" t="s">
        <v>33</v>
      </c>
      <c r="W87" s="619">
        <v>4800</v>
      </c>
      <c r="X87" s="619">
        <v>6900</v>
      </c>
      <c r="Y87" s="619">
        <v>7200</v>
      </c>
      <c r="Z87" s="620" t="s">
        <v>33</v>
      </c>
    </row>
    <row r="88" spans="2:26" ht="13.5" thickBot="1">
      <c r="B88" s="673">
        <v>18</v>
      </c>
      <c r="C88" s="998" t="s">
        <v>198</v>
      </c>
      <c r="D88" s="998"/>
      <c r="E88" s="998"/>
      <c r="F88" s="998"/>
      <c r="G88" s="998"/>
      <c r="H88" s="998"/>
      <c r="I88" s="998"/>
      <c r="J88" s="998"/>
      <c r="K88" s="998"/>
      <c r="L88" s="998"/>
      <c r="M88" s="998"/>
      <c r="N88" s="998"/>
      <c r="O88" s="998"/>
      <c r="P88" s="998"/>
      <c r="Q88" s="998"/>
      <c r="R88" s="998"/>
      <c r="S88" s="998"/>
      <c r="T88" s="998"/>
      <c r="U88" s="998"/>
      <c r="V88" s="998"/>
      <c r="W88" s="998"/>
      <c r="X88" s="998"/>
      <c r="Y88" s="998"/>
      <c r="Z88" s="999"/>
    </row>
    <row r="89" spans="2:26" ht="12.75">
      <c r="B89" s="667">
        <v>65</v>
      </c>
      <c r="C89" s="668" t="s">
        <v>308</v>
      </c>
      <c r="D89" s="490">
        <v>40551</v>
      </c>
      <c r="E89" s="621">
        <v>2700</v>
      </c>
      <c r="F89" s="622">
        <v>8300</v>
      </c>
      <c r="G89" s="622">
        <v>10200</v>
      </c>
      <c r="H89" s="622" t="s">
        <v>33</v>
      </c>
      <c r="I89" s="901" t="s">
        <v>33</v>
      </c>
      <c r="J89" s="622" t="s">
        <v>33</v>
      </c>
      <c r="K89" s="622" t="s">
        <v>33</v>
      </c>
      <c r="L89" s="622" t="s">
        <v>33</v>
      </c>
      <c r="M89" s="622" t="s">
        <v>33</v>
      </c>
      <c r="N89" s="622">
        <v>1600</v>
      </c>
      <c r="O89" s="622" t="s">
        <v>33</v>
      </c>
      <c r="P89" s="622">
        <v>2900</v>
      </c>
      <c r="Q89" s="622">
        <v>4100</v>
      </c>
      <c r="R89" s="622" t="s">
        <v>33</v>
      </c>
      <c r="S89" s="622" t="s">
        <v>33</v>
      </c>
      <c r="T89" s="622" t="s">
        <v>33</v>
      </c>
      <c r="U89" s="622" t="s">
        <v>33</v>
      </c>
      <c r="V89" s="622" t="s">
        <v>33</v>
      </c>
      <c r="W89" s="622" t="s">
        <v>33</v>
      </c>
      <c r="X89" s="901" t="s">
        <v>33</v>
      </c>
      <c r="Y89" s="622" t="s">
        <v>33</v>
      </c>
      <c r="Z89" s="903" t="s">
        <v>33</v>
      </c>
    </row>
    <row r="90" spans="2:26" ht="12.75">
      <c r="B90" s="674">
        <v>66</v>
      </c>
      <c r="C90" s="190" t="s">
        <v>309</v>
      </c>
      <c r="D90" s="493">
        <v>40551</v>
      </c>
      <c r="E90" s="624">
        <v>2700</v>
      </c>
      <c r="F90" s="625">
        <v>8300</v>
      </c>
      <c r="G90" s="625">
        <v>10200</v>
      </c>
      <c r="H90" s="900" t="s">
        <v>33</v>
      </c>
      <c r="I90" s="902" t="s">
        <v>33</v>
      </c>
      <c r="J90" s="625" t="s">
        <v>33</v>
      </c>
      <c r="K90" s="625" t="s">
        <v>33</v>
      </c>
      <c r="L90" s="625" t="s">
        <v>33</v>
      </c>
      <c r="M90" s="625" t="s">
        <v>33</v>
      </c>
      <c r="N90" s="625">
        <v>1600</v>
      </c>
      <c r="O90" s="625" t="s">
        <v>33</v>
      </c>
      <c r="P90" s="625">
        <v>2900</v>
      </c>
      <c r="Q90" s="625">
        <v>4100</v>
      </c>
      <c r="R90" s="625" t="s">
        <v>33</v>
      </c>
      <c r="S90" s="625" t="s">
        <v>33</v>
      </c>
      <c r="T90" s="625" t="s">
        <v>33</v>
      </c>
      <c r="U90" s="625" t="s">
        <v>33</v>
      </c>
      <c r="V90" s="625" t="s">
        <v>33</v>
      </c>
      <c r="W90" s="900" t="s">
        <v>33</v>
      </c>
      <c r="X90" s="902" t="s">
        <v>33</v>
      </c>
      <c r="Y90" s="900" t="s">
        <v>33</v>
      </c>
      <c r="Z90" s="904" t="s">
        <v>33</v>
      </c>
    </row>
    <row r="91" spans="2:26" ht="13.5" thickBot="1">
      <c r="B91" s="667">
        <v>67</v>
      </c>
      <c r="C91" s="898" t="s">
        <v>326</v>
      </c>
      <c r="D91" s="899"/>
      <c r="E91" s="624">
        <v>6500</v>
      </c>
      <c r="F91" s="625">
        <v>7100</v>
      </c>
      <c r="G91" s="625">
        <v>15100</v>
      </c>
      <c r="H91" s="625">
        <v>19300</v>
      </c>
      <c r="I91" s="625">
        <v>21800</v>
      </c>
      <c r="J91" s="625" t="s">
        <v>33</v>
      </c>
      <c r="K91" s="625" t="s">
        <v>33</v>
      </c>
      <c r="L91" s="625" t="s">
        <v>33</v>
      </c>
      <c r="M91" s="625" t="s">
        <v>33</v>
      </c>
      <c r="N91" s="625">
        <v>900</v>
      </c>
      <c r="O91" s="625" t="s">
        <v>33</v>
      </c>
      <c r="P91" s="625" t="s">
        <v>33</v>
      </c>
      <c r="Q91" s="625">
        <v>4100</v>
      </c>
      <c r="R91" s="625" t="s">
        <v>33</v>
      </c>
      <c r="S91" s="625" t="s">
        <v>33</v>
      </c>
      <c r="T91" s="625" t="s">
        <v>33</v>
      </c>
      <c r="U91" s="625" t="s">
        <v>33</v>
      </c>
      <c r="V91" s="625" t="s">
        <v>33</v>
      </c>
      <c r="W91" s="625">
        <v>5000</v>
      </c>
      <c r="X91" s="625">
        <v>6600</v>
      </c>
      <c r="Y91" s="625">
        <v>6800</v>
      </c>
      <c r="Z91" s="905" t="s">
        <v>33</v>
      </c>
    </row>
    <row r="92" spans="2:26" ht="13.5" thickBot="1">
      <c r="B92" s="673">
        <v>19</v>
      </c>
      <c r="C92" s="998" t="s">
        <v>203</v>
      </c>
      <c r="D92" s="998"/>
      <c r="E92" s="998"/>
      <c r="F92" s="998"/>
      <c r="G92" s="998"/>
      <c r="H92" s="998"/>
      <c r="I92" s="998"/>
      <c r="J92" s="998"/>
      <c r="K92" s="998"/>
      <c r="L92" s="998"/>
      <c r="M92" s="998"/>
      <c r="N92" s="998"/>
      <c r="O92" s="998"/>
      <c r="P92" s="998"/>
      <c r="Q92" s="998"/>
      <c r="R92" s="998"/>
      <c r="S92" s="998"/>
      <c r="T92" s="998"/>
      <c r="U92" s="998"/>
      <c r="V92" s="998"/>
      <c r="W92" s="998"/>
      <c r="X92" s="998"/>
      <c r="Y92" s="998"/>
      <c r="Z92" s="999"/>
    </row>
    <row r="93" spans="2:26" ht="13.5" thickBot="1">
      <c r="B93" s="674">
        <v>68</v>
      </c>
      <c r="C93" s="668" t="s">
        <v>317</v>
      </c>
      <c r="D93" s="297">
        <v>40392</v>
      </c>
      <c r="E93" s="627">
        <v>1800</v>
      </c>
      <c r="F93" s="628">
        <v>1800</v>
      </c>
      <c r="G93" s="628">
        <v>1800</v>
      </c>
      <c r="H93" s="628">
        <v>1800</v>
      </c>
      <c r="I93" s="628">
        <v>1800</v>
      </c>
      <c r="J93" s="628" t="s">
        <v>33</v>
      </c>
      <c r="K93" s="628" t="s">
        <v>33</v>
      </c>
      <c r="L93" s="628" t="s">
        <v>33</v>
      </c>
      <c r="M93" s="628" t="s">
        <v>33</v>
      </c>
      <c r="N93" s="628" t="s">
        <v>33</v>
      </c>
      <c r="O93" s="628" t="s">
        <v>33</v>
      </c>
      <c r="P93" s="628" t="s">
        <v>33</v>
      </c>
      <c r="Q93" s="628" t="s">
        <v>33</v>
      </c>
      <c r="R93" s="628" t="s">
        <v>33</v>
      </c>
      <c r="S93" s="628" t="s">
        <v>33</v>
      </c>
      <c r="T93" s="628" t="s">
        <v>33</v>
      </c>
      <c r="U93" s="628" t="s">
        <v>33</v>
      </c>
      <c r="V93" s="628" t="s">
        <v>33</v>
      </c>
      <c r="W93" s="628">
        <v>1800</v>
      </c>
      <c r="X93" s="628">
        <v>1800</v>
      </c>
      <c r="Y93" s="628">
        <v>1800</v>
      </c>
      <c r="Z93" s="623" t="s">
        <v>33</v>
      </c>
    </row>
    <row r="94" spans="2:26" ht="12.75">
      <c r="B94" s="667">
        <v>69</v>
      </c>
      <c r="C94" s="670" t="s">
        <v>318</v>
      </c>
      <c r="D94" s="297">
        <v>40392</v>
      </c>
      <c r="E94" s="630">
        <v>1800</v>
      </c>
      <c r="F94" s="631">
        <v>1800</v>
      </c>
      <c r="G94" s="631">
        <v>1800</v>
      </c>
      <c r="H94" s="631">
        <v>1800</v>
      </c>
      <c r="I94" s="631">
        <v>1800</v>
      </c>
      <c r="J94" s="631" t="s">
        <v>33</v>
      </c>
      <c r="K94" s="631" t="s">
        <v>33</v>
      </c>
      <c r="L94" s="631" t="s">
        <v>33</v>
      </c>
      <c r="M94" s="631" t="s">
        <v>33</v>
      </c>
      <c r="N94" s="631" t="s">
        <v>33</v>
      </c>
      <c r="O94" s="631" t="s">
        <v>33</v>
      </c>
      <c r="P94" s="631" t="s">
        <v>33</v>
      </c>
      <c r="Q94" s="631" t="s">
        <v>33</v>
      </c>
      <c r="R94" s="631" t="s">
        <v>33</v>
      </c>
      <c r="S94" s="631" t="s">
        <v>33</v>
      </c>
      <c r="T94" s="631" t="s">
        <v>33</v>
      </c>
      <c r="U94" s="631" t="s">
        <v>33</v>
      </c>
      <c r="V94" s="631" t="s">
        <v>33</v>
      </c>
      <c r="W94" s="631">
        <v>1800</v>
      </c>
      <c r="X94" s="631">
        <v>1800</v>
      </c>
      <c r="Y94" s="631">
        <v>1800</v>
      </c>
      <c r="Z94" s="904" t="s">
        <v>33</v>
      </c>
    </row>
    <row r="95" spans="2:26" ht="13.5" thickBot="1">
      <c r="B95" s="674">
        <v>70</v>
      </c>
      <c r="C95" s="671" t="s">
        <v>319</v>
      </c>
      <c r="D95" s="293">
        <v>40559</v>
      </c>
      <c r="E95" s="633">
        <v>4500</v>
      </c>
      <c r="F95" s="634">
        <v>6500</v>
      </c>
      <c r="G95" s="634">
        <v>14600</v>
      </c>
      <c r="H95" s="634">
        <v>18900</v>
      </c>
      <c r="I95" s="634">
        <v>21600</v>
      </c>
      <c r="J95" s="634" t="s">
        <v>33</v>
      </c>
      <c r="K95" s="634" t="s">
        <v>33</v>
      </c>
      <c r="L95" s="634" t="s">
        <v>33</v>
      </c>
      <c r="M95" s="634" t="s">
        <v>33</v>
      </c>
      <c r="N95" s="634" t="s">
        <v>33</v>
      </c>
      <c r="O95" s="634" t="s">
        <v>33</v>
      </c>
      <c r="P95" s="634" t="s">
        <v>33</v>
      </c>
      <c r="Q95" s="634" t="s">
        <v>33</v>
      </c>
      <c r="R95" s="634" t="s">
        <v>33</v>
      </c>
      <c r="S95" s="634" t="s">
        <v>33</v>
      </c>
      <c r="T95" s="634" t="s">
        <v>33</v>
      </c>
      <c r="U95" s="634" t="s">
        <v>33</v>
      </c>
      <c r="V95" s="634" t="s">
        <v>33</v>
      </c>
      <c r="W95" s="634">
        <v>4600</v>
      </c>
      <c r="X95" s="634">
        <v>6300</v>
      </c>
      <c r="Y95" s="634">
        <v>6500</v>
      </c>
      <c r="Z95" s="906" t="s">
        <v>33</v>
      </c>
    </row>
    <row r="96" spans="2:26" ht="13.5" thickBot="1">
      <c r="B96" s="673">
        <v>20</v>
      </c>
      <c r="C96" s="998" t="s">
        <v>206</v>
      </c>
      <c r="D96" s="998"/>
      <c r="E96" s="998"/>
      <c r="F96" s="998"/>
      <c r="G96" s="998"/>
      <c r="H96" s="998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9"/>
    </row>
    <row r="97" spans="2:26" ht="12.75">
      <c r="B97" s="674">
        <v>71</v>
      </c>
      <c r="C97" s="672" t="s">
        <v>207</v>
      </c>
      <c r="D97" s="214">
        <v>40559</v>
      </c>
      <c r="E97" s="636">
        <v>7300</v>
      </c>
      <c r="F97" s="637">
        <v>8700</v>
      </c>
      <c r="G97" s="637">
        <v>21000</v>
      </c>
      <c r="H97" s="637">
        <v>28000</v>
      </c>
      <c r="I97" s="637">
        <v>30900</v>
      </c>
      <c r="J97" s="637" t="s">
        <v>33</v>
      </c>
      <c r="K97" s="637" t="s">
        <v>33</v>
      </c>
      <c r="L97" s="637" t="s">
        <v>33</v>
      </c>
      <c r="M97" s="637" t="s">
        <v>33</v>
      </c>
      <c r="N97" s="637">
        <v>4300</v>
      </c>
      <c r="O97" s="637" t="s">
        <v>33</v>
      </c>
      <c r="P97" s="637" t="s">
        <v>33</v>
      </c>
      <c r="Q97" s="637" t="s">
        <v>33</v>
      </c>
      <c r="R97" s="637" t="s">
        <v>33</v>
      </c>
      <c r="S97" s="637" t="s">
        <v>33</v>
      </c>
      <c r="T97" s="637" t="s">
        <v>33</v>
      </c>
      <c r="U97" s="637" t="s">
        <v>33</v>
      </c>
      <c r="V97" s="637" t="s">
        <v>33</v>
      </c>
      <c r="W97" s="637">
        <v>4700</v>
      </c>
      <c r="X97" s="637">
        <v>6600</v>
      </c>
      <c r="Y97" s="637">
        <v>7000</v>
      </c>
      <c r="Z97" s="910" t="s">
        <v>33</v>
      </c>
    </row>
    <row r="98" spans="2:26" ht="13.5" thickBot="1">
      <c r="B98" s="667">
        <v>72</v>
      </c>
      <c r="C98" s="671" t="s">
        <v>243</v>
      </c>
      <c r="D98" s="293">
        <v>40559</v>
      </c>
      <c r="E98" s="639">
        <v>8100</v>
      </c>
      <c r="F98" s="640">
        <v>8900</v>
      </c>
      <c r="G98" s="640">
        <v>8100</v>
      </c>
      <c r="H98" s="640">
        <v>10600</v>
      </c>
      <c r="I98" s="640">
        <v>21500</v>
      </c>
      <c r="J98" s="640">
        <v>28800</v>
      </c>
      <c r="K98" s="640">
        <v>31700</v>
      </c>
      <c r="L98" s="640" t="s">
        <v>33</v>
      </c>
      <c r="M98" s="640" t="s">
        <v>33</v>
      </c>
      <c r="N98" s="640" t="s">
        <v>33</v>
      </c>
      <c r="O98" s="640" t="s">
        <v>33</v>
      </c>
      <c r="P98" s="640" t="s">
        <v>33</v>
      </c>
      <c r="Q98" s="640" t="s">
        <v>33</v>
      </c>
      <c r="R98" s="640" t="s">
        <v>33</v>
      </c>
      <c r="S98" s="640" t="s">
        <v>33</v>
      </c>
      <c r="T98" s="640" t="s">
        <v>33</v>
      </c>
      <c r="U98" s="640" t="s">
        <v>33</v>
      </c>
      <c r="V98" s="640" t="s">
        <v>33</v>
      </c>
      <c r="W98" s="640">
        <v>4800</v>
      </c>
      <c r="X98" s="640">
        <v>7000</v>
      </c>
      <c r="Y98" s="640">
        <v>7200</v>
      </c>
      <c r="Z98" s="911" t="s">
        <v>33</v>
      </c>
    </row>
    <row r="99" spans="2:26" ht="13.5" thickBot="1">
      <c r="B99" s="673">
        <v>21</v>
      </c>
      <c r="C99" s="998" t="s">
        <v>208</v>
      </c>
      <c r="D99" s="998"/>
      <c r="E99" s="998"/>
      <c r="F99" s="998"/>
      <c r="G99" s="998"/>
      <c r="H99" s="998"/>
      <c r="I99" s="998"/>
      <c r="J99" s="998"/>
      <c r="K99" s="998"/>
      <c r="L99" s="998"/>
      <c r="M99" s="998"/>
      <c r="N99" s="998"/>
      <c r="O99" s="998"/>
      <c r="P99" s="998"/>
      <c r="Q99" s="998"/>
      <c r="R99" s="998"/>
      <c r="S99" s="998"/>
      <c r="T99" s="998"/>
      <c r="U99" s="998"/>
      <c r="V99" s="998"/>
      <c r="W99" s="998"/>
      <c r="X99" s="998"/>
      <c r="Y99" s="998"/>
      <c r="Z99" s="999"/>
    </row>
    <row r="100" spans="2:26" ht="12.75">
      <c r="B100" s="667">
        <v>73</v>
      </c>
      <c r="C100" s="668" t="s">
        <v>209</v>
      </c>
      <c r="D100" s="490">
        <v>40559</v>
      </c>
      <c r="E100" s="642">
        <v>6100</v>
      </c>
      <c r="F100" s="643">
        <v>6600</v>
      </c>
      <c r="G100" s="643">
        <v>14900</v>
      </c>
      <c r="H100" s="643">
        <v>19900</v>
      </c>
      <c r="I100" s="643">
        <v>22800</v>
      </c>
      <c r="J100" s="643" t="s">
        <v>33</v>
      </c>
      <c r="K100" s="643" t="s">
        <v>33</v>
      </c>
      <c r="L100" s="643" t="s">
        <v>33</v>
      </c>
      <c r="M100" s="643" t="s">
        <v>33</v>
      </c>
      <c r="N100" s="643" t="s">
        <v>33</v>
      </c>
      <c r="O100" s="643" t="s">
        <v>33</v>
      </c>
      <c r="P100" s="643" t="s">
        <v>33</v>
      </c>
      <c r="Q100" s="643" t="s">
        <v>33</v>
      </c>
      <c r="R100" s="643" t="s">
        <v>33</v>
      </c>
      <c r="S100" s="643" t="s">
        <v>33</v>
      </c>
      <c r="T100" s="643" t="s">
        <v>33</v>
      </c>
      <c r="U100" s="643" t="s">
        <v>33</v>
      </c>
      <c r="V100" s="643" t="s">
        <v>33</v>
      </c>
      <c r="W100" s="643">
        <v>4300</v>
      </c>
      <c r="X100" s="643">
        <v>6200</v>
      </c>
      <c r="Y100" s="643">
        <v>6400</v>
      </c>
      <c r="Z100" s="644" t="s">
        <v>33</v>
      </c>
    </row>
    <row r="101" spans="2:26" ht="12.75">
      <c r="B101" s="923">
        <v>74</v>
      </c>
      <c r="C101" s="670" t="s">
        <v>210</v>
      </c>
      <c r="D101" s="492">
        <v>40559</v>
      </c>
      <c r="E101" s="645">
        <v>6100</v>
      </c>
      <c r="F101" s="646">
        <v>6600</v>
      </c>
      <c r="G101" s="646">
        <v>14900</v>
      </c>
      <c r="H101" s="646">
        <v>19900</v>
      </c>
      <c r="I101" s="646">
        <v>22800</v>
      </c>
      <c r="J101" s="646" t="s">
        <v>33</v>
      </c>
      <c r="K101" s="646" t="s">
        <v>33</v>
      </c>
      <c r="L101" s="646" t="s">
        <v>33</v>
      </c>
      <c r="M101" s="646" t="s">
        <v>33</v>
      </c>
      <c r="N101" s="646" t="s">
        <v>33</v>
      </c>
      <c r="O101" s="646" t="s">
        <v>33</v>
      </c>
      <c r="P101" s="646" t="s">
        <v>33</v>
      </c>
      <c r="Q101" s="646" t="s">
        <v>33</v>
      </c>
      <c r="R101" s="646" t="s">
        <v>33</v>
      </c>
      <c r="S101" s="646" t="s">
        <v>33</v>
      </c>
      <c r="T101" s="646" t="s">
        <v>33</v>
      </c>
      <c r="U101" s="646" t="s">
        <v>33</v>
      </c>
      <c r="V101" s="646" t="s">
        <v>33</v>
      </c>
      <c r="W101" s="646">
        <v>4300</v>
      </c>
      <c r="X101" s="646">
        <v>6200</v>
      </c>
      <c r="Y101" s="646">
        <v>6400</v>
      </c>
      <c r="Z101" s="647" t="s">
        <v>33</v>
      </c>
    </row>
    <row r="102" spans="2:26" ht="12.75">
      <c r="B102" s="667">
        <v>75</v>
      </c>
      <c r="C102" s="669" t="s">
        <v>211</v>
      </c>
      <c r="D102" s="493">
        <v>40559</v>
      </c>
      <c r="E102" s="907">
        <v>6300</v>
      </c>
      <c r="F102" s="907">
        <v>6800</v>
      </c>
      <c r="G102" s="907">
        <v>15200</v>
      </c>
      <c r="H102" s="907">
        <v>19900</v>
      </c>
      <c r="I102" s="907">
        <v>23000</v>
      </c>
      <c r="J102" s="907" t="s">
        <v>33</v>
      </c>
      <c r="K102" s="907" t="s">
        <v>33</v>
      </c>
      <c r="L102" s="907" t="s">
        <v>33</v>
      </c>
      <c r="M102" s="907" t="s">
        <v>33</v>
      </c>
      <c r="N102" s="907" t="s">
        <v>33</v>
      </c>
      <c r="O102" s="907" t="s">
        <v>33</v>
      </c>
      <c r="P102" s="907" t="s">
        <v>33</v>
      </c>
      <c r="Q102" s="907" t="s">
        <v>33</v>
      </c>
      <c r="R102" s="907" t="s">
        <v>33</v>
      </c>
      <c r="S102" s="907" t="s">
        <v>33</v>
      </c>
      <c r="T102" s="907" t="s">
        <v>33</v>
      </c>
      <c r="U102" s="907" t="s">
        <v>33</v>
      </c>
      <c r="V102" s="907" t="s">
        <v>33</v>
      </c>
      <c r="W102" s="907">
        <v>4400</v>
      </c>
      <c r="X102" s="907">
        <v>6200</v>
      </c>
      <c r="Y102" s="907">
        <v>6400</v>
      </c>
      <c r="Z102" s="650" t="s">
        <v>33</v>
      </c>
    </row>
    <row r="103" spans="2:26" ht="13.5" thickBot="1">
      <c r="B103" s="667">
        <v>76</v>
      </c>
      <c r="C103" s="921" t="s">
        <v>327</v>
      </c>
      <c r="D103" s="899"/>
      <c r="E103" s="909">
        <v>6300</v>
      </c>
      <c r="F103" s="907">
        <v>6800</v>
      </c>
      <c r="G103" s="907">
        <v>14800</v>
      </c>
      <c r="H103" s="907">
        <v>19000</v>
      </c>
      <c r="I103" s="907">
        <v>21600</v>
      </c>
      <c r="J103" s="907" t="s">
        <v>33</v>
      </c>
      <c r="K103" s="907" t="s">
        <v>33</v>
      </c>
      <c r="L103" s="907" t="s">
        <v>33</v>
      </c>
      <c r="M103" s="907" t="s">
        <v>33</v>
      </c>
      <c r="N103" s="907" t="s">
        <v>33</v>
      </c>
      <c r="O103" s="907" t="s">
        <v>33</v>
      </c>
      <c r="P103" s="907" t="s">
        <v>33</v>
      </c>
      <c r="Q103" s="907" t="s">
        <v>33</v>
      </c>
      <c r="R103" s="907" t="s">
        <v>33</v>
      </c>
      <c r="S103" s="907" t="s">
        <v>33</v>
      </c>
      <c r="T103" s="907" t="s">
        <v>33</v>
      </c>
      <c r="U103" s="907" t="s">
        <v>33</v>
      </c>
      <c r="V103" s="907" t="s">
        <v>33</v>
      </c>
      <c r="W103" s="907">
        <v>4800</v>
      </c>
      <c r="X103" s="907">
        <v>6400</v>
      </c>
      <c r="Y103" s="907">
        <v>6600</v>
      </c>
      <c r="Z103" s="908" t="s">
        <v>33</v>
      </c>
    </row>
    <row r="104" spans="2:26" ht="13.5" thickBot="1">
      <c r="B104" s="673">
        <v>22</v>
      </c>
      <c r="C104" s="998" t="s">
        <v>245</v>
      </c>
      <c r="D104" s="998"/>
      <c r="E104" s="998"/>
      <c r="F104" s="998"/>
      <c r="G104" s="998"/>
      <c r="H104" s="998"/>
      <c r="I104" s="998"/>
      <c r="J104" s="998"/>
      <c r="K104" s="998"/>
      <c r="L104" s="998"/>
      <c r="M104" s="998"/>
      <c r="N104" s="998"/>
      <c r="O104" s="998"/>
      <c r="P104" s="998"/>
      <c r="Q104" s="998"/>
      <c r="R104" s="998"/>
      <c r="S104" s="998"/>
      <c r="T104" s="998"/>
      <c r="U104" s="998"/>
      <c r="V104" s="998"/>
      <c r="W104" s="998"/>
      <c r="X104" s="998"/>
      <c r="Y104" s="998"/>
      <c r="Z104" s="999"/>
    </row>
    <row r="105" spans="2:26" ht="12.75">
      <c r="B105" s="667">
        <v>77</v>
      </c>
      <c r="C105" s="672" t="s">
        <v>246</v>
      </c>
      <c r="D105" s="488">
        <v>40563</v>
      </c>
      <c r="E105" s="651">
        <v>7200</v>
      </c>
      <c r="F105" s="652">
        <v>9200</v>
      </c>
      <c r="G105" s="652">
        <v>21800</v>
      </c>
      <c r="H105" s="652">
        <v>26100</v>
      </c>
      <c r="I105" s="652">
        <v>30600</v>
      </c>
      <c r="J105" s="652" t="s">
        <v>33</v>
      </c>
      <c r="K105" s="652" t="s">
        <v>33</v>
      </c>
      <c r="L105" s="652" t="s">
        <v>33</v>
      </c>
      <c r="M105" s="652" t="s">
        <v>33</v>
      </c>
      <c r="N105" s="652" t="s">
        <v>33</v>
      </c>
      <c r="O105" s="652" t="s">
        <v>33</v>
      </c>
      <c r="P105" s="652" t="s">
        <v>33</v>
      </c>
      <c r="Q105" s="652" t="s">
        <v>33</v>
      </c>
      <c r="R105" s="652" t="s">
        <v>33</v>
      </c>
      <c r="S105" s="652" t="s">
        <v>33</v>
      </c>
      <c r="T105" s="652" t="s">
        <v>33</v>
      </c>
      <c r="U105" s="652" t="s">
        <v>33</v>
      </c>
      <c r="V105" s="652" t="s">
        <v>33</v>
      </c>
      <c r="W105" s="652">
        <v>4800</v>
      </c>
      <c r="X105" s="652">
        <v>6500</v>
      </c>
      <c r="Y105" s="652">
        <v>6700</v>
      </c>
      <c r="Z105" s="653">
        <v>5100</v>
      </c>
    </row>
    <row r="106" spans="2:26" ht="12.75">
      <c r="B106" s="674">
        <v>78</v>
      </c>
      <c r="C106" s="670" t="s">
        <v>127</v>
      </c>
      <c r="D106" s="488">
        <v>40563</v>
      </c>
      <c r="E106" s="654">
        <v>7200</v>
      </c>
      <c r="F106" s="655">
        <v>9200</v>
      </c>
      <c r="G106" s="655">
        <v>21800</v>
      </c>
      <c r="H106" s="655">
        <v>26100</v>
      </c>
      <c r="I106" s="655">
        <v>30600</v>
      </c>
      <c r="J106" s="655" t="s">
        <v>33</v>
      </c>
      <c r="K106" s="655" t="s">
        <v>33</v>
      </c>
      <c r="L106" s="655" t="s">
        <v>33</v>
      </c>
      <c r="M106" s="655" t="s">
        <v>33</v>
      </c>
      <c r="N106" s="655" t="s">
        <v>33</v>
      </c>
      <c r="O106" s="655" t="s">
        <v>33</v>
      </c>
      <c r="P106" s="655" t="s">
        <v>33</v>
      </c>
      <c r="Q106" s="655" t="s">
        <v>33</v>
      </c>
      <c r="R106" s="655" t="s">
        <v>33</v>
      </c>
      <c r="S106" s="655" t="s">
        <v>33</v>
      </c>
      <c r="T106" s="655" t="s">
        <v>33</v>
      </c>
      <c r="U106" s="655" t="s">
        <v>33</v>
      </c>
      <c r="V106" s="655" t="s">
        <v>33</v>
      </c>
      <c r="W106" s="655">
        <v>4800</v>
      </c>
      <c r="X106" s="655">
        <v>6500</v>
      </c>
      <c r="Y106" s="655">
        <v>6700</v>
      </c>
      <c r="Z106" s="656">
        <v>5100</v>
      </c>
    </row>
    <row r="107" spans="2:26" ht="12.75">
      <c r="B107" s="667">
        <v>79</v>
      </c>
      <c r="C107" s="669" t="s">
        <v>126</v>
      </c>
      <c r="D107" s="488">
        <v>40563</v>
      </c>
      <c r="E107" s="657">
        <v>7200</v>
      </c>
      <c r="F107" s="658">
        <v>9200</v>
      </c>
      <c r="G107" s="658">
        <v>21800</v>
      </c>
      <c r="H107" s="658">
        <v>26100</v>
      </c>
      <c r="I107" s="658">
        <v>30600</v>
      </c>
      <c r="J107" s="658" t="s">
        <v>33</v>
      </c>
      <c r="K107" s="658" t="s">
        <v>33</v>
      </c>
      <c r="L107" s="658" t="s">
        <v>33</v>
      </c>
      <c r="M107" s="658" t="s">
        <v>33</v>
      </c>
      <c r="N107" s="658" t="s">
        <v>33</v>
      </c>
      <c r="O107" s="658" t="s">
        <v>33</v>
      </c>
      <c r="P107" s="658" t="s">
        <v>33</v>
      </c>
      <c r="Q107" s="658" t="s">
        <v>33</v>
      </c>
      <c r="R107" s="658" t="s">
        <v>33</v>
      </c>
      <c r="S107" s="658" t="s">
        <v>33</v>
      </c>
      <c r="T107" s="658" t="s">
        <v>33</v>
      </c>
      <c r="U107" s="658" t="s">
        <v>33</v>
      </c>
      <c r="V107" s="658" t="s">
        <v>33</v>
      </c>
      <c r="W107" s="658">
        <v>4800</v>
      </c>
      <c r="X107" s="658">
        <v>6500</v>
      </c>
      <c r="Y107" s="658">
        <v>6700</v>
      </c>
      <c r="Z107" s="659">
        <v>5100</v>
      </c>
    </row>
    <row r="108" spans="2:26" ht="12.75">
      <c r="B108" s="674">
        <v>80</v>
      </c>
      <c r="C108" s="670" t="s">
        <v>128</v>
      </c>
      <c r="D108" s="488">
        <v>40563</v>
      </c>
      <c r="E108" s="660">
        <v>6400</v>
      </c>
      <c r="F108" s="661">
        <v>7000</v>
      </c>
      <c r="G108" s="661">
        <v>14800</v>
      </c>
      <c r="H108" s="661">
        <v>19100</v>
      </c>
      <c r="I108" s="661">
        <v>21800</v>
      </c>
      <c r="J108" s="661" t="s">
        <v>33</v>
      </c>
      <c r="K108" s="661" t="s">
        <v>33</v>
      </c>
      <c r="L108" s="661" t="s">
        <v>33</v>
      </c>
      <c r="M108" s="661" t="s">
        <v>33</v>
      </c>
      <c r="N108" s="661" t="s">
        <v>33</v>
      </c>
      <c r="O108" s="661" t="s">
        <v>33</v>
      </c>
      <c r="P108" s="661" t="s">
        <v>33</v>
      </c>
      <c r="Q108" s="661" t="s">
        <v>33</v>
      </c>
      <c r="R108" s="661" t="s">
        <v>33</v>
      </c>
      <c r="S108" s="661" t="s">
        <v>33</v>
      </c>
      <c r="T108" s="661" t="s">
        <v>33</v>
      </c>
      <c r="U108" s="661" t="s">
        <v>33</v>
      </c>
      <c r="V108" s="661" t="s">
        <v>33</v>
      </c>
      <c r="W108" s="661">
        <v>4800</v>
      </c>
      <c r="X108" s="661">
        <v>6500</v>
      </c>
      <c r="Y108" s="661">
        <v>6700</v>
      </c>
      <c r="Z108" s="662">
        <v>5100</v>
      </c>
    </row>
    <row r="109" spans="2:26" ht="13.5" thickBot="1">
      <c r="B109" s="665">
        <v>81</v>
      </c>
      <c r="C109" s="922" t="s">
        <v>310</v>
      </c>
      <c r="D109" s="491">
        <v>40563</v>
      </c>
      <c r="E109" s="663">
        <v>6400</v>
      </c>
      <c r="F109" s="663">
        <v>7000</v>
      </c>
      <c r="G109" s="663">
        <v>14800</v>
      </c>
      <c r="H109" s="663">
        <v>19100</v>
      </c>
      <c r="I109" s="663">
        <v>21800</v>
      </c>
      <c r="J109" s="663" t="s">
        <v>33</v>
      </c>
      <c r="K109" s="663" t="s">
        <v>33</v>
      </c>
      <c r="L109" s="663" t="s">
        <v>33</v>
      </c>
      <c r="M109" s="663" t="s">
        <v>33</v>
      </c>
      <c r="N109" s="663" t="s">
        <v>33</v>
      </c>
      <c r="O109" s="663" t="s">
        <v>33</v>
      </c>
      <c r="P109" s="663" t="s">
        <v>33</v>
      </c>
      <c r="Q109" s="663" t="s">
        <v>33</v>
      </c>
      <c r="R109" s="663" t="s">
        <v>33</v>
      </c>
      <c r="S109" s="663" t="s">
        <v>33</v>
      </c>
      <c r="T109" s="663" t="s">
        <v>33</v>
      </c>
      <c r="U109" s="663" t="s">
        <v>33</v>
      </c>
      <c r="V109" s="663" t="s">
        <v>33</v>
      </c>
      <c r="W109" s="663">
        <v>4800</v>
      </c>
      <c r="X109" s="663">
        <v>6500</v>
      </c>
      <c r="Y109" s="663">
        <v>6700</v>
      </c>
      <c r="Z109" s="664">
        <v>5100</v>
      </c>
    </row>
    <row r="110" spans="2:26" ht="13.5" thickBot="1">
      <c r="B110" s="673">
        <v>23</v>
      </c>
      <c r="C110" s="998" t="s">
        <v>344</v>
      </c>
      <c r="D110" s="998"/>
      <c r="E110" s="998"/>
      <c r="F110" s="998"/>
      <c r="G110" s="998"/>
      <c r="H110" s="998"/>
      <c r="I110" s="998"/>
      <c r="J110" s="998"/>
      <c r="K110" s="998"/>
      <c r="L110" s="998"/>
      <c r="M110" s="998"/>
      <c r="N110" s="998"/>
      <c r="O110" s="998"/>
      <c r="P110" s="998"/>
      <c r="Q110" s="998"/>
      <c r="R110" s="998"/>
      <c r="S110" s="998"/>
      <c r="T110" s="998"/>
      <c r="U110" s="998"/>
      <c r="V110" s="998"/>
      <c r="W110" s="998"/>
      <c r="X110" s="998"/>
      <c r="Y110" s="998"/>
      <c r="Z110" s="999"/>
    </row>
    <row r="111" spans="2:26" ht="12.75">
      <c r="B111" s="667">
        <v>82</v>
      </c>
      <c r="C111" s="913" t="s">
        <v>330</v>
      </c>
      <c r="D111" s="488">
        <v>40563</v>
      </c>
      <c r="E111" s="651">
        <v>6000</v>
      </c>
      <c r="F111" s="652">
        <v>6500</v>
      </c>
      <c r="G111" s="652">
        <v>15300</v>
      </c>
      <c r="H111" s="652">
        <v>20200</v>
      </c>
      <c r="I111" s="652">
        <v>23300</v>
      </c>
      <c r="J111" s="652" t="s">
        <v>33</v>
      </c>
      <c r="K111" s="652" t="s">
        <v>33</v>
      </c>
      <c r="L111" s="652" t="s">
        <v>33</v>
      </c>
      <c r="M111" s="652" t="s">
        <v>33</v>
      </c>
      <c r="N111" s="652" t="s">
        <v>33</v>
      </c>
      <c r="O111" s="652" t="s">
        <v>33</v>
      </c>
      <c r="P111" s="652" t="s">
        <v>33</v>
      </c>
      <c r="Q111" s="652" t="s">
        <v>33</v>
      </c>
      <c r="R111" s="652" t="s">
        <v>33</v>
      </c>
      <c r="S111" s="652" t="s">
        <v>33</v>
      </c>
      <c r="T111" s="652" t="s">
        <v>33</v>
      </c>
      <c r="U111" s="652" t="s">
        <v>33</v>
      </c>
      <c r="V111" s="652" t="s">
        <v>33</v>
      </c>
      <c r="W111" s="652">
        <v>4800</v>
      </c>
      <c r="X111" s="652">
        <v>6700</v>
      </c>
      <c r="Y111" s="652">
        <v>7000</v>
      </c>
      <c r="Z111" s="653" t="s">
        <v>33</v>
      </c>
    </row>
    <row r="112" spans="2:26" ht="12.75">
      <c r="B112" s="674">
        <v>83</v>
      </c>
      <c r="C112" s="914" t="s">
        <v>193</v>
      </c>
      <c r="D112" s="488">
        <v>40563</v>
      </c>
      <c r="E112" s="654">
        <v>6000</v>
      </c>
      <c r="F112" s="655">
        <v>6500</v>
      </c>
      <c r="G112" s="655">
        <v>15300</v>
      </c>
      <c r="H112" s="655">
        <v>20200</v>
      </c>
      <c r="I112" s="655">
        <v>23300</v>
      </c>
      <c r="J112" s="655" t="s">
        <v>33</v>
      </c>
      <c r="K112" s="655" t="s">
        <v>33</v>
      </c>
      <c r="L112" s="655" t="s">
        <v>33</v>
      </c>
      <c r="M112" s="655" t="s">
        <v>33</v>
      </c>
      <c r="N112" s="655" t="s">
        <v>33</v>
      </c>
      <c r="O112" s="655" t="s">
        <v>33</v>
      </c>
      <c r="P112" s="655" t="s">
        <v>33</v>
      </c>
      <c r="Q112" s="655" t="s">
        <v>33</v>
      </c>
      <c r="R112" s="655" t="s">
        <v>33</v>
      </c>
      <c r="S112" s="655" t="s">
        <v>33</v>
      </c>
      <c r="T112" s="655" t="s">
        <v>33</v>
      </c>
      <c r="U112" s="655" t="s">
        <v>33</v>
      </c>
      <c r="V112" s="655" t="s">
        <v>33</v>
      </c>
      <c r="W112" s="655">
        <v>4800</v>
      </c>
      <c r="X112" s="655">
        <v>6700</v>
      </c>
      <c r="Y112" s="655">
        <v>7000</v>
      </c>
      <c r="Z112" s="656" t="s">
        <v>33</v>
      </c>
    </row>
    <row r="113" spans="2:26" ht="12.75">
      <c r="B113" s="667">
        <v>84</v>
      </c>
      <c r="C113" s="914" t="s">
        <v>331</v>
      </c>
      <c r="D113" s="488">
        <v>40563</v>
      </c>
      <c r="E113" s="657">
        <v>6200</v>
      </c>
      <c r="F113" s="658">
        <v>6700</v>
      </c>
      <c r="G113" s="658">
        <v>14600</v>
      </c>
      <c r="H113" s="658">
        <v>18900</v>
      </c>
      <c r="I113" s="658">
        <v>21600</v>
      </c>
      <c r="J113" s="658" t="s">
        <v>33</v>
      </c>
      <c r="K113" s="658" t="s">
        <v>33</v>
      </c>
      <c r="L113" s="658" t="s">
        <v>33</v>
      </c>
      <c r="M113" s="658" t="s">
        <v>33</v>
      </c>
      <c r="N113" s="658" t="s">
        <v>33</v>
      </c>
      <c r="O113" s="658" t="s">
        <v>33</v>
      </c>
      <c r="P113" s="658" t="s">
        <v>33</v>
      </c>
      <c r="Q113" s="658" t="s">
        <v>33</v>
      </c>
      <c r="R113" s="658" t="s">
        <v>33</v>
      </c>
      <c r="S113" s="658" t="s">
        <v>33</v>
      </c>
      <c r="T113" s="658" t="s">
        <v>33</v>
      </c>
      <c r="U113" s="658" t="s">
        <v>33</v>
      </c>
      <c r="V113" s="658" t="s">
        <v>33</v>
      </c>
      <c r="W113" s="658">
        <v>4800</v>
      </c>
      <c r="X113" s="658">
        <v>6400</v>
      </c>
      <c r="Y113" s="658">
        <v>6600</v>
      </c>
      <c r="Z113" s="659" t="s">
        <v>33</v>
      </c>
    </row>
    <row r="114" spans="2:26" ht="12.75">
      <c r="B114" s="674">
        <v>85</v>
      </c>
      <c r="C114" s="914" t="s">
        <v>332</v>
      </c>
      <c r="D114" s="488">
        <v>40563</v>
      </c>
      <c r="E114" s="660">
        <v>6200</v>
      </c>
      <c r="F114" s="661">
        <v>6700</v>
      </c>
      <c r="G114" s="661">
        <v>14600</v>
      </c>
      <c r="H114" s="661">
        <v>18900</v>
      </c>
      <c r="I114" s="661">
        <v>21600</v>
      </c>
      <c r="J114" s="661" t="s">
        <v>33</v>
      </c>
      <c r="K114" s="661" t="s">
        <v>33</v>
      </c>
      <c r="L114" s="661" t="s">
        <v>33</v>
      </c>
      <c r="M114" s="661" t="s">
        <v>33</v>
      </c>
      <c r="N114" s="661" t="s">
        <v>33</v>
      </c>
      <c r="O114" s="661" t="s">
        <v>33</v>
      </c>
      <c r="P114" s="661" t="s">
        <v>33</v>
      </c>
      <c r="Q114" s="661" t="s">
        <v>33</v>
      </c>
      <c r="R114" s="661" t="s">
        <v>33</v>
      </c>
      <c r="S114" s="661" t="s">
        <v>33</v>
      </c>
      <c r="T114" s="661" t="s">
        <v>33</v>
      </c>
      <c r="U114" s="661" t="s">
        <v>33</v>
      </c>
      <c r="V114" s="661" t="s">
        <v>33</v>
      </c>
      <c r="W114" s="661">
        <v>4800</v>
      </c>
      <c r="X114" s="661">
        <v>6400</v>
      </c>
      <c r="Y114" s="661">
        <v>6600</v>
      </c>
      <c r="Z114" s="662" t="s">
        <v>33</v>
      </c>
    </row>
    <row r="115" spans="2:26" ht="13.5" thickBot="1">
      <c r="B115" s="665">
        <v>86</v>
      </c>
      <c r="C115" s="914" t="s">
        <v>333</v>
      </c>
      <c r="D115" s="491">
        <v>40563</v>
      </c>
      <c r="E115" s="917">
        <v>6800</v>
      </c>
      <c r="F115" s="917">
        <v>8600</v>
      </c>
      <c r="G115" s="917">
        <v>18300</v>
      </c>
      <c r="H115" s="917">
        <v>25900</v>
      </c>
      <c r="I115" s="917">
        <v>27800</v>
      </c>
      <c r="J115" s="917" t="s">
        <v>33</v>
      </c>
      <c r="K115" s="917" t="s">
        <v>33</v>
      </c>
      <c r="L115" s="917" t="s">
        <v>33</v>
      </c>
      <c r="M115" s="917" t="s">
        <v>33</v>
      </c>
      <c r="N115" s="917" t="s">
        <v>33</v>
      </c>
      <c r="O115" s="917" t="s">
        <v>33</v>
      </c>
      <c r="P115" s="917" t="s">
        <v>33</v>
      </c>
      <c r="Q115" s="917" t="s">
        <v>33</v>
      </c>
      <c r="R115" s="917" t="s">
        <v>33</v>
      </c>
      <c r="S115" s="917" t="s">
        <v>33</v>
      </c>
      <c r="T115" s="917" t="s">
        <v>33</v>
      </c>
      <c r="U115" s="917" t="s">
        <v>33</v>
      </c>
      <c r="V115" s="917" t="s">
        <v>33</v>
      </c>
      <c r="W115" s="917">
        <v>4800</v>
      </c>
      <c r="X115" s="917">
        <v>5400</v>
      </c>
      <c r="Y115" s="917">
        <v>6600</v>
      </c>
      <c r="Z115" s="919" t="s">
        <v>33</v>
      </c>
    </row>
    <row r="116" spans="2:26" ht="13.5" thickBot="1">
      <c r="B116" s="665">
        <v>87</v>
      </c>
      <c r="C116" s="914" t="s">
        <v>334</v>
      </c>
      <c r="D116" s="491">
        <v>40564</v>
      </c>
      <c r="E116" s="916">
        <v>6800</v>
      </c>
      <c r="F116" s="916">
        <v>8600</v>
      </c>
      <c r="G116" s="916">
        <v>18300</v>
      </c>
      <c r="H116" s="916">
        <v>25900</v>
      </c>
      <c r="I116" s="916">
        <v>27800</v>
      </c>
      <c r="J116" s="916" t="s">
        <v>33</v>
      </c>
      <c r="K116" s="916" t="s">
        <v>33</v>
      </c>
      <c r="L116" s="916" t="s">
        <v>33</v>
      </c>
      <c r="M116" s="916" t="s">
        <v>33</v>
      </c>
      <c r="N116" s="916" t="s">
        <v>33</v>
      </c>
      <c r="O116" s="916" t="s">
        <v>33</v>
      </c>
      <c r="P116" s="916" t="s">
        <v>33</v>
      </c>
      <c r="Q116" s="916" t="s">
        <v>33</v>
      </c>
      <c r="R116" s="916" t="s">
        <v>33</v>
      </c>
      <c r="S116" s="916" t="s">
        <v>33</v>
      </c>
      <c r="T116" s="916" t="s">
        <v>33</v>
      </c>
      <c r="U116" s="916" t="s">
        <v>33</v>
      </c>
      <c r="V116" s="916" t="s">
        <v>33</v>
      </c>
      <c r="W116" s="916">
        <v>4800</v>
      </c>
      <c r="X116" s="916">
        <v>5400</v>
      </c>
      <c r="Y116" s="916">
        <v>6600</v>
      </c>
      <c r="Z116" s="918" t="s">
        <v>33</v>
      </c>
    </row>
    <row r="117" spans="2:26" ht="13.5" thickBot="1">
      <c r="B117" s="673">
        <v>24</v>
      </c>
      <c r="C117" s="998" t="s">
        <v>345</v>
      </c>
      <c r="D117" s="998"/>
      <c r="E117" s="998"/>
      <c r="F117" s="998"/>
      <c r="G117" s="998"/>
      <c r="H117" s="998"/>
      <c r="I117" s="998"/>
      <c r="J117" s="998"/>
      <c r="K117" s="998"/>
      <c r="L117" s="998"/>
      <c r="M117" s="998"/>
      <c r="N117" s="998"/>
      <c r="O117" s="998"/>
      <c r="P117" s="998"/>
      <c r="Q117" s="998"/>
      <c r="R117" s="998"/>
      <c r="S117" s="998"/>
      <c r="T117" s="998"/>
      <c r="U117" s="998"/>
      <c r="V117" s="998"/>
      <c r="W117" s="998"/>
      <c r="X117" s="998"/>
      <c r="Y117" s="998"/>
      <c r="Z117" s="999"/>
    </row>
    <row r="118" spans="2:26" ht="12.75">
      <c r="B118" s="667">
        <v>88</v>
      </c>
      <c r="C118" s="920" t="s">
        <v>328</v>
      </c>
      <c r="D118" s="488">
        <v>40563</v>
      </c>
      <c r="E118" s="651">
        <v>6300</v>
      </c>
      <c r="F118" s="652">
        <v>6800</v>
      </c>
      <c r="G118" s="652">
        <v>14800</v>
      </c>
      <c r="H118" s="652">
        <v>19000</v>
      </c>
      <c r="I118" s="652">
        <v>21600</v>
      </c>
      <c r="J118" s="652" t="s">
        <v>33</v>
      </c>
      <c r="K118" s="652" t="s">
        <v>33</v>
      </c>
      <c r="L118" s="652" t="s">
        <v>33</v>
      </c>
      <c r="M118" s="652" t="s">
        <v>33</v>
      </c>
      <c r="N118" s="652" t="s">
        <v>33</v>
      </c>
      <c r="O118" s="652" t="s">
        <v>33</v>
      </c>
      <c r="P118" s="652" t="s">
        <v>33</v>
      </c>
      <c r="Q118" s="652" t="s">
        <v>33</v>
      </c>
      <c r="R118" s="652" t="s">
        <v>33</v>
      </c>
      <c r="S118" s="652" t="s">
        <v>33</v>
      </c>
      <c r="T118" s="652" t="s">
        <v>33</v>
      </c>
      <c r="U118" s="652" t="s">
        <v>33</v>
      </c>
      <c r="V118" s="652" t="s">
        <v>33</v>
      </c>
      <c r="W118" s="652">
        <v>4800</v>
      </c>
      <c r="X118" s="652">
        <v>6400</v>
      </c>
      <c r="Y118" s="652">
        <v>6600</v>
      </c>
      <c r="Z118" s="653" t="s">
        <v>33</v>
      </c>
    </row>
    <row r="119" spans="2:26" ht="13.5" thickBot="1">
      <c r="B119" s="924">
        <v>89</v>
      </c>
      <c r="C119" s="915" t="s">
        <v>329</v>
      </c>
      <c r="D119" s="488">
        <v>40563</v>
      </c>
      <c r="E119" s="931">
        <v>6300</v>
      </c>
      <c r="F119" s="931">
        <v>6800</v>
      </c>
      <c r="G119" s="931">
        <v>14800</v>
      </c>
      <c r="H119" s="931">
        <v>19000</v>
      </c>
      <c r="I119" s="931">
        <v>21600</v>
      </c>
      <c r="J119" s="931" t="s">
        <v>33</v>
      </c>
      <c r="K119" s="931" t="s">
        <v>33</v>
      </c>
      <c r="L119" s="931" t="s">
        <v>33</v>
      </c>
      <c r="M119" s="931" t="s">
        <v>33</v>
      </c>
      <c r="N119" s="931" t="s">
        <v>33</v>
      </c>
      <c r="O119" s="931" t="s">
        <v>33</v>
      </c>
      <c r="P119" s="931" t="s">
        <v>33</v>
      </c>
      <c r="Q119" s="931" t="s">
        <v>33</v>
      </c>
      <c r="R119" s="931" t="s">
        <v>33</v>
      </c>
      <c r="S119" s="931" t="s">
        <v>33</v>
      </c>
      <c r="T119" s="931" t="s">
        <v>33</v>
      </c>
      <c r="U119" s="931" t="s">
        <v>33</v>
      </c>
      <c r="V119" s="931" t="s">
        <v>33</v>
      </c>
      <c r="W119" s="931">
        <v>4800</v>
      </c>
      <c r="X119" s="931">
        <v>6400</v>
      </c>
      <c r="Y119" s="931">
        <v>6600</v>
      </c>
      <c r="Z119" s="932" t="s">
        <v>33</v>
      </c>
    </row>
    <row r="120" spans="2:26" ht="13.5" thickBot="1">
      <c r="B120" s="854"/>
      <c r="C120" s="898"/>
      <c r="D120" s="899"/>
      <c r="E120" s="912"/>
      <c r="F120" s="912"/>
      <c r="G120" s="912"/>
      <c r="H120" s="912"/>
      <c r="I120" s="912"/>
      <c r="J120" s="912"/>
      <c r="K120" s="912"/>
      <c r="L120" s="912"/>
      <c r="M120" s="912"/>
      <c r="N120" s="912"/>
      <c r="O120" s="912"/>
      <c r="P120" s="912"/>
      <c r="Q120" s="912"/>
      <c r="R120" s="912"/>
      <c r="S120" s="912"/>
      <c r="T120" s="912"/>
      <c r="U120" s="912"/>
      <c r="V120" s="912"/>
      <c r="W120" s="912"/>
      <c r="X120" s="912"/>
      <c r="Y120" s="912"/>
      <c r="Z120" s="912"/>
    </row>
    <row r="121" spans="2:26" ht="13.5" thickBot="1">
      <c r="B121" s="854"/>
      <c r="C121" s="898"/>
      <c r="D121" s="899"/>
      <c r="E121" s="1067" t="s">
        <v>335</v>
      </c>
      <c r="F121" s="1067"/>
      <c r="G121" s="1067"/>
      <c r="H121" s="1067"/>
      <c r="I121" s="1067"/>
      <c r="J121" s="912"/>
      <c r="K121" s="926" t="s">
        <v>336</v>
      </c>
      <c r="L121" s="925"/>
      <c r="M121" s="925"/>
      <c r="N121" s="925"/>
      <c r="O121" s="925"/>
      <c r="P121" s="925"/>
      <c r="Q121" s="925"/>
      <c r="R121" s="925"/>
      <c r="S121" s="925"/>
      <c r="T121" s="925"/>
      <c r="U121" s="925"/>
      <c r="V121" s="925"/>
      <c r="W121" s="925"/>
      <c r="X121" s="912"/>
      <c r="Y121" s="912"/>
      <c r="Z121" s="912"/>
    </row>
    <row r="122" spans="2:26" ht="13.5" thickBot="1">
      <c r="B122" s="854"/>
      <c r="C122" s="898"/>
      <c r="D122" s="899"/>
      <c r="E122" s="1068" t="s">
        <v>337</v>
      </c>
      <c r="F122" s="1069"/>
      <c r="G122" s="1069"/>
      <c r="H122" s="1069"/>
      <c r="I122" s="1070"/>
      <c r="J122" s="912"/>
      <c r="K122" s="926" t="s">
        <v>338</v>
      </c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12"/>
      <c r="Y122" s="912"/>
      <c r="Z122" s="912"/>
    </row>
    <row r="123" spans="2:26" ht="13.5" thickBot="1">
      <c r="B123" s="854"/>
      <c r="C123" s="898"/>
      <c r="D123" s="899"/>
      <c r="E123" s="1068" t="s">
        <v>339</v>
      </c>
      <c r="F123" s="1069"/>
      <c r="G123" s="1069"/>
      <c r="H123" s="1069"/>
      <c r="I123" s="1070"/>
      <c r="J123" s="912"/>
      <c r="K123" s="926"/>
      <c r="L123" s="925"/>
      <c r="M123" s="925"/>
      <c r="N123" s="925"/>
      <c r="O123" s="925"/>
      <c r="P123" s="925"/>
      <c r="Q123" s="925"/>
      <c r="R123" s="925"/>
      <c r="S123" s="925"/>
      <c r="T123" s="925"/>
      <c r="U123" s="925"/>
      <c r="V123" s="925"/>
      <c r="W123" s="925"/>
      <c r="X123" s="912"/>
      <c r="Y123" s="912"/>
      <c r="Z123" s="912"/>
    </row>
    <row r="124" spans="2:26" ht="13.5" thickBot="1">
      <c r="B124" s="854"/>
      <c r="C124" s="898"/>
      <c r="D124" s="899"/>
      <c r="E124" s="927" t="s">
        <v>340</v>
      </c>
      <c r="F124" s="928"/>
      <c r="G124" s="929"/>
      <c r="H124" s="929"/>
      <c r="I124" s="930"/>
      <c r="J124" s="912"/>
      <c r="K124" s="898"/>
      <c r="L124" s="925"/>
      <c r="M124" s="925"/>
      <c r="N124" s="925"/>
      <c r="O124" s="925"/>
      <c r="P124" s="925"/>
      <c r="Q124" s="925"/>
      <c r="R124" s="925"/>
      <c r="S124" s="925"/>
      <c r="T124" s="925"/>
      <c r="U124" s="925"/>
      <c r="V124" s="925"/>
      <c r="W124" s="925"/>
      <c r="X124" s="912"/>
      <c r="Y124" s="912"/>
      <c r="Z124" s="912"/>
    </row>
    <row r="125" spans="2:26" ht="13.5" thickBot="1">
      <c r="B125" s="854"/>
      <c r="C125" s="898"/>
      <c r="D125" s="899"/>
      <c r="E125" s="927" t="s">
        <v>341</v>
      </c>
      <c r="F125" s="928"/>
      <c r="G125" s="929"/>
      <c r="H125" s="929"/>
      <c r="I125" s="930"/>
      <c r="J125" s="912"/>
      <c r="K125" s="898"/>
      <c r="L125" s="925"/>
      <c r="M125" s="925"/>
      <c r="N125" s="925"/>
      <c r="O125" s="925"/>
      <c r="P125" s="925"/>
      <c r="Q125" s="925"/>
      <c r="R125" s="925"/>
      <c r="S125" s="925"/>
      <c r="T125" s="925"/>
      <c r="U125" s="925"/>
      <c r="V125" s="925"/>
      <c r="W125" s="925"/>
      <c r="X125" s="912"/>
      <c r="Y125" s="912"/>
      <c r="Z125" s="912"/>
    </row>
    <row r="126" spans="2:26" ht="12.75">
      <c r="B126" s="854"/>
      <c r="C126" s="898"/>
      <c r="D126" s="899"/>
      <c r="E126" s="912"/>
      <c r="F126" s="912"/>
      <c r="G126" s="912"/>
      <c r="H126" s="912"/>
      <c r="I126" s="912"/>
      <c r="J126" s="912"/>
      <c r="K126" s="912"/>
      <c r="L126" s="912"/>
      <c r="M126" s="912"/>
      <c r="N126" s="912"/>
      <c r="O126" s="912"/>
      <c r="P126" s="912"/>
      <c r="Q126" s="912"/>
      <c r="R126" s="912"/>
      <c r="S126" s="912"/>
      <c r="T126" s="912"/>
      <c r="U126" s="912"/>
      <c r="V126" s="912"/>
      <c r="W126" s="912"/>
      <c r="X126" s="912"/>
      <c r="Y126" s="912"/>
      <c r="Z126" s="912"/>
    </row>
    <row r="127" ht="12.75">
      <c r="B127" s="498"/>
    </row>
    <row r="128" spans="2:3" ht="15.75">
      <c r="B128" s="498"/>
      <c r="C128" s="177" t="s">
        <v>212</v>
      </c>
    </row>
    <row r="129" spans="2:3" ht="15.75">
      <c r="B129" s="498"/>
      <c r="C129" s="177"/>
    </row>
    <row r="130" spans="2:16" ht="15.75">
      <c r="B130" s="1036"/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</row>
    <row r="131" spans="2:16" ht="12.75">
      <c r="B131" s="1037"/>
      <c r="C131" s="1037"/>
      <c r="D131" s="1037"/>
      <c r="E131" s="1037"/>
      <c r="F131" s="1037"/>
      <c r="G131" s="1037"/>
      <c r="H131" s="1037"/>
      <c r="I131" s="1037"/>
      <c r="J131" s="1037"/>
      <c r="K131" s="1037"/>
      <c r="L131" s="1037"/>
      <c r="M131" s="1037"/>
      <c r="N131" s="1037"/>
      <c r="O131" s="1037"/>
      <c r="P131" s="1037"/>
    </row>
    <row r="132" spans="2:16" ht="12.75">
      <c r="B132" s="499"/>
      <c r="C132" s="201"/>
      <c r="D132" s="315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</row>
  </sheetData>
  <sheetProtection/>
  <mergeCells count="36">
    <mergeCell ref="C110:Z110"/>
    <mergeCell ref="C117:Z117"/>
    <mergeCell ref="C79:Z79"/>
    <mergeCell ref="C81:Z81"/>
    <mergeCell ref="C85:Z85"/>
    <mergeCell ref="C88:Z88"/>
    <mergeCell ref="C92:Z92"/>
    <mergeCell ref="C96:Z96"/>
    <mergeCell ref="E4:Z4"/>
    <mergeCell ref="E6:Z6"/>
    <mergeCell ref="C27:Z27"/>
    <mergeCell ref="C34:Z34"/>
    <mergeCell ref="C42:Z42"/>
    <mergeCell ref="C47:Z47"/>
    <mergeCell ref="C23:Z23"/>
    <mergeCell ref="C7:Z7"/>
    <mergeCell ref="B131:P131"/>
    <mergeCell ref="C66:Z66"/>
    <mergeCell ref="C11:Z11"/>
    <mergeCell ref="C14:Z14"/>
    <mergeCell ref="C19:Z19"/>
    <mergeCell ref="B1:Z1"/>
    <mergeCell ref="B2:Z2"/>
    <mergeCell ref="B4:B6"/>
    <mergeCell ref="C4:C6"/>
    <mergeCell ref="D4:D6"/>
    <mergeCell ref="E121:I121"/>
    <mergeCell ref="E122:I122"/>
    <mergeCell ref="E123:I123"/>
    <mergeCell ref="B130:P130"/>
    <mergeCell ref="C52:Z52"/>
    <mergeCell ref="C55:Z55"/>
    <mergeCell ref="C72:Z72"/>
    <mergeCell ref="C76:Z76"/>
    <mergeCell ref="C99:Z99"/>
    <mergeCell ref="C104:Z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mrestrepo</dc:creator>
  <cp:keywords/>
  <dc:description/>
  <cp:lastModifiedBy>Beyer Andres Gomez Vargas</cp:lastModifiedBy>
  <cp:lastPrinted>2008-05-29T18:03:55Z</cp:lastPrinted>
  <dcterms:created xsi:type="dcterms:W3CDTF">2005-01-18T15:15:15Z</dcterms:created>
  <dcterms:modified xsi:type="dcterms:W3CDTF">2017-02-17T19:15:24Z</dcterms:modified>
  <cp:category/>
  <cp:version/>
  <cp:contentType/>
  <cp:contentStatus/>
</cp:coreProperties>
</file>