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drawings/drawing7.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726"/>
  <workbookPr codeName="ThisWorkbook" checkCompatibility="1" defaultThemeVersion="124226"/>
  <mc:AlternateContent xmlns:mc="http://schemas.openxmlformats.org/markup-compatibility/2006">
    <mc:Choice Requires="x15">
      <x15ac:absPath xmlns:x15ac="http://schemas.microsoft.com/office/spreadsheetml/2010/11/ac" url="E:\MapasRiesoInst-2017\MapaREvaluacionControl17\"/>
    </mc:Choice>
  </mc:AlternateContent>
  <bookViews>
    <workbookView xWindow="0" yWindow="0" windowWidth="24000" windowHeight="9510" activeTab="5"/>
  </bookViews>
  <sheets>
    <sheet name="SEPG-F-040" sheetId="16" r:id="rId1"/>
    <sheet name="SEPG-F-007" sheetId="9" r:id="rId2"/>
    <sheet name="SEPG-012" sheetId="1" r:id="rId3"/>
    <sheet name="SEPG-F-013" sheetId="8" r:id="rId4"/>
    <sheet name="SEPG-F-008" sheetId="6" r:id="rId5"/>
    <sheet name="SEPG-F-014" sheetId="5" r:id="rId6"/>
    <sheet name="CAMBIOS" sheetId="20" r:id="rId7"/>
    <sheet name="Fm-20 " sheetId="15" state="hidden" r:id="rId8"/>
    <sheet name="DB" sheetId="14" state="hidden" r:id="rId9"/>
    <sheet name="Hoja1" sheetId="17" state="hidden" r:id="rId10"/>
  </sheets>
  <externalReferences>
    <externalReference r:id="rId11"/>
  </externalReferences>
  <definedNames>
    <definedName name="¿TIENE_HERRAMIENTA_PARA_EJERCER_EL_CONTROL?">DB!$D$8:$D$10</definedName>
    <definedName name="A">DB!$J$5:$J$6</definedName>
    <definedName name="B">DB!$K$5:$K$6</definedName>
    <definedName name="CE">DB!$L$5:$L$6</definedName>
    <definedName name="EXISTENCONTROLES" localSheetId="6">[1]DB!$D$5:$D$6</definedName>
    <definedName name="EXISTENCONTROLES">DB!$D$5:$D$6</definedName>
    <definedName name="FrecuenciaSeguim" localSheetId="6">[1]DB!$H$9:$H$10</definedName>
    <definedName name="FrecuenciaSeguim">DB!$H$9:$H$10</definedName>
    <definedName name="FrecuendiaSeguim">DB!$H$9:$H$10</definedName>
    <definedName name="HerramientaControl" localSheetId="6">[1]DB!$D$9:$D$10</definedName>
    <definedName name="HerramientaControl">DB!$D$9:$D$10</definedName>
    <definedName name="HerramientaEfectiva" localSheetId="6">[1]DB!$F$9:$F$10</definedName>
    <definedName name="HerramientaEfectiva">DB!$F$9:$F$10</definedName>
    <definedName name="IMPACTO" localSheetId="6">[1]DB!$H$5</definedName>
    <definedName name="IMPACTO">DB!$H$5</definedName>
    <definedName name="ManualesInstructivos" localSheetId="6">[1]DB!$E$9:$E$10</definedName>
    <definedName name="ManualesInstructivos">DB!$E$9:$E$10</definedName>
    <definedName name="OP" localSheetId="7">'Fm-20 '!$L$11</definedName>
    <definedName name="OPCIONESDEMANEJO" localSheetId="6">[1]DB!$N$5:$N$8</definedName>
    <definedName name="OPCIONESDEMANEJO">DB!$N$5:$N$8</definedName>
    <definedName name="PROBABILIDAD" localSheetId="6">[1]DB!$G$5</definedName>
    <definedName name="PROBABILIDAD">DB!$G$5</definedName>
    <definedName name="ResponDefinidos" localSheetId="6">[1]DB!$G$9:$G$10</definedName>
    <definedName name="ResponDefinidos">DB!$G$9:$G$10</definedName>
    <definedName name="TieneHerramientaControl1">DB!$D$9:$D$10</definedName>
    <definedName name="TIPODERIESGO" localSheetId="6">[1]DB!$B$5:$B$11</definedName>
    <definedName name="TIPODERIESGO">DB!$B$5:$B$11</definedName>
    <definedName name="_xlnm.Print_Titles" localSheetId="5">'SEPG-F-014'!$15:$17</definedName>
  </definedNames>
  <calcPr calcId="171027"/>
</workbook>
</file>

<file path=xl/calcChain.xml><?xml version="1.0" encoding="utf-8"?>
<calcChain xmlns="http://schemas.openxmlformats.org/spreadsheetml/2006/main">
  <c r="H21" i="5" l="1"/>
  <c r="B72" i="1" l="1"/>
  <c r="B71" i="1"/>
  <c r="B70" i="1"/>
  <c r="B69" i="1"/>
  <c r="B77" i="6"/>
  <c r="B76" i="6"/>
  <c r="B75" i="6"/>
  <c r="B74" i="6"/>
  <c r="B74" i="5"/>
  <c r="B75" i="5"/>
  <c r="B76" i="5"/>
  <c r="B73" i="5"/>
  <c r="B10" i="9" l="1"/>
  <c r="D11" i="15" s="1"/>
  <c r="B12" i="6"/>
  <c r="J22" i="5"/>
  <c r="D11" i="9"/>
  <c r="G13" i="6" s="1"/>
  <c r="D18" i="5"/>
  <c r="E18" i="5"/>
  <c r="F18" i="5"/>
  <c r="D21" i="5"/>
  <c r="E21" i="5"/>
  <c r="F21" i="5"/>
  <c r="D24" i="5"/>
  <c r="E24" i="5"/>
  <c r="F24" i="5"/>
  <c r="D27" i="5"/>
  <c r="E27" i="5"/>
  <c r="F27" i="5"/>
  <c r="D30" i="5"/>
  <c r="E30" i="5"/>
  <c r="F30" i="5"/>
  <c r="D33" i="5"/>
  <c r="E33" i="5"/>
  <c r="F33" i="5"/>
  <c r="D36" i="5"/>
  <c r="E36" i="5"/>
  <c r="F36" i="5"/>
  <c r="D39" i="5"/>
  <c r="E39" i="5"/>
  <c r="F39" i="5"/>
  <c r="D42" i="5"/>
  <c r="E42" i="5"/>
  <c r="F42" i="5"/>
  <c r="D45" i="5"/>
  <c r="E45" i="5"/>
  <c r="F45" i="5"/>
  <c r="D48" i="5"/>
  <c r="E48" i="5"/>
  <c r="F48" i="5"/>
  <c r="D51" i="5"/>
  <c r="E51" i="5"/>
  <c r="F51" i="5"/>
  <c r="D54" i="5"/>
  <c r="E54" i="5"/>
  <c r="F54" i="5"/>
  <c r="D57" i="5"/>
  <c r="E57" i="5"/>
  <c r="F57" i="5"/>
  <c r="D60" i="5"/>
  <c r="E60" i="5"/>
  <c r="F60" i="5"/>
  <c r="D63" i="5"/>
  <c r="E63" i="5"/>
  <c r="F63" i="5"/>
  <c r="D66" i="5"/>
  <c r="E66" i="5"/>
  <c r="F66" i="5"/>
  <c r="O63" i="5"/>
  <c r="O66" i="5"/>
  <c r="N63" i="5"/>
  <c r="N66" i="5"/>
  <c r="R36" i="6"/>
  <c r="R39" i="6"/>
  <c r="R45" i="6"/>
  <c r="R48" i="6"/>
  <c r="R51" i="6"/>
  <c r="R54" i="6"/>
  <c r="R57" i="6"/>
  <c r="R60" i="6"/>
  <c r="U60" i="6" s="1"/>
  <c r="R63" i="6"/>
  <c r="R66" i="6"/>
  <c r="Q42" i="6"/>
  <c r="Q45" i="6"/>
  <c r="Q48" i="6"/>
  <c r="Q51" i="6"/>
  <c r="Q54" i="6"/>
  <c r="Q57" i="6"/>
  <c r="Q60" i="6"/>
  <c r="Q63" i="6"/>
  <c r="Q66" i="6"/>
  <c r="P24" i="6"/>
  <c r="S24" i="6"/>
  <c r="P25" i="6"/>
  <c r="S25" i="6" s="1"/>
  <c r="J12" i="15" s="1"/>
  <c r="Z25" i="6"/>
  <c r="P26" i="6"/>
  <c r="Q24" i="6"/>
  <c r="P27" i="6"/>
  <c r="S27" i="6" s="1"/>
  <c r="Z65" i="1"/>
  <c r="Z63" i="1"/>
  <c r="Z61" i="1"/>
  <c r="Z59" i="1"/>
  <c r="Z57" i="1"/>
  <c r="Z55" i="1"/>
  <c r="Z53" i="1"/>
  <c r="E64" i="6" s="1"/>
  <c r="Z51" i="1"/>
  <c r="Z49" i="1"/>
  <c r="H58" i="5"/>
  <c r="Z47" i="1"/>
  <c r="H55" i="5" s="1"/>
  <c r="Z45" i="1"/>
  <c r="E52" i="6"/>
  <c r="Z43" i="1"/>
  <c r="H49" i="5" s="1"/>
  <c r="Z41" i="1"/>
  <c r="Z64" i="1"/>
  <c r="D67" i="6"/>
  <c r="Z62" i="1"/>
  <c r="Z60" i="1"/>
  <c r="Z58" i="1"/>
  <c r="Z56" i="1"/>
  <c r="Z54" i="1"/>
  <c r="Z52" i="1"/>
  <c r="Z50" i="1"/>
  <c r="Z48" i="1"/>
  <c r="D58" i="6" s="1"/>
  <c r="Z46" i="1"/>
  <c r="G55" i="5" s="1"/>
  <c r="Z44" i="1"/>
  <c r="Z42" i="1"/>
  <c r="G49" i="5"/>
  <c r="Z40" i="1"/>
  <c r="D46" i="6" s="1"/>
  <c r="Y27" i="1"/>
  <c r="Z27" i="1" s="1"/>
  <c r="Y28" i="1"/>
  <c r="Y29" i="1"/>
  <c r="E27" i="6" s="1"/>
  <c r="Y30" i="1"/>
  <c r="G17" i="15"/>
  <c r="Y31" i="1"/>
  <c r="E30" i="6" s="1"/>
  <c r="Y32" i="1"/>
  <c r="D33" i="6" s="1"/>
  <c r="Y33" i="1"/>
  <c r="H27" i="5" s="1"/>
  <c r="H28" i="5" s="1"/>
  <c r="Y34" i="1"/>
  <c r="G30" i="5" s="1"/>
  <c r="G31" i="5" s="1"/>
  <c r="Y35" i="1"/>
  <c r="E36" i="6"/>
  <c r="U36" i="6" s="1"/>
  <c r="Y36" i="1"/>
  <c r="Y37" i="1"/>
  <c r="AA36" i="1"/>
  <c r="Z36" i="1"/>
  <c r="D40" i="6" s="1"/>
  <c r="E39" i="6"/>
  <c r="U39" i="6" s="1"/>
  <c r="L33" i="5" s="1"/>
  <c r="L34" i="5" s="1"/>
  <c r="Y38" i="1"/>
  <c r="Z38" i="1"/>
  <c r="D43" i="6" s="1"/>
  <c r="Y39" i="1"/>
  <c r="Z39" i="1"/>
  <c r="E43" i="6" s="1"/>
  <c r="Y40" i="1"/>
  <c r="Y41" i="1"/>
  <c r="Y42" i="1"/>
  <c r="G48" i="5" s="1"/>
  <c r="Y43" i="1"/>
  <c r="H48" i="5" s="1"/>
  <c r="Y44" i="1"/>
  <c r="D51" i="6" s="1"/>
  <c r="T51" i="6" s="1"/>
  <c r="Y45" i="1"/>
  <c r="Y46" i="1"/>
  <c r="G54" i="5"/>
  <c r="Y47" i="1"/>
  <c r="H60" i="5" s="1"/>
  <c r="H61" i="5" s="1"/>
  <c r="Y48" i="1"/>
  <c r="Y49" i="1"/>
  <c r="H57" i="5"/>
  <c r="Y50" i="1"/>
  <c r="D60" i="6" s="1"/>
  <c r="T60" i="6" s="1"/>
  <c r="Y51" i="1"/>
  <c r="E60" i="6" s="1"/>
  <c r="AA50" i="1"/>
  <c r="AB50" i="1" s="1"/>
  <c r="F61" i="6" s="1"/>
  <c r="Y52" i="1"/>
  <c r="Y53" i="1"/>
  <c r="H63" i="5" s="1"/>
  <c r="H64" i="5" s="1"/>
  <c r="Y54" i="1"/>
  <c r="Y55" i="1"/>
  <c r="Y56" i="1"/>
  <c r="AA56" i="1" s="1"/>
  <c r="AB56" i="1" s="1"/>
  <c r="Y57" i="1"/>
  <c r="Y58" i="1"/>
  <c r="Y59" i="1"/>
  <c r="Y60" i="1"/>
  <c r="AA60" i="1" s="1"/>
  <c r="AB60" i="1" s="1"/>
  <c r="Y61" i="1"/>
  <c r="Y62" i="1"/>
  <c r="Y63" i="1"/>
  <c r="Y64" i="1"/>
  <c r="Y65" i="1"/>
  <c r="H66" i="5" s="1"/>
  <c r="H67" i="5" s="1"/>
  <c r="Y26" i="1"/>
  <c r="G18" i="5" s="1"/>
  <c r="G19" i="5" s="1"/>
  <c r="B8" i="1"/>
  <c r="AA66" i="6"/>
  <c r="AA67" i="6"/>
  <c r="AA68" i="6"/>
  <c r="E66" i="6"/>
  <c r="U66" i="6" s="1"/>
  <c r="AA63" i="6"/>
  <c r="AA64" i="6"/>
  <c r="AA65" i="6"/>
  <c r="AA60" i="6"/>
  <c r="AA61" i="6"/>
  <c r="AA62" i="6"/>
  <c r="AA57" i="6"/>
  <c r="AA58" i="6"/>
  <c r="AA59" i="6"/>
  <c r="Z57" i="6"/>
  <c r="Z58" i="6"/>
  <c r="Z59" i="6"/>
  <c r="P54" i="6"/>
  <c r="S54" i="6" s="1"/>
  <c r="AA54" i="6"/>
  <c r="P55" i="6"/>
  <c r="S55" i="6"/>
  <c r="J24" i="15" s="1"/>
  <c r="AA55" i="6"/>
  <c r="AA56" i="6"/>
  <c r="AA51" i="6"/>
  <c r="P52" i="6"/>
  <c r="S52" i="6" s="1"/>
  <c r="AA52" i="6"/>
  <c r="AA53" i="6"/>
  <c r="AA48" i="6"/>
  <c r="P49" i="6"/>
  <c r="S49" i="6" s="1"/>
  <c r="AA49" i="6"/>
  <c r="AA50" i="6"/>
  <c r="AA45" i="6"/>
  <c r="P46" i="6"/>
  <c r="S46" i="6"/>
  <c r="AA46" i="6"/>
  <c r="AA47" i="6"/>
  <c r="D45" i="6"/>
  <c r="T45" i="6"/>
  <c r="M39" i="5" s="1"/>
  <c r="M40" i="5" s="1"/>
  <c r="P45" i="6"/>
  <c r="S45" i="6"/>
  <c r="K39" i="5" s="1"/>
  <c r="Z45" i="6"/>
  <c r="Z46" i="6"/>
  <c r="P47" i="6"/>
  <c r="S47" i="6"/>
  <c r="Z47" i="6"/>
  <c r="P43" i="6"/>
  <c r="S43" i="6" s="1"/>
  <c r="AA43" i="6"/>
  <c r="AA44" i="6"/>
  <c r="P39" i="6"/>
  <c r="S39" i="6" s="1"/>
  <c r="K33" i="5" s="1"/>
  <c r="AA39" i="6"/>
  <c r="AA40" i="6"/>
  <c r="P41" i="6"/>
  <c r="S41" i="6" s="1"/>
  <c r="AA41" i="6"/>
  <c r="AA36" i="6"/>
  <c r="P37" i="6"/>
  <c r="S37" i="6" s="1"/>
  <c r="AA37" i="6"/>
  <c r="AA38" i="6"/>
  <c r="P33" i="6"/>
  <c r="S33" i="6" s="1"/>
  <c r="J20" i="15" s="1"/>
  <c r="P34" i="6"/>
  <c r="S34" i="6" s="1"/>
  <c r="J21" i="15" s="1"/>
  <c r="P35" i="6"/>
  <c r="S35" i="6" s="1"/>
  <c r="AA35" i="6" s="1"/>
  <c r="Z34" i="6"/>
  <c r="Z35" i="6"/>
  <c r="P30" i="6"/>
  <c r="S30" i="6" s="1"/>
  <c r="P31" i="6"/>
  <c r="AA31" i="6"/>
  <c r="P29" i="6"/>
  <c r="S29" i="6"/>
  <c r="Z29" i="6" s="1"/>
  <c r="AA24" i="6"/>
  <c r="AA26" i="6"/>
  <c r="Z66" i="6"/>
  <c r="Z67" i="6"/>
  <c r="Z68" i="6"/>
  <c r="Z63" i="6"/>
  <c r="Z64" i="6"/>
  <c r="Z65" i="6"/>
  <c r="Z60" i="6"/>
  <c r="Z61" i="6"/>
  <c r="Z62" i="6"/>
  <c r="Z54" i="6"/>
  <c r="Z55" i="6"/>
  <c r="Z56" i="6"/>
  <c r="P51" i="6"/>
  <c r="S51" i="6" s="1"/>
  <c r="K51" i="5" s="1"/>
  <c r="Z51" i="6"/>
  <c r="Z52" i="6"/>
  <c r="Z53" i="6"/>
  <c r="P48" i="6"/>
  <c r="S48" i="6" s="1"/>
  <c r="Z48" i="6"/>
  <c r="Z49" i="6"/>
  <c r="P50" i="6"/>
  <c r="S50" i="6" s="1"/>
  <c r="Z50" i="6"/>
  <c r="P42" i="6"/>
  <c r="S42" i="6"/>
  <c r="K36" i="5" s="1"/>
  <c r="Z42" i="6"/>
  <c r="Z43" i="6"/>
  <c r="P44" i="6"/>
  <c r="S44" i="6" s="1"/>
  <c r="Z44" i="6"/>
  <c r="Z39" i="6"/>
  <c r="P40" i="6"/>
  <c r="S40" i="6" s="1"/>
  <c r="Z40" i="6"/>
  <c r="Z41" i="6"/>
  <c r="P36" i="6"/>
  <c r="S36" i="6" s="1"/>
  <c r="K30" i="5" s="1"/>
  <c r="Z36" i="6"/>
  <c r="Z37" i="6"/>
  <c r="Z32" i="6"/>
  <c r="P28" i="6"/>
  <c r="C66" i="6"/>
  <c r="C63" i="6"/>
  <c r="C60" i="6"/>
  <c r="C57" i="6"/>
  <c r="P68" i="6"/>
  <c r="P67" i="6"/>
  <c r="S67" i="6"/>
  <c r="P66" i="6"/>
  <c r="S66" i="6" s="1"/>
  <c r="K60" i="5" s="1"/>
  <c r="P65" i="6"/>
  <c r="S65" i="6" s="1"/>
  <c r="P64" i="6"/>
  <c r="S64" i="6"/>
  <c r="P63" i="6"/>
  <c r="P62" i="6"/>
  <c r="S62" i="6" s="1"/>
  <c r="P61" i="6"/>
  <c r="S61" i="6"/>
  <c r="P60" i="6"/>
  <c r="S60" i="6" s="1"/>
  <c r="P59" i="6"/>
  <c r="S59" i="6" s="1"/>
  <c r="P58" i="6"/>
  <c r="S58" i="6" s="1"/>
  <c r="P57" i="6"/>
  <c r="S57" i="6"/>
  <c r="K57" i="5" s="1"/>
  <c r="P56" i="6"/>
  <c r="S56" i="6"/>
  <c r="P53" i="6"/>
  <c r="S53" i="6" s="1"/>
  <c r="P38" i="6"/>
  <c r="S38" i="6" s="1"/>
  <c r="Z38" i="6"/>
  <c r="P32" i="6"/>
  <c r="S32" i="6" s="1"/>
  <c r="AA32" i="6" s="1"/>
  <c r="M66" i="5"/>
  <c r="M67" i="5" s="1"/>
  <c r="L66" i="5"/>
  <c r="L67" i="5" s="1"/>
  <c r="K66" i="5"/>
  <c r="M63" i="5"/>
  <c r="M64" i="5" s="1"/>
  <c r="L63" i="5"/>
  <c r="L64" i="5"/>
  <c r="K63" i="5"/>
  <c r="J62" i="5"/>
  <c r="J61" i="5"/>
  <c r="J60" i="5"/>
  <c r="J47" i="5"/>
  <c r="J46" i="5"/>
  <c r="J45" i="5"/>
  <c r="J48" i="5"/>
  <c r="J49" i="5"/>
  <c r="J50" i="5"/>
  <c r="J51" i="5"/>
  <c r="J52" i="5"/>
  <c r="J53" i="5"/>
  <c r="J54" i="5"/>
  <c r="J55" i="5"/>
  <c r="J56" i="5"/>
  <c r="J57" i="5"/>
  <c r="J58" i="5"/>
  <c r="J59" i="5"/>
  <c r="J42" i="5"/>
  <c r="J43" i="5"/>
  <c r="J44" i="5"/>
  <c r="J39" i="5"/>
  <c r="J40" i="5"/>
  <c r="J41" i="5"/>
  <c r="B57" i="5"/>
  <c r="C48" i="1"/>
  <c r="C7" i="5"/>
  <c r="T11" i="6"/>
  <c r="Z7" i="1"/>
  <c r="L9" i="9"/>
  <c r="S68" i="6"/>
  <c r="S63" i="6"/>
  <c r="C64" i="1"/>
  <c r="C62" i="1"/>
  <c r="C60" i="1"/>
  <c r="C58" i="1"/>
  <c r="C56" i="1"/>
  <c r="C54" i="1"/>
  <c r="C52" i="1"/>
  <c r="C50" i="1"/>
  <c r="C46" i="1"/>
  <c r="C44" i="1"/>
  <c r="C42" i="1"/>
  <c r="C40" i="1"/>
  <c r="C38" i="1"/>
  <c r="C36" i="1"/>
  <c r="C34" i="1"/>
  <c r="C32" i="1"/>
  <c r="C30" i="1"/>
  <c r="C28" i="1"/>
  <c r="C26" i="1"/>
  <c r="E58" i="6"/>
  <c r="E67" i="6"/>
  <c r="B39" i="9"/>
  <c r="B66" i="1"/>
  <c r="B71" i="6"/>
  <c r="B70" i="5"/>
  <c r="C54" i="6"/>
  <c r="C51" i="6"/>
  <c r="M54" i="5"/>
  <c r="J68" i="5"/>
  <c r="J67" i="5"/>
  <c r="J66" i="5"/>
  <c r="J65" i="5"/>
  <c r="J64" i="5"/>
  <c r="J63" i="5"/>
  <c r="J38" i="5"/>
  <c r="J37" i="5"/>
  <c r="J36" i="5"/>
  <c r="J35" i="5"/>
  <c r="J34" i="5"/>
  <c r="J33" i="5"/>
  <c r="J32" i="5"/>
  <c r="J31" i="5"/>
  <c r="J30" i="5"/>
  <c r="J29" i="5"/>
  <c r="J28" i="5"/>
  <c r="J27" i="5"/>
  <c r="J26" i="5"/>
  <c r="J25" i="5"/>
  <c r="J24" i="5"/>
  <c r="J23" i="5"/>
  <c r="J21" i="5"/>
  <c r="L58" i="5"/>
  <c r="L55" i="5"/>
  <c r="L52" i="5"/>
  <c r="L49" i="5"/>
  <c r="C48" i="6"/>
  <c r="C45" i="6"/>
  <c r="C42" i="6"/>
  <c r="C39" i="6"/>
  <c r="C36" i="6"/>
  <c r="C33" i="6"/>
  <c r="C30" i="6"/>
  <c r="C27" i="6"/>
  <c r="C24" i="6"/>
  <c r="G9" i="1"/>
  <c r="K23" i="15"/>
  <c r="K20" i="15"/>
  <c r="K17" i="15"/>
  <c r="K14" i="15"/>
  <c r="K11" i="15"/>
  <c r="Q14" i="15"/>
  <c r="R14" i="15"/>
  <c r="S14" i="15"/>
  <c r="Q17" i="15"/>
  <c r="R17" i="15"/>
  <c r="S17" i="15"/>
  <c r="Q20" i="15"/>
  <c r="R20" i="15"/>
  <c r="S20" i="15"/>
  <c r="Q23" i="15"/>
  <c r="R23" i="15"/>
  <c r="S23" i="15"/>
  <c r="S11" i="15"/>
  <c r="R11" i="15"/>
  <c r="Q11" i="15"/>
  <c r="N14" i="15"/>
  <c r="O14" i="15"/>
  <c r="P14" i="15"/>
  <c r="N17" i="15"/>
  <c r="O17" i="15"/>
  <c r="P17" i="15"/>
  <c r="N20" i="15"/>
  <c r="O20" i="15"/>
  <c r="P20" i="15"/>
  <c r="N23" i="15"/>
  <c r="O23" i="15"/>
  <c r="P23" i="15"/>
  <c r="P11" i="15"/>
  <c r="O11" i="15"/>
  <c r="N11" i="15"/>
  <c r="M14" i="15"/>
  <c r="M17" i="15"/>
  <c r="M20" i="15"/>
  <c r="M23" i="15"/>
  <c r="M11" i="15"/>
  <c r="I25" i="15"/>
  <c r="I24" i="15"/>
  <c r="I23" i="15"/>
  <c r="E23" i="15"/>
  <c r="I22" i="15"/>
  <c r="I21" i="15"/>
  <c r="I20" i="15"/>
  <c r="E20" i="15"/>
  <c r="I19" i="15"/>
  <c r="I18" i="15"/>
  <c r="I17" i="15"/>
  <c r="E17" i="15"/>
  <c r="I16" i="15"/>
  <c r="I15" i="15"/>
  <c r="I14" i="15"/>
  <c r="E14" i="15"/>
  <c r="I13" i="15"/>
  <c r="I12" i="15"/>
  <c r="I11" i="15"/>
  <c r="E11" i="15"/>
  <c r="B11" i="15"/>
  <c r="B24" i="6"/>
  <c r="B26" i="1"/>
  <c r="J20" i="5"/>
  <c r="J19" i="5"/>
  <c r="J18" i="5"/>
  <c r="K25" i="1"/>
  <c r="L25" i="1" s="1"/>
  <c r="M25" i="1" s="1"/>
  <c r="N25" i="1" s="1"/>
  <c r="O25" i="1" s="1"/>
  <c r="P25" i="1" s="1"/>
  <c r="Q25" i="1" s="1"/>
  <c r="R25" i="1" s="1"/>
  <c r="S25" i="1" s="1"/>
  <c r="T25" i="1" s="1"/>
  <c r="U25" i="1" s="1"/>
  <c r="V25" i="1" s="1"/>
  <c r="W25" i="1" s="1"/>
  <c r="X25" i="1" s="1"/>
  <c r="B18" i="9"/>
  <c r="B14" i="15" s="1"/>
  <c r="D64" i="6"/>
  <c r="D61" i="6"/>
  <c r="E61" i="6"/>
  <c r="E55" i="6"/>
  <c r="D55" i="6"/>
  <c r="E46" i="6"/>
  <c r="D49" i="6"/>
  <c r="E49" i="6"/>
  <c r="R42" i="6"/>
  <c r="AA42" i="6"/>
  <c r="Q39" i="6"/>
  <c r="Q36" i="6"/>
  <c r="Z35" i="1"/>
  <c r="G23" i="15"/>
  <c r="Z37" i="1"/>
  <c r="E40" i="6"/>
  <c r="F23" i="15"/>
  <c r="Z34" i="1"/>
  <c r="D37" i="6" s="1"/>
  <c r="H33" i="5"/>
  <c r="H34" i="5"/>
  <c r="Z24" i="6"/>
  <c r="AA46" i="1"/>
  <c r="F54" i="6" s="1"/>
  <c r="E54" i="6"/>
  <c r="U54" i="6"/>
  <c r="G58" i="5"/>
  <c r="H54" i="5"/>
  <c r="G39" i="5"/>
  <c r="G40" i="5" s="1"/>
  <c r="H52" i="5"/>
  <c r="S28" i="6"/>
  <c r="AA28" i="6"/>
  <c r="Z28" i="6"/>
  <c r="H36" i="5"/>
  <c r="H37" i="5" s="1"/>
  <c r="AA34" i="1"/>
  <c r="I30" i="5" s="1"/>
  <c r="G33" i="5"/>
  <c r="G34" i="5" s="1"/>
  <c r="D39" i="6"/>
  <c r="T39" i="6" s="1"/>
  <c r="M33" i="5" s="1"/>
  <c r="M34" i="5" s="1"/>
  <c r="Z32" i="1"/>
  <c r="G21" i="15" s="1"/>
  <c r="J15" i="15"/>
  <c r="Z27" i="6"/>
  <c r="S26" i="6"/>
  <c r="Z26" i="6" s="1"/>
  <c r="R30" i="6"/>
  <c r="B27" i="6"/>
  <c r="K18" i="5"/>
  <c r="J11" i="15"/>
  <c r="H45" i="5"/>
  <c r="H46" i="5" s="1"/>
  <c r="G42" i="5"/>
  <c r="G43" i="5" s="1"/>
  <c r="AA30" i="6"/>
  <c r="AA33" i="6"/>
  <c r="K45" i="5"/>
  <c r="H51" i="5"/>
  <c r="E51" i="6"/>
  <c r="U51" i="6"/>
  <c r="L51" i="5" s="1"/>
  <c r="E48" i="6"/>
  <c r="H42" i="5"/>
  <c r="H43" i="5" s="1"/>
  <c r="AA42" i="1"/>
  <c r="E63" i="6"/>
  <c r="U63" i="6" s="1"/>
  <c r="D63" i="6"/>
  <c r="T63" i="6" s="1"/>
  <c r="G60" i="5"/>
  <c r="G61" i="5" s="1"/>
  <c r="G36" i="5"/>
  <c r="G37" i="5" s="1"/>
  <c r="D42" i="6"/>
  <c r="T42" i="6" s="1"/>
  <c r="M36" i="5" s="1"/>
  <c r="M37" i="5" s="1"/>
  <c r="E57" i="6"/>
  <c r="U57" i="6" s="1"/>
  <c r="L57" i="5" s="1"/>
  <c r="H24" i="5"/>
  <c r="H25" i="5" s="1"/>
  <c r="F36" i="6"/>
  <c r="B19" i="9"/>
  <c r="I60" i="5"/>
  <c r="D36" i="6"/>
  <c r="T36" i="6"/>
  <c r="D54" i="6"/>
  <c r="T54" i="6"/>
  <c r="M60" i="5" s="1"/>
  <c r="M61" i="5" s="1"/>
  <c r="D48" i="6"/>
  <c r="T48" i="6"/>
  <c r="M48" i="5" s="1"/>
  <c r="M30" i="5"/>
  <c r="M31" i="5" s="1"/>
  <c r="I54" i="5"/>
  <c r="H23" i="15"/>
  <c r="AB34" i="1"/>
  <c r="I31" i="5" s="1"/>
  <c r="H30" i="5"/>
  <c r="H31" i="5" s="1"/>
  <c r="F17" i="15"/>
  <c r="Z31" i="1"/>
  <c r="E31" i="6" s="1"/>
  <c r="D30" i="6"/>
  <c r="G24" i="5"/>
  <c r="G25" i="5" s="1"/>
  <c r="Z30" i="1"/>
  <c r="H18" i="5"/>
  <c r="H19" i="5" s="1"/>
  <c r="F20" i="15"/>
  <c r="AA30" i="1"/>
  <c r="F30" i="6" s="1"/>
  <c r="H17" i="15"/>
  <c r="E33" i="6"/>
  <c r="D34" i="6"/>
  <c r="G20" i="15"/>
  <c r="G27" i="5"/>
  <c r="G28" i="5" s="1"/>
  <c r="I24" i="5"/>
  <c r="Z29" i="1"/>
  <c r="F15" i="15" s="1"/>
  <c r="E28" i="6"/>
  <c r="AB30" i="1"/>
  <c r="I25" i="5" s="1"/>
  <c r="F33" i="6"/>
  <c r="H22" i="5"/>
  <c r="F14" i="15"/>
  <c r="F11" i="15"/>
  <c r="E24" i="6"/>
  <c r="R27" i="6"/>
  <c r="B20" i="9"/>
  <c r="B32" i="1" s="1"/>
  <c r="B21" i="9"/>
  <c r="B36" i="6" s="1"/>
  <c r="B22" i="9"/>
  <c r="B23" i="9" s="1"/>
  <c r="B42" i="6" s="1"/>
  <c r="AA25" i="6"/>
  <c r="B17" i="15"/>
  <c r="Z30" i="6" l="1"/>
  <c r="J17" i="15"/>
  <c r="K24" i="5"/>
  <c r="K48" i="5"/>
  <c r="K42" i="5"/>
  <c r="M45" i="5"/>
  <c r="M46" i="5" s="1"/>
  <c r="M51" i="5"/>
  <c r="J14" i="15"/>
  <c r="AA27" i="6"/>
  <c r="K21" i="5"/>
  <c r="B39" i="6"/>
  <c r="G11" i="15"/>
  <c r="H18" i="15"/>
  <c r="G24" i="15"/>
  <c r="Q33" i="6"/>
  <c r="B20" i="15"/>
  <c r="AA29" i="6"/>
  <c r="AA26" i="1"/>
  <c r="H24" i="15"/>
  <c r="AB46" i="1"/>
  <c r="G45" i="5"/>
  <c r="G46" i="5" s="1"/>
  <c r="V60" i="6"/>
  <c r="W60" i="6" s="1"/>
  <c r="O54" i="5" s="1"/>
  <c r="U48" i="6"/>
  <c r="V48" i="6" s="1"/>
  <c r="N42" i="5" s="1"/>
  <c r="U27" i="6"/>
  <c r="L21" i="5" s="1"/>
  <c r="L22" i="5" s="1"/>
  <c r="D24" i="6"/>
  <c r="F37" i="6"/>
  <c r="V36" i="6"/>
  <c r="W36" i="6" s="1"/>
  <c r="O30" i="5" s="1"/>
  <c r="Z26" i="1"/>
  <c r="F31" i="6"/>
  <c r="F18" i="15"/>
  <c r="AA32" i="1"/>
  <c r="Z33" i="1"/>
  <c r="F21" i="15" s="1"/>
  <c r="M42" i="5"/>
  <c r="M43" i="5" s="1"/>
  <c r="B28" i="1"/>
  <c r="V63" i="6"/>
  <c r="N57" i="5" s="1"/>
  <c r="G51" i="5"/>
  <c r="AA44" i="1"/>
  <c r="AA62" i="1"/>
  <c r="AB62" i="1" s="1"/>
  <c r="AA58" i="1"/>
  <c r="AB58" i="1" s="1"/>
  <c r="AA54" i="1"/>
  <c r="AB54" i="1" s="1"/>
  <c r="Q27" i="6"/>
  <c r="R33" i="6"/>
  <c r="U33" i="6" s="1"/>
  <c r="L27" i="5" s="1"/>
  <c r="L28" i="5" s="1"/>
  <c r="AA34" i="6"/>
  <c r="K27" i="5"/>
  <c r="Z33" i="6"/>
  <c r="T24" i="6"/>
  <c r="M18" i="5" s="1"/>
  <c r="M19" i="5" s="1"/>
  <c r="U30" i="6"/>
  <c r="L24" i="5" s="1"/>
  <c r="L25" i="5" s="1"/>
  <c r="AB32" i="1"/>
  <c r="I27" i="5"/>
  <c r="V54" i="6"/>
  <c r="N48" i="5" s="1"/>
  <c r="F39" i="6"/>
  <c r="I33" i="5"/>
  <c r="G21" i="5"/>
  <c r="G22" i="5" s="1"/>
  <c r="D27" i="6"/>
  <c r="T27" i="6" s="1"/>
  <c r="M21" i="5" s="1"/>
  <c r="M22" i="5" s="1"/>
  <c r="Z28" i="1"/>
  <c r="AA28" i="1"/>
  <c r="B24" i="9"/>
  <c r="B33" i="6"/>
  <c r="G14" i="15"/>
  <c r="H20" i="15"/>
  <c r="B30" i="1"/>
  <c r="B30" i="6"/>
  <c r="K54" i="5"/>
  <c r="J23" i="15"/>
  <c r="G57" i="5"/>
  <c r="D57" i="6"/>
  <c r="T57" i="6" s="1"/>
  <c r="M57" i="5" s="1"/>
  <c r="AA48" i="1"/>
  <c r="T33" i="6"/>
  <c r="M27" i="5" s="1"/>
  <c r="M28" i="5" s="1"/>
  <c r="F12" i="15"/>
  <c r="E25" i="6"/>
  <c r="G52" i="5"/>
  <c r="D52" i="6"/>
  <c r="B36" i="1"/>
  <c r="B33" i="5"/>
  <c r="B30" i="5"/>
  <c r="B34" i="1"/>
  <c r="AB26" i="1"/>
  <c r="F24" i="6"/>
  <c r="D31" i="6"/>
  <c r="G18" i="15"/>
  <c r="AB36" i="1"/>
  <c r="AA38" i="1"/>
  <c r="E42" i="6"/>
  <c r="U42" i="6" s="1"/>
  <c r="L36" i="5" s="1"/>
  <c r="L37" i="5" s="1"/>
  <c r="B38" i="1"/>
  <c r="B36" i="5"/>
  <c r="AB42" i="1"/>
  <c r="F48" i="6"/>
  <c r="I48" i="5"/>
  <c r="I42" i="5"/>
  <c r="F60" i="6"/>
  <c r="E37" i="6"/>
  <c r="F24" i="15"/>
  <c r="S31" i="6"/>
  <c r="Q30" i="6"/>
  <c r="T30" i="6" s="1"/>
  <c r="AA64" i="1"/>
  <c r="D66" i="6"/>
  <c r="T66" i="6" s="1"/>
  <c r="V66" i="6" s="1"/>
  <c r="W66" i="6" s="1"/>
  <c r="O60" i="5" s="1"/>
  <c r="G66" i="5"/>
  <c r="G67" i="5" s="1"/>
  <c r="G63" i="5"/>
  <c r="G64" i="5" s="1"/>
  <c r="AA52" i="1"/>
  <c r="AA40" i="1"/>
  <c r="E45" i="6"/>
  <c r="U45" i="6" s="1"/>
  <c r="L39" i="5" s="1"/>
  <c r="L40" i="5" s="1"/>
  <c r="H39" i="5"/>
  <c r="H40" i="5" s="1"/>
  <c r="R24" i="6"/>
  <c r="U24" i="6" s="1"/>
  <c r="V24" i="6" s="1"/>
  <c r="W24" i="6" s="1"/>
  <c r="O18" i="5" s="1"/>
  <c r="B39" i="5"/>
  <c r="B25" i="9"/>
  <c r="L54" i="5"/>
  <c r="L45" i="5"/>
  <c r="L46" i="5" s="1"/>
  <c r="L30" i="5"/>
  <c r="L31" i="5" s="1"/>
  <c r="V51" i="6"/>
  <c r="W51" i="6" s="1"/>
  <c r="O45" i="5" s="1"/>
  <c r="V57" i="6"/>
  <c r="N51" i="5" s="1"/>
  <c r="L60" i="5"/>
  <c r="L61" i="5" s="1"/>
  <c r="V39" i="6"/>
  <c r="N30" i="5" l="1"/>
  <c r="L48" i="5"/>
  <c r="N54" i="5"/>
  <c r="W63" i="6"/>
  <c r="O57" i="5" s="1"/>
  <c r="W48" i="6"/>
  <c r="O42" i="5" s="1"/>
  <c r="L42" i="5"/>
  <c r="L43" i="5" s="1"/>
  <c r="V27" i="6"/>
  <c r="N21" i="5" s="1"/>
  <c r="D25" i="6"/>
  <c r="G12" i="15"/>
  <c r="I61" i="5"/>
  <c r="F55" i="6"/>
  <c r="I55" i="5"/>
  <c r="E34" i="6"/>
  <c r="AB44" i="1"/>
  <c r="I51" i="5"/>
  <c r="F51" i="6"/>
  <c r="I45" i="5"/>
  <c r="H11" i="15"/>
  <c r="I18" i="5"/>
  <c r="W54" i="6"/>
  <c r="O48" i="5" s="1"/>
  <c r="V42" i="6"/>
  <c r="N36" i="5" s="1"/>
  <c r="M24" i="5"/>
  <c r="M25" i="5" s="1"/>
  <c r="V30" i="6"/>
  <c r="D28" i="6"/>
  <c r="G15" i="15"/>
  <c r="I49" i="5"/>
  <c r="F49" i="6"/>
  <c r="I43" i="5"/>
  <c r="F57" i="6"/>
  <c r="I57" i="5"/>
  <c r="AB48" i="1"/>
  <c r="N60" i="5"/>
  <c r="L18" i="5"/>
  <c r="L19" i="5" s="1"/>
  <c r="AB38" i="1"/>
  <c r="I36" i="5"/>
  <c r="F42" i="6"/>
  <c r="B45" i="6"/>
  <c r="B40" i="1"/>
  <c r="N18" i="5"/>
  <c r="F45" i="6"/>
  <c r="AB40" i="1"/>
  <c r="I39" i="5"/>
  <c r="Z31" i="6"/>
  <c r="J18" i="15"/>
  <c r="V45" i="6"/>
  <c r="N39" i="5" s="1"/>
  <c r="V33" i="6"/>
  <c r="N27" i="5" s="1"/>
  <c r="I63" i="5"/>
  <c r="AB52" i="1"/>
  <c r="F63" i="6"/>
  <c r="F66" i="6"/>
  <c r="I66" i="5"/>
  <c r="AB64" i="1"/>
  <c r="F40" i="6"/>
  <c r="I34" i="5"/>
  <c r="I19" i="5"/>
  <c r="F25" i="6"/>
  <c r="H12" i="15"/>
  <c r="F27" i="6"/>
  <c r="I21" i="5"/>
  <c r="H14" i="15"/>
  <c r="AB28" i="1"/>
  <c r="I28" i="5"/>
  <c r="F34" i="6"/>
  <c r="H21" i="15"/>
  <c r="B48" i="6"/>
  <c r="B42" i="1"/>
  <c r="B26" i="9"/>
  <c r="B42" i="5"/>
  <c r="W57" i="6"/>
  <c r="O51" i="5" s="1"/>
  <c r="N45" i="5"/>
  <c r="N33" i="5"/>
  <c r="W39" i="6"/>
  <c r="O33" i="5" s="1"/>
  <c r="W27" i="6" l="1"/>
  <c r="O21" i="5" s="1"/>
  <c r="F52" i="6"/>
  <c r="I46" i="5"/>
  <c r="I52" i="5"/>
  <c r="W45" i="6"/>
  <c r="O39" i="5" s="1"/>
  <c r="W33" i="6"/>
  <c r="O27" i="5" s="1"/>
  <c r="W42" i="6"/>
  <c r="O36" i="5" s="1"/>
  <c r="I22" i="5"/>
  <c r="F28" i="6"/>
  <c r="H15" i="15"/>
  <c r="F46" i="6"/>
  <c r="I40" i="5"/>
  <c r="I67" i="5"/>
  <c r="F67" i="6"/>
  <c r="N24" i="5"/>
  <c r="W30" i="6"/>
  <c r="O24" i="5" s="1"/>
  <c r="I64" i="5"/>
  <c r="F64" i="6"/>
  <c r="I58" i="5"/>
  <c r="F58" i="6"/>
  <c r="I37" i="5"/>
  <c r="F43" i="6"/>
  <c r="B44" i="1"/>
  <c r="B51" i="6"/>
  <c r="B27" i="9"/>
  <c r="B45" i="5"/>
  <c r="B54" i="6" l="1"/>
  <c r="B28" i="9"/>
  <c r="B60" i="5"/>
  <c r="B23" i="15"/>
  <c r="B46" i="1"/>
  <c r="B29" i="9" l="1"/>
  <c r="B48" i="1"/>
  <c r="B63" i="5"/>
  <c r="B57" i="6"/>
  <c r="B66" i="5" l="1"/>
  <c r="B48" i="5"/>
  <c r="B30" i="9"/>
  <c r="B50" i="1"/>
  <c r="B60" i="6"/>
  <c r="B31" i="9" l="1"/>
  <c r="B52" i="1"/>
  <c r="B63" i="6"/>
  <c r="B66" i="6" l="1"/>
  <c r="B54" i="1"/>
  <c r="B32" i="9"/>
  <c r="B56" i="1" l="1"/>
  <c r="B33" i="9"/>
  <c r="B51" i="5"/>
  <c r="B34" i="9" l="1"/>
  <c r="B58" i="1"/>
  <c r="B35" i="9" l="1"/>
  <c r="B60" i="1"/>
  <c r="B54" i="5" l="1"/>
  <c r="B36" i="9"/>
  <c r="B64" i="1" s="1"/>
  <c r="B62" i="1"/>
</calcChain>
</file>

<file path=xl/comments1.xml><?xml version="1.0" encoding="utf-8"?>
<comments xmlns="http://schemas.openxmlformats.org/spreadsheetml/2006/main">
  <authors>
    <author>Laura Milena  Ayala Cuervo</author>
    <author>user</author>
    <author>Monica Viviana Parra Segura</author>
    <author>VIVI</author>
    <author xml:space="preserve">Mónica Viviana Parra </author>
  </authors>
  <commentList>
    <comment ref="G8" authorId="0" shapeId="0">
      <text>
        <r>
          <rPr>
            <b/>
            <sz val="11"/>
            <color indexed="81"/>
            <rFont val="Arial Narrow"/>
            <family val="2"/>
          </rPr>
          <t>Digite la fecha en la cual se realizara la actividad.</t>
        </r>
        <r>
          <rPr>
            <sz val="9"/>
            <color indexed="81"/>
            <rFont val="Tahoma"/>
            <family val="2"/>
          </rPr>
          <t xml:space="preserve">
</t>
        </r>
      </text>
    </comment>
    <comment ref="B9" authorId="1" shapeId="0">
      <text>
        <r>
          <rPr>
            <sz val="12"/>
            <color indexed="8"/>
            <rFont val="Arial"/>
            <family val="2"/>
          </rPr>
          <t>Digite el nombre del proceso al cual se le evaluaran los riesgos.</t>
        </r>
        <r>
          <rPr>
            <sz val="8"/>
            <color indexed="8"/>
            <rFont val="Arial"/>
            <family val="2"/>
          </rPr>
          <t xml:space="preserve">
</t>
        </r>
      </text>
    </comment>
    <comment ref="D10" authorId="1" shapeId="0">
      <text>
        <r>
          <rPr>
            <sz val="12"/>
            <color indexed="8"/>
            <rFont val="Arial"/>
            <family val="2"/>
          </rPr>
          <t xml:space="preserve">Digite el objetivo del proceso al cual se le evaluaran los riesgos.
</t>
        </r>
      </text>
    </comment>
    <comment ref="D11" authorId="2" shapeId="0">
      <text>
        <r>
          <rPr>
            <b/>
            <sz val="10"/>
            <color indexed="81"/>
            <rFont val="Arial Narrow"/>
            <family val="2"/>
          </rPr>
          <t>Digite el objetivo del proceso al cual se le evaluaran los riesgos</t>
        </r>
        <r>
          <rPr>
            <b/>
            <sz val="9"/>
            <color indexed="81"/>
            <rFont val="Tahoma"/>
            <family val="2"/>
          </rPr>
          <t>.</t>
        </r>
      </text>
    </comment>
    <comment ref="B13" authorId="3" shapeId="0">
      <text>
        <r>
          <rPr>
            <b/>
            <sz val="12"/>
            <color indexed="81"/>
            <rFont val="Tahoma"/>
            <family val="2"/>
          </rPr>
          <t>Elemento de control, que permite establecer el lineamiento estratégico que orienta las decisiones de la Entidad Publica, frente a los riesgos que pueden afectar el cumplimiento de sus objetivos producto de la observación, distinción y análisis del conjunto de circunstancias internas y externas que puedan generar eventos que originen oportunidades o afecten el cumplimiento de su función, misión y objetivos institucionales</t>
        </r>
      </text>
    </comment>
    <comment ref="E14" authorId="4" shapeId="0">
      <text>
        <r>
          <rPr>
            <b/>
            <sz val="9"/>
            <color indexed="81"/>
            <rFont val="Tahoma"/>
            <family val="2"/>
          </rPr>
          <t>Relacionados con estructura, cultura organizacional, el modelo de operación, el cumplimiento de los planes y programas, los sistemas de información, los procesos y procedimientos, los recursos humanos y económicos con los que cuenta una entidad.</t>
        </r>
        <r>
          <rPr>
            <sz val="9"/>
            <color indexed="81"/>
            <rFont val="Tahoma"/>
            <family val="2"/>
          </rPr>
          <t xml:space="preserve">
</t>
        </r>
      </text>
    </comment>
  </commentList>
</comments>
</file>

<file path=xl/comments2.xml><?xml version="1.0" encoding="utf-8"?>
<comments xmlns="http://schemas.openxmlformats.org/spreadsheetml/2006/main">
  <authors>
    <author>user</author>
    <author>Pilou</author>
  </authors>
  <commentList>
    <comment ref="C14" authorId="0" shapeId="0">
      <text>
        <r>
          <rPr>
            <sz val="12"/>
            <color indexed="81"/>
            <rFont val="Tahoma"/>
            <family val="2"/>
          </rPr>
          <t xml:space="preserve">Posibilidad de que suceda algún evento que tendrá un impacto sobre los objetivos institucionales o del proceso. Se expresa en términos de probabilidad y consecuencias.
</t>
        </r>
      </text>
    </comment>
    <comment ref="D14" authorId="0" shapeId="0">
      <text>
        <r>
          <rPr>
            <sz val="12"/>
            <color indexed="81"/>
            <rFont val="Tahoma"/>
            <family val="2"/>
          </rPr>
          <t xml:space="preserve">Se refiere a las características generales o las formas en que se observa o manifiesta el riesgo identificado.
</t>
        </r>
      </text>
    </comment>
    <comment ref="I14" authorId="0" shapeId="0">
      <text>
        <r>
          <rPr>
            <sz val="12"/>
            <color indexed="81"/>
            <rFont val="Tahoma"/>
            <family val="2"/>
          </rPr>
          <t>Constituyen las consecuencias de la ocurrencia del riesgo sobre los
objetivos de la entidad;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t>
        </r>
      </text>
    </comment>
    <comment ref="L14" authorId="0" shapeId="0">
      <text>
        <r>
          <rPr>
            <b/>
            <sz val="12"/>
            <color indexed="81"/>
            <rFont val="Tahoma"/>
            <family val="2"/>
          </rPr>
          <t>Estratégico</t>
        </r>
        <r>
          <rPr>
            <sz val="12"/>
            <color indexed="81"/>
            <rFont val="Tahoma"/>
            <family val="2"/>
          </rPr>
          <t xml:space="preserve">: Se asocia con la forma en que se administra la entidad. El manejo del riesgo estratégico se enfoca a asuntos globales relacionados con la misión y el cumplimiento de los objetivos estratégicos, la clara definición de políticas, diseño y conceptualización de la entidad por parte de la alta gerencia.
</t>
        </r>
        <r>
          <rPr>
            <b/>
            <sz val="12"/>
            <color indexed="81"/>
            <rFont val="Tahoma"/>
            <family val="2"/>
          </rPr>
          <t>Operativos:</t>
        </r>
        <r>
          <rPr>
            <sz val="12"/>
            <color indexed="81"/>
            <rFont val="Tahoma"/>
            <family val="2"/>
          </rPr>
          <t xml:space="preserve"> Comprenden riesgos provenientes del funcionamiento y operatividad de los sistemas de información institucional, de la definición de los procesos, de la estructura de la entidad, de la articulación entre dependencias.
</t>
        </r>
        <r>
          <rPr>
            <b/>
            <sz val="12"/>
            <color indexed="81"/>
            <rFont val="Tahoma"/>
            <family val="2"/>
          </rPr>
          <t>Financieros :</t>
        </r>
        <r>
          <rPr>
            <sz val="12"/>
            <color indexed="81"/>
            <rFont val="Tahoma"/>
            <family val="2"/>
          </rPr>
          <t xml:space="preserve"> Se relacionan con el manejo de los recursos de la entidad que incluyen: la ejecución presupuestal, la elaboración de los estados financieros, los pagos, manejos de excedentes de tesorería y el manejo sobre los bienes.
</t>
        </r>
        <r>
          <rPr>
            <b/>
            <sz val="12"/>
            <color indexed="81"/>
            <rFont val="Tahoma"/>
            <family val="2"/>
          </rPr>
          <t>Cumplimiento :</t>
        </r>
        <r>
          <rPr>
            <sz val="12"/>
            <color indexed="81"/>
            <rFont val="Tahoma"/>
            <family val="2"/>
          </rPr>
          <t xml:space="preserve"> Se asocian con la capacidad de la entidad para cumplir con los requisitos legales, contractuales, de ética pública y en general con su compromiso ante la comunidad.
</t>
        </r>
        <r>
          <rPr>
            <b/>
            <sz val="12"/>
            <color indexed="81"/>
            <rFont val="Tahoma"/>
            <family val="2"/>
          </rPr>
          <t>Tecnología :</t>
        </r>
        <r>
          <rPr>
            <sz val="12"/>
            <color indexed="81"/>
            <rFont val="Tahoma"/>
            <family val="2"/>
          </rPr>
          <t xml:space="preserve"> Están relacionados con la capacidad tecnológica de la Entidad para satisfacer sus necesidades actuales y futuras y el cumplimiento de la misión.
</t>
        </r>
        <r>
          <rPr>
            <b/>
            <sz val="12"/>
            <color indexed="81"/>
            <rFont val="Tahoma"/>
            <family val="2"/>
          </rPr>
          <t>Riesgos de Imagen</t>
        </r>
        <r>
          <rPr>
            <sz val="12"/>
            <color indexed="81"/>
            <rFont val="Tahoma"/>
            <family val="2"/>
          </rPr>
          <t xml:space="preserve">: Están relacionados con la percepción y la confianza por parte de la ciudadanía hacia la institución.
</t>
        </r>
        <r>
          <rPr>
            <b/>
            <sz val="12"/>
            <color indexed="81"/>
            <rFont val="Tahoma"/>
            <family val="2"/>
          </rPr>
          <t>Riesgos Técnicos:</t>
        </r>
        <r>
          <rPr>
            <sz val="12"/>
            <color indexed="81"/>
            <rFont val="Tahoma"/>
            <family val="2"/>
          </rPr>
          <t xml:space="preserve"> Asociados al manejo de los proyectos. Identifican posibles problemas de diseños, calidad, requisitos, aplicabilidad, rendimiento y fiabilidad,  implementación y/o aplicación de políticas para puesta en marcha de los proyectos
</t>
        </r>
      </text>
    </comment>
    <comment ref="B17" authorId="1" shapeId="0">
      <text>
        <r>
          <rPr>
            <b/>
            <sz val="9"/>
            <color indexed="81"/>
            <rFont val="Tahoma"/>
            <family val="2"/>
          </rPr>
          <t>Modificar el consecutivo para cada proceso.</t>
        </r>
      </text>
    </comment>
  </commentList>
</comments>
</file>

<file path=xl/comments3.xml><?xml version="1.0" encoding="utf-8"?>
<comments xmlns="http://schemas.openxmlformats.org/spreadsheetml/2006/main">
  <authors>
    <author>user</author>
  </authors>
  <commentList>
    <comment ref="B15" authorId="0" shapeId="0">
      <text>
        <r>
          <rPr>
            <b/>
            <sz val="12"/>
            <color indexed="81"/>
            <rFont val="Tahoma"/>
            <family val="2"/>
          </rPr>
          <t>La posibilidad de ocurrencia del riesgo; esta puede ser medida con criterios de Frecuencia, si se ha materializado (No. De veces en un tiempo determinado.), o de Factibilidad teniendo en cuenta la presencia de factores internos y externos que pueden propiciar el riesgo, aunque este no se haya materializado.
Raro (E), puede ocurrir solo en circunstancias excepcionales.(No se ha presentado en los últimos 5 años.)
Improbable (D), El evento puede ocurrir en algún momento. (Al menos de una vez en los últimos 5 años.)
Posible (C), podría ocurrir en algún momento.(Al menos de una vez en los últimos 2 años.)
Probable (B), probablemente ocurriría en la mayoría de las circunstancias.(Al menos de una vez en el último año.)
Casi Certeza (A), se espera que ocurra en la mayoría de las circunstancias.(Más de una vez al año.)</t>
        </r>
      </text>
    </comment>
    <comment ref="L15" authorId="0" shapeId="0">
      <text>
        <r>
          <rPr>
            <b/>
            <sz val="12"/>
            <color indexed="81"/>
            <rFont val="Tahoma"/>
            <family val="2"/>
          </rPr>
          <t>* Insignificante:</t>
        </r>
        <r>
          <rPr>
            <sz val="12"/>
            <color indexed="81"/>
            <rFont val="Tahoma"/>
            <family val="2"/>
          </rPr>
          <t xml:space="preserve"> La materialización del riesgo </t>
        </r>
        <r>
          <rPr>
            <b/>
            <sz val="12"/>
            <color indexed="81"/>
            <rFont val="Tahoma"/>
            <family val="2"/>
          </rPr>
          <t>puede ser controlado</t>
        </r>
        <r>
          <rPr>
            <sz val="12"/>
            <color indexed="81"/>
            <rFont val="Tahoma"/>
            <family val="2"/>
          </rPr>
          <t xml:space="preserve"> por los participantes del proceso, y no afecta los objetivos del proceso.
* </t>
        </r>
        <r>
          <rPr>
            <b/>
            <sz val="12"/>
            <color indexed="81"/>
            <rFont val="Tahoma"/>
            <family val="2"/>
          </rPr>
          <t>Menor:</t>
        </r>
        <r>
          <rPr>
            <sz val="12"/>
            <color indexed="81"/>
            <rFont val="Tahoma"/>
            <family val="2"/>
          </rPr>
          <t xml:space="preserve"> La materialización del riesgo ocasiona </t>
        </r>
        <r>
          <rPr>
            <b/>
            <sz val="12"/>
            <color indexed="81"/>
            <rFont val="Tahoma"/>
            <family val="2"/>
          </rPr>
          <t>pequeñas demoras</t>
        </r>
        <r>
          <rPr>
            <sz val="12"/>
            <color indexed="81"/>
            <rFont val="Tahoma"/>
            <family val="2"/>
          </rPr>
          <t xml:space="preserve"> en el cumplimiento de las actividades del proceso, y </t>
        </r>
        <r>
          <rPr>
            <b/>
            <sz val="12"/>
            <color indexed="81"/>
            <rFont val="Tahoma"/>
            <family val="2"/>
          </rPr>
          <t>no afecta significativamente el cumplimiento de los objetivos del mismo</t>
        </r>
        <r>
          <rPr>
            <sz val="12"/>
            <color indexed="81"/>
            <rFont val="Tahoma"/>
            <family val="2"/>
          </rPr>
          <t xml:space="preserve">. Tiene un impacto bajo en los procesos de otras áreas de la Agencia.
</t>
        </r>
        <r>
          <rPr>
            <b/>
            <sz val="12"/>
            <color indexed="81"/>
            <rFont val="Tahoma"/>
            <family val="2"/>
          </rPr>
          <t>* Moderado:</t>
        </r>
        <r>
          <rPr>
            <sz val="12"/>
            <color indexed="81"/>
            <rFont val="Tahoma"/>
            <family val="2"/>
          </rPr>
          <t xml:space="preserve"> La materialización del riesgo </t>
        </r>
        <r>
          <rPr>
            <b/>
            <sz val="12"/>
            <color indexed="81"/>
            <rFont val="Tahoma"/>
            <family val="2"/>
          </rPr>
          <t>demora el cumplimiento de los objetivos del proceso</t>
        </r>
        <r>
          <rPr>
            <sz val="12"/>
            <color indexed="81"/>
            <rFont val="Tahoma"/>
            <family val="2"/>
          </rPr>
          <t xml:space="preserve">, y tiene un </t>
        </r>
        <r>
          <rPr>
            <b/>
            <sz val="12"/>
            <color indexed="81"/>
            <rFont val="Tahoma"/>
            <family val="2"/>
          </rPr>
          <t>impacto moderado en los procesos de otras áreas</t>
        </r>
        <r>
          <rPr>
            <sz val="12"/>
            <color indexed="81"/>
            <rFont val="Tahoma"/>
            <family val="2"/>
          </rPr>
          <t xml:space="preserve"> de la Agencia. Puede además causar un deterioro en el desarrollo del proceso dificultando o retrasando el cumplimiento de sus objetivos, impidiendo que éste se desarrolle en forma normal.
</t>
        </r>
        <r>
          <rPr>
            <b/>
            <sz val="12"/>
            <color indexed="81"/>
            <rFont val="Tahoma"/>
            <family val="2"/>
          </rPr>
          <t>* Mayor:</t>
        </r>
        <r>
          <rPr>
            <sz val="12"/>
            <color indexed="81"/>
            <rFont val="Tahoma"/>
            <family val="2"/>
          </rPr>
          <t xml:space="preserve"> La materialización del riesgo </t>
        </r>
        <r>
          <rPr>
            <b/>
            <sz val="12"/>
            <color indexed="81"/>
            <rFont val="Tahoma"/>
            <family val="2"/>
          </rPr>
          <t>retrasa el cumplimiento de los objetivos de la ANI</t>
        </r>
        <r>
          <rPr>
            <sz val="12"/>
            <color indexed="81"/>
            <rFont val="Tahoma"/>
            <family val="2"/>
          </rPr>
          <t xml:space="preserve"> y tiene un </t>
        </r>
        <r>
          <rPr>
            <b/>
            <sz val="12"/>
            <color indexed="81"/>
            <rFont val="Tahoma"/>
            <family val="2"/>
          </rPr>
          <t>impacto significativo en la imagen pública de la Agencia y</t>
        </r>
        <r>
          <rPr>
            <sz val="12"/>
            <color indexed="81"/>
            <rFont val="Tahoma"/>
            <family val="2"/>
          </rPr>
          <t xml:space="preserve">/o de la Nación. Puede además generar impactos en: la industria; sectores económicos, el cumplimiento de acuerdos y obligaciones legales nacionales e internacionales; multas y las finanzas públicas; entre otras
</t>
        </r>
        <r>
          <rPr>
            <b/>
            <sz val="12"/>
            <color indexed="81"/>
            <rFont val="Tahoma"/>
            <family val="2"/>
          </rPr>
          <t>* Catastrófico:</t>
        </r>
        <r>
          <rPr>
            <sz val="12"/>
            <color indexed="81"/>
            <rFont val="Tahoma"/>
            <family val="2"/>
          </rPr>
          <t xml:space="preserve"> La materialización del riesgo </t>
        </r>
        <r>
          <rPr>
            <b/>
            <sz val="12"/>
            <color indexed="81"/>
            <rFont val="Tahoma"/>
            <family val="2"/>
          </rPr>
          <t>imposibilita el cumplimiento de los objetivos de la Agencia,</t>
        </r>
        <r>
          <rPr>
            <sz val="12"/>
            <color indexed="81"/>
            <rFont val="Tahoma"/>
            <family val="2"/>
          </rPr>
          <t xml:space="preserve"> tiene un </t>
        </r>
        <r>
          <rPr>
            <b/>
            <sz val="12"/>
            <color indexed="81"/>
            <rFont val="Tahoma"/>
            <family val="2"/>
          </rPr>
          <t xml:space="preserve">impacto catastrófico en la imagen pública de la Agencia </t>
        </r>
        <r>
          <rPr>
            <sz val="12"/>
            <color indexed="81"/>
            <rFont val="Tahoma"/>
            <family val="2"/>
          </rPr>
          <t>y/o de la Nación. Puede además generar impactos en: sectores económicos, los mercados; la industria, el cumplimiento de acuerdos y obligaciones legales nacionales e internacionales; multas y las finanzas públicas; entre otras.</t>
        </r>
      </text>
    </comment>
  </commentList>
</comments>
</file>

<file path=xl/comments4.xml><?xml version="1.0" encoding="utf-8"?>
<comments xmlns="http://schemas.openxmlformats.org/spreadsheetml/2006/main">
  <authors>
    <author xml:space="preserve">Mónica Viviana Parra </author>
  </authors>
  <commentList>
    <comment ref="L11" authorId="0" shapeId="0">
      <text>
        <r>
          <rPr>
            <b/>
            <sz val="9"/>
            <color indexed="81"/>
            <rFont val="Tahoma"/>
            <family val="2"/>
          </rPr>
          <t xml:space="preserve">Riesgo ascendente: a Mayor nivel de zona mayor riesgo)
</t>
        </r>
      </text>
    </comment>
  </commentList>
</comments>
</file>

<file path=xl/comments5.xml><?xml version="1.0" encoding="utf-8"?>
<comments xmlns="http://schemas.openxmlformats.org/spreadsheetml/2006/main">
  <authors>
    <author>Monica Viviana Parra Segura</author>
    <author>user</author>
    <author>hvanegas</author>
  </authors>
  <commentList>
    <comment ref="X21" authorId="0" shapeId="0">
      <text>
        <r>
          <rPr>
            <b/>
            <sz val="11"/>
            <color indexed="81"/>
            <rFont val="Tahoma"/>
            <family val="2"/>
          </rPr>
          <t>Monica Viviana Parra Segura:</t>
        </r>
        <r>
          <rPr>
            <sz val="11"/>
            <color indexed="81"/>
            <rFont val="Tahoma"/>
            <family val="2"/>
          </rPr>
          <t xml:space="preserve">
Espacio utilizado solo por la Gerencia de Riesgos, posterior al ejercicio del  de construcción de mapa total del proceso. .Valida disminución de cuadrantes en zona de Riesgo para casos especiales.</t>
        </r>
      </text>
    </comment>
    <comment ref="S22" authorId="0" shapeId="0">
      <text>
        <r>
          <rPr>
            <b/>
            <sz val="9"/>
            <color indexed="81"/>
            <rFont val="Tahoma"/>
            <family val="2"/>
          </rPr>
          <t>Monica Viviana Parra Segura:</t>
        </r>
        <r>
          <rPr>
            <sz val="9"/>
            <color indexed="81"/>
            <rFont val="Tahoma"/>
            <family val="2"/>
          </rPr>
          <t xml:space="preserve">
</t>
        </r>
      </text>
    </comment>
    <comment ref="F23" authorId="1" shapeId="0">
      <text>
        <r>
          <rPr>
            <b/>
            <sz val="12"/>
            <color indexed="81"/>
            <rFont val="Tahoma"/>
            <family val="2"/>
          </rPr>
          <t>Resultado de cruzar el  impacto Vs. La probabilidad.</t>
        </r>
      </text>
    </comment>
    <comment ref="G23" authorId="0" shapeId="0">
      <text>
        <r>
          <rPr>
            <b/>
            <sz val="9"/>
            <color indexed="81"/>
            <rFont val="Tahoma"/>
            <family val="2"/>
          </rPr>
          <t>Si en  la casilla ¿existen controles?, la respuesta es no (0), se mantiene la evaluación del riesgo, no continúe evaluando las  siguientes celdas para este riesgo.</t>
        </r>
      </text>
    </comment>
    <comment ref="H23" authorId="1" shapeId="0">
      <text>
        <r>
          <rPr>
            <b/>
            <sz val="11"/>
            <color indexed="81"/>
            <rFont val="Tahoma"/>
            <family val="2"/>
          </rPr>
          <t>Digite el nombre claro del control</t>
        </r>
      </text>
    </comment>
    <comment ref="I23" authorId="2" shapeId="0">
      <text>
        <r>
          <rPr>
            <b/>
            <sz val="8"/>
            <color indexed="81"/>
            <rFont val="Tahoma"/>
            <family val="2"/>
          </rPr>
          <t>Control hacia la probabilidad</t>
        </r>
      </text>
    </comment>
    <comment ref="J23" authorId="2" shapeId="0">
      <text>
        <r>
          <rPr>
            <b/>
            <sz val="8"/>
            <color indexed="81"/>
            <rFont val="Tahoma"/>
            <family val="2"/>
          </rPr>
          <t>Control hacia el  (Impacto),</t>
        </r>
      </text>
    </comment>
    <comment ref="S24" authorId="0" shapeId="0">
      <text>
        <r>
          <rPr>
            <b/>
            <sz val="9"/>
            <color indexed="81"/>
            <rFont val="Tahoma"/>
            <family val="2"/>
          </rPr>
          <t xml:space="preserve">Monica Viviana Parra Segura:
</t>
        </r>
        <r>
          <rPr>
            <b/>
            <sz val="11"/>
            <color indexed="81"/>
            <rFont val="Tahoma"/>
            <family val="2"/>
          </rPr>
          <t>Recuerda que por normatividad cada  riesgo solo puede bajar hasta dos casillas via impacto y hasta 2 via probabilidad. Por lo tanto, ajustar para que se vea solo eso, y no que baja dos por cada control.</t>
        </r>
        <r>
          <rPr>
            <sz val="9"/>
            <color indexed="81"/>
            <rFont val="Tahoma"/>
            <family val="2"/>
          </rPr>
          <t xml:space="preserve">
</t>
        </r>
      </text>
    </comment>
  </commentList>
</comments>
</file>

<file path=xl/comments6.xml><?xml version="1.0" encoding="utf-8"?>
<comments xmlns="http://schemas.openxmlformats.org/spreadsheetml/2006/main">
  <authors>
    <author>Pilar Gomez</author>
    <author>hvanegas</author>
    <author>Monica Viviana Parra Segura</author>
    <author>user</author>
  </authors>
  <commentList>
    <comment ref="Q16" authorId="0" shapeId="0">
      <text>
        <r>
          <rPr>
            <sz val="12"/>
            <color indexed="81"/>
            <rFont val="Tahoma"/>
            <family val="2"/>
          </rPr>
          <t>Para plantear el plan de acción tenga en cuenta el contexto Estratégico del Fm-17(Identificación del riesgo).</t>
        </r>
      </text>
    </comment>
    <comment ref="R16" authorId="1" shapeId="0">
      <text>
        <r>
          <rPr>
            <b/>
            <sz val="8"/>
            <color indexed="81"/>
            <rFont val="Tahoma"/>
            <family val="2"/>
          </rPr>
          <t>Identifique  el nombre del responsable de implementar la acción de mejora al igual que los cargos y la dependencia.</t>
        </r>
      </text>
    </comment>
    <comment ref="U16" authorId="1" shapeId="0">
      <text>
        <r>
          <rPr>
            <b/>
            <sz val="8"/>
            <color indexed="81"/>
            <rFont val="Tahoma"/>
            <family val="2"/>
          </rPr>
          <t>son las fechas establecidas para implementar las acciones por parte del grupo de trabajo.</t>
        </r>
      </text>
    </comment>
    <comment ref="W16" authorId="1" shapeId="0">
      <text>
        <r>
          <rPr>
            <b/>
            <sz val="8"/>
            <color indexed="81"/>
            <rFont val="Tahoma"/>
            <family val="2"/>
          </rPr>
          <t>Consignar el indicador para evaluar el desarrollo de las acciones implementadas.</t>
        </r>
      </text>
    </comment>
    <comment ref="X16" authorId="2" shapeId="0">
      <text>
        <r>
          <rPr>
            <b/>
            <sz val="9"/>
            <color indexed="81"/>
            <rFont val="Tahoma"/>
            <family val="2"/>
          </rPr>
          <t>Describa tipo de medición (cualitativa; cuantitativa) y breve descripción del indicador</t>
        </r>
      </text>
    </comment>
    <comment ref="P17" authorId="3" shapeId="0">
      <text>
        <r>
          <rPr>
            <b/>
            <sz val="16"/>
            <color indexed="81"/>
            <rFont val="Tahoma"/>
            <family val="2"/>
          </rPr>
          <t>Evitar el riesgo.
T</t>
        </r>
        <r>
          <rPr>
            <b/>
            <sz val="12"/>
            <color indexed="81"/>
            <rFont val="Tahoma"/>
            <family val="2"/>
          </rPr>
          <t xml:space="preserve">omar las medidas encaminadas a prevenir su materialización. Es siempre la primera alternativa a considerar, se logra cuando al interior de los procesos se generan cambios sustanciales por mejoramiento, rediseño o eliminación, resultado de unos adecuados controles y acciones emprendidas. Por ejemplo: el control de calidad, manejo de los insumos, mantenimiento preventivo de los equipos, desarrollo tecnológico, etc.
</t>
        </r>
        <r>
          <rPr>
            <b/>
            <sz val="16"/>
            <color indexed="81"/>
            <rFont val="Tahoma"/>
            <family val="2"/>
          </rPr>
          <t>Reducir el riesgo.
I</t>
        </r>
        <r>
          <rPr>
            <b/>
            <sz val="12"/>
            <color indexed="81"/>
            <rFont val="Tahoma"/>
            <family val="2"/>
          </rPr>
          <t xml:space="preserve">mplica tomar medidas encaminadas a disminuir tanto la probabilidad (medidas de prevención), como el impacto (medidas de protección).La reducción del riesgo es  probablemente el método más sencillo y económico para superar las debilidades antes de aplicar medidas más costosas y difíciles. Por ejemplo: a través de la optimización de los
procedimientos y la implementación de controles.
</t>
        </r>
        <r>
          <rPr>
            <b/>
            <sz val="16"/>
            <color indexed="81"/>
            <rFont val="Tahoma"/>
            <family val="2"/>
          </rPr>
          <t>Compartir o transferir el riesgo.
Re</t>
        </r>
        <r>
          <rPr>
            <b/>
            <sz val="12"/>
            <color indexed="81"/>
            <rFont val="Tahoma"/>
            <family val="2"/>
          </rPr>
          <t xml:space="preserve">duce su efecto a través del traspaso de las pérdidas a otras organizaciones, como en el caso de los contratos de seguros o a través de otros medios que permiten distribuir una porción del riesgo con otra entidad, como en los contratos a riesgo compartido. Por ejemplo, la información de gran importancia se puede duplicar y almacenar en un lugar
distante y de ubicación segura, en vez de dejarla concentrada en un solo lugar,
la tercerización..
</t>
        </r>
        <r>
          <rPr>
            <b/>
            <sz val="16"/>
            <color indexed="81"/>
            <rFont val="Tahoma"/>
            <family val="2"/>
          </rPr>
          <t>Asumir el riesgo.
l</t>
        </r>
        <r>
          <rPr>
            <b/>
            <sz val="12"/>
            <color indexed="81"/>
            <rFont val="Tahoma"/>
            <family val="2"/>
          </rPr>
          <t>uego de que el riesgo ha sido reducido o transferido puede quedar un riesgo residual que se mantiene, en este caso, el gerente del proceso simplemente acepta la pérdida residual probable y elabora planes de contingencia para su manejo.</t>
        </r>
      </text>
    </comment>
  </commentList>
</comments>
</file>

<file path=xl/comments7.xml><?xml version="1.0" encoding="utf-8"?>
<comments xmlns="http://schemas.openxmlformats.org/spreadsheetml/2006/main">
  <authors>
    <author>Monica Viviana Parra Segura</author>
  </authors>
  <commentList>
    <comment ref="J13" authorId="0" shapeId="0">
      <text>
        <r>
          <rPr>
            <b/>
            <sz val="9"/>
            <color indexed="81"/>
            <rFont val="Tahoma"/>
            <family val="2"/>
          </rPr>
          <t>Monica Viviana Parra Segura:No hay cambios en el riesgo, sino en la evaluacion del riesgo inherente y residual.</t>
        </r>
      </text>
    </comment>
  </commentList>
</comments>
</file>

<file path=xl/comments8.xml><?xml version="1.0" encoding="utf-8"?>
<comments xmlns="http://schemas.openxmlformats.org/spreadsheetml/2006/main">
  <authors>
    <author>Pilar Gomez</author>
    <author>user</author>
  </authors>
  <commentList>
    <comment ref="M9" authorId="0" shapeId="0">
      <text>
        <r>
          <rPr>
            <sz val="12"/>
            <color indexed="81"/>
            <rFont val="Tahoma"/>
            <family val="2"/>
          </rPr>
          <t>Para plantear el plan de acción tenga en cuenta el contexto Estratégico del Fm-17(Identificación del riesgo).</t>
        </r>
      </text>
    </comment>
    <comment ref="L10" authorId="1" shapeId="0">
      <text>
        <r>
          <rPr>
            <b/>
            <sz val="16"/>
            <color indexed="81"/>
            <rFont val="Tahoma"/>
            <family val="2"/>
          </rPr>
          <t>Evitar el riesgo.
T</t>
        </r>
        <r>
          <rPr>
            <b/>
            <sz val="12"/>
            <color indexed="81"/>
            <rFont val="Tahoma"/>
            <family val="2"/>
          </rPr>
          <t xml:space="preserve">omar las medidas encaminadas a prevenir su materialización. Es siempre la primera alternativa a considerar, se logra cuando al interior de los procesos se generan cambios sustanciales por mejoramiento, rediseño o eliminación, resultado de unos adecuados controles y acciones emprendidas.Por ejemplo: el control de calidad, manejo de los insumos, mantenimiento preventivo de los equipos, desarrollo tecnológico, etc.
</t>
        </r>
        <r>
          <rPr>
            <b/>
            <sz val="16"/>
            <color indexed="81"/>
            <rFont val="Tahoma"/>
            <family val="2"/>
          </rPr>
          <t xml:space="preserve">
Reducir el riesgo.
</t>
        </r>
        <r>
          <rPr>
            <b/>
            <sz val="12"/>
            <color indexed="81"/>
            <rFont val="Tahoma"/>
            <family val="2"/>
          </rPr>
          <t xml:space="preserve">Implica tomar medidas encaminadas a disminuir tanto la probabilidad (medidas de prevención), como el impacto (medidas de protección).La reducción del riesgo es  probablemente el método más sencillo y económico para superar las debilidades antes de aplicar medidas más costosas y difíciles. Por ejemplo: a través de la optimización de los
procedimientos y la implementación de controles.
</t>
        </r>
        <r>
          <rPr>
            <b/>
            <sz val="16"/>
            <color indexed="81"/>
            <rFont val="Tahoma"/>
            <family val="2"/>
          </rPr>
          <t xml:space="preserve">
Compartir o transferir el riesgo.
R</t>
        </r>
        <r>
          <rPr>
            <b/>
            <sz val="12"/>
            <color indexed="81"/>
            <rFont val="Tahoma"/>
            <family val="2"/>
          </rPr>
          <t xml:space="preserve">educe su efecto a través del traspaso de las pérdidas a otras organizaciones, como en el caso de los contratos de seguros o a través de otros medios que permiten distribuir una porción del riesgo con otra entidad, como en los contratos a riesgo compartido. Por ejemplo, la información de gran importancia se puede duplicar y almacenar en un lugar
distante y de ubicación segura, en vez de dejarla concentrada en un solo lugar,
la tercerización..
</t>
        </r>
        <r>
          <rPr>
            <b/>
            <sz val="16"/>
            <color indexed="81"/>
            <rFont val="Tahoma"/>
            <family val="2"/>
          </rPr>
          <t xml:space="preserve">
Asumir el riesgo.
</t>
        </r>
        <r>
          <rPr>
            <b/>
            <sz val="12"/>
            <color indexed="81"/>
            <rFont val="Tahoma"/>
            <family val="2"/>
          </rPr>
          <t>luego de que el riesgo ha sido reducido o transferido puede quedar un riesgo residual que se mantiene, en este caso, el gerente del proceso simplemente acepta la pérdida residual probable y elabora planes de contingencia para su manejo.</t>
        </r>
      </text>
    </comment>
  </commentList>
</comments>
</file>

<file path=xl/comments9.xml><?xml version="1.0" encoding="utf-8"?>
<comments xmlns="http://schemas.openxmlformats.org/spreadsheetml/2006/main">
  <authors>
    <author xml:space="preserve">Mónica Viviana Parra </author>
  </authors>
  <commentList>
    <comment ref="J36" authorId="0" shapeId="0">
      <text>
        <r>
          <rPr>
            <b/>
            <sz val="9"/>
            <color indexed="81"/>
            <rFont val="Tahoma"/>
            <family val="2"/>
          </rPr>
          <t xml:space="preserve">Riesgo ascendente: a Mayor nivel de zona mayor riesgo)
</t>
        </r>
      </text>
    </comment>
  </commentList>
</comments>
</file>

<file path=xl/sharedStrings.xml><?xml version="1.0" encoding="utf-8"?>
<sst xmlns="http://schemas.openxmlformats.org/spreadsheetml/2006/main" count="848" uniqueCount="476">
  <si>
    <t xml:space="preserve">           </t>
  </si>
  <si>
    <t xml:space="preserve">    </t>
  </si>
  <si>
    <t>PROBABILIDAD</t>
  </si>
  <si>
    <t>IMPACTO</t>
  </si>
  <si>
    <t>FECHA:</t>
  </si>
  <si>
    <t>El riesgo se debe calificar de acuerdo con los siguientes conceptos:</t>
  </si>
  <si>
    <t>Probabilidad</t>
  </si>
  <si>
    <t>Impacto</t>
  </si>
  <si>
    <t>valor</t>
  </si>
  <si>
    <t>Moderado</t>
  </si>
  <si>
    <t>Nota</t>
  </si>
  <si>
    <t>descripción</t>
  </si>
  <si>
    <t>Catastrófico</t>
  </si>
  <si>
    <t>RIESGO</t>
  </si>
  <si>
    <t>CONTROL EXISTENTE</t>
  </si>
  <si>
    <t>OPCIONES DE MANEJO</t>
  </si>
  <si>
    <t>P</t>
  </si>
  <si>
    <t>I</t>
  </si>
  <si>
    <t>CONTROL</t>
  </si>
  <si>
    <t>¿ES EFECTIVO PARA MINIMIZAR EL RIESGO?</t>
  </si>
  <si>
    <t>¿SE APLICAN EN LA ACTUALIDAD?</t>
  </si>
  <si>
    <t>¿EXISTEN CONTROLES?</t>
  </si>
  <si>
    <t>Notas</t>
  </si>
  <si>
    <t>¿LOS CONTROLES ESTÁN DOCUMENTADOS?</t>
  </si>
  <si>
    <t>VALORACIÓN DEL RIESGO</t>
  </si>
  <si>
    <t>TIPO DE RIESGO</t>
  </si>
  <si>
    <t>DESCRIPCIÓN DEL RIESGO</t>
  </si>
  <si>
    <t>Evitar el riesgo</t>
  </si>
  <si>
    <t>Asumir el riesgo</t>
  </si>
  <si>
    <t>B</t>
  </si>
  <si>
    <t>ZONA</t>
  </si>
  <si>
    <t>VALOR</t>
  </si>
  <si>
    <t>NOMBRE</t>
  </si>
  <si>
    <t>ÍTEM</t>
  </si>
  <si>
    <t>ANÁLISIS DEL RIESGO</t>
  </si>
  <si>
    <t>EVALUACIÓN 
RIESGO</t>
  </si>
  <si>
    <t>ITEM</t>
  </si>
  <si>
    <t>FUNCIONARIO</t>
  </si>
  <si>
    <t>EVALUACION</t>
  </si>
  <si>
    <t xml:space="preserve">Reducir el riesgo. </t>
  </si>
  <si>
    <t>ESTRATEGICO</t>
  </si>
  <si>
    <t>OPERATIVO</t>
  </si>
  <si>
    <t>FINANCIERO</t>
  </si>
  <si>
    <t>CUMPLIMIENTO</t>
  </si>
  <si>
    <t>TECNOLOGIA</t>
  </si>
  <si>
    <t>EXISTEN CONTROLES</t>
  </si>
  <si>
    <t>X</t>
  </si>
  <si>
    <t>A</t>
  </si>
  <si>
    <t>CE</t>
  </si>
  <si>
    <t>EVITAR EL RIESGO</t>
  </si>
  <si>
    <t>REDUCIR EL RIESGO</t>
  </si>
  <si>
    <t>ASUMIR EL RIESGO</t>
  </si>
  <si>
    <t>COMPARTIR O 
TRANSFERIR EL RIESGO</t>
  </si>
  <si>
    <t>RESPONSABLE</t>
  </si>
  <si>
    <t>CARGO</t>
  </si>
  <si>
    <t>DEPENDENCIA</t>
  </si>
  <si>
    <t>E (RARO)</t>
  </si>
  <si>
    <t>D(IMPROBABLE)</t>
  </si>
  <si>
    <t>B (PROBABLE)</t>
  </si>
  <si>
    <t>INSIGNIFICANTE (1)</t>
  </si>
  <si>
    <t>Compartir o transferir  el riesgo</t>
  </si>
  <si>
    <t>Raro</t>
  </si>
  <si>
    <t>Improbable</t>
  </si>
  <si>
    <t>Probable</t>
  </si>
  <si>
    <t>Insignificante</t>
  </si>
  <si>
    <t>Menor</t>
  </si>
  <si>
    <t>Mayor</t>
  </si>
  <si>
    <t>MENOR (6)</t>
  </si>
  <si>
    <t>MODERADO (7)</t>
  </si>
  <si>
    <t>MAYOR (11)</t>
  </si>
  <si>
    <t>CATASTROFICO (13)</t>
  </si>
  <si>
    <t>Improbable (D)</t>
  </si>
  <si>
    <t>Probable (B)</t>
  </si>
  <si>
    <t>VALORACION RIESGO</t>
  </si>
  <si>
    <t>ZONA DE RIESGO</t>
  </si>
  <si>
    <t>PROCESO</t>
  </si>
  <si>
    <t>SISTEMA INTEGRADO DE GESTIÓN</t>
  </si>
  <si>
    <t>Formato</t>
  </si>
  <si>
    <t>Hoja 1 de 1</t>
  </si>
  <si>
    <t>Hoja  1  de 1</t>
  </si>
  <si>
    <t>ACCION REQUERIDA PARA MITIGAR EL RIESGO</t>
  </si>
  <si>
    <t>Ap. No.</t>
  </si>
  <si>
    <t>Código:  Fm-20</t>
  </si>
  <si>
    <t>TIPO</t>
  </si>
  <si>
    <t>MAPA DE RIESGOS INSTITUCIONAL</t>
  </si>
  <si>
    <t>MAPA DE RIESGOS POR PROCESOS</t>
  </si>
  <si>
    <t xml:space="preserve"> ACCION DE MEJORA</t>
  </si>
  <si>
    <t>Elaborado por:</t>
  </si>
  <si>
    <t>Revisado por:</t>
  </si>
  <si>
    <t>Aprobado por:</t>
  </si>
  <si>
    <t>Nombre y Firma
Héctor Eduardo  Vanegas Gámez</t>
  </si>
  <si>
    <t>CRONOGRAMA</t>
  </si>
  <si>
    <t>FECHA INICIO</t>
  </si>
  <si>
    <t>FECHA FINAL</t>
  </si>
  <si>
    <t>INDICADOR.</t>
  </si>
  <si>
    <t>Versión: 4,0</t>
  </si>
  <si>
    <t>AGENCIA NACIONAL DE INFRAESTRUCTURA</t>
  </si>
  <si>
    <t>Fecha: 10/11/2011</t>
  </si>
  <si>
    <t>IMAGEN</t>
  </si>
  <si>
    <t>Factores Internos</t>
  </si>
  <si>
    <t>Factores Externos</t>
  </si>
  <si>
    <t>Social</t>
  </si>
  <si>
    <t>Cultural</t>
  </si>
  <si>
    <t>Económico</t>
  </si>
  <si>
    <t>Tecnológico</t>
  </si>
  <si>
    <t>Legal</t>
  </si>
  <si>
    <t>Medioambiental</t>
  </si>
  <si>
    <t>Político</t>
  </si>
  <si>
    <t>Estructura</t>
  </si>
  <si>
    <t>Cultura Organizacional</t>
  </si>
  <si>
    <t>Modelo de Operación</t>
  </si>
  <si>
    <t>Planes, Programas y proyectos</t>
  </si>
  <si>
    <t>Sistemas de informacion</t>
  </si>
  <si>
    <t>Procedimientos</t>
  </si>
  <si>
    <t>Recurso humano</t>
  </si>
  <si>
    <t>Recurso económico</t>
  </si>
  <si>
    <t>Infraestructura</t>
  </si>
  <si>
    <t>POSIBLES CONSECUENCIAS O EFECTOS</t>
  </si>
  <si>
    <t>Nombre y Firma
Diego Orlando Bustos Forero</t>
  </si>
  <si>
    <t>Posible (C)</t>
  </si>
  <si>
    <t>Raro (E)</t>
  </si>
  <si>
    <t>Posible</t>
  </si>
  <si>
    <t>Casi seguro</t>
  </si>
  <si>
    <t>Casi Seguro (A)</t>
  </si>
  <si>
    <t>C (POSIBLE)</t>
  </si>
  <si>
    <t>A (CASI SEGURO)</t>
  </si>
  <si>
    <t>IDENTIFICACIÓN DE RIESGOS</t>
  </si>
  <si>
    <t>CONSOLIDADO CALIFICACIÓN DEL RIESGO</t>
  </si>
  <si>
    <t>MATRIZ CALIFICACIÓN DEL RIESGO</t>
  </si>
  <si>
    <t>ACCIÓN REQUERIDA PARA MITIGAR EL RIESGO</t>
  </si>
  <si>
    <t>CONTEXTO ESTRATEGICO</t>
  </si>
  <si>
    <t>HERRAMIENTAS PARA EJERCER CONTROL</t>
  </si>
  <si>
    <t>¿LA FRECUENCIA DE EJECUCION DEL CONTROL Y SEGUIMIENTO ES ADECUADA?</t>
  </si>
  <si>
    <t>¿ESTAN DEFINIDOS LOS TRESPONSABLES DE SU EJECUCION Y SEGUIMIENTO?</t>
  </si>
  <si>
    <t>¿LA HERRAMIENTA HA DEMOSTRADO SER EFECTIVA?</t>
  </si>
  <si>
    <t>¿EXISTEN MANUALES, O INSTRUCTIVOS PARA EL MANEJO DE LA HERRAMIENTA?</t>
  </si>
  <si>
    <t>¿TIENE HERRAMIENTA PARA EJERCER EL CONTROL?</t>
  </si>
  <si>
    <t>SEGUIMIENTO AL CONTROL</t>
  </si>
  <si>
    <t>CUADRANTES A DISMINUIR</t>
  </si>
  <si>
    <t>PUNTUACION</t>
  </si>
  <si>
    <t>VALORACIÓN 
DE CONTROLES</t>
  </si>
  <si>
    <t>Talento Humano</t>
  </si>
  <si>
    <t>Modelo de Operación/Procedimientos</t>
  </si>
  <si>
    <t>Politico</t>
  </si>
  <si>
    <t>Econòmicos</t>
  </si>
  <si>
    <t>RIESGO INHERENTE</t>
  </si>
  <si>
    <t>CONTROLES EXISTENTES</t>
  </si>
  <si>
    <t>VALORACIÓN DE CONTROLES</t>
  </si>
  <si>
    <t>RIESGO RESIDUAL</t>
  </si>
  <si>
    <t>ANÁLISIS DEL RIESGO INHERENTE</t>
  </si>
  <si>
    <t>VALORACION / RIESGO RESIDUAL</t>
  </si>
  <si>
    <t>NIVEL DE RIESGO</t>
  </si>
  <si>
    <t>ZONA RIESGO BAJO</t>
  </si>
  <si>
    <t>ZONA DE RIESGO ALTA</t>
  </si>
  <si>
    <t>ZONA DE RIESGO EXTREMA</t>
  </si>
  <si>
    <t>VALORACION DE CONTROLES</t>
  </si>
  <si>
    <t>OPORTUNIDADES</t>
  </si>
  <si>
    <t>AMENAZAS</t>
  </si>
  <si>
    <t>FORTALEZAS</t>
  </si>
  <si>
    <t>DEBILIDADES</t>
  </si>
  <si>
    <t>Otros</t>
  </si>
  <si>
    <t>ORIGEN</t>
  </si>
  <si>
    <t>Sociales</t>
  </si>
  <si>
    <t>Tecnológicos</t>
  </si>
  <si>
    <t>Políticos</t>
  </si>
  <si>
    <t>Capacidad financiera</t>
  </si>
  <si>
    <t>Capacidad Tecnológica y sistemas de Información</t>
  </si>
  <si>
    <t xml:space="preserve"> Cultura Organizacional</t>
  </si>
  <si>
    <t>Elaborado por: (Colaboradores/facilitadores/personal que participa en la construcción del formato)</t>
  </si>
  <si>
    <t xml:space="preserve">Nombre 
</t>
  </si>
  <si>
    <t xml:space="preserve">Nombres
</t>
  </si>
  <si>
    <t>Firmas</t>
  </si>
  <si>
    <t xml:space="preserve">Nombre
</t>
  </si>
  <si>
    <t>Firma</t>
  </si>
  <si>
    <t xml:space="preserve">  Firma</t>
  </si>
  <si>
    <t>CAUSAS</t>
  </si>
  <si>
    <t>Probabilidad/ Impacto</t>
  </si>
  <si>
    <t>EVALUACIÓN DEL RIESGO INHERENTE</t>
  </si>
  <si>
    <t>ZONA DE RIESGO INHERENTE</t>
  </si>
  <si>
    <t>ZONA DE RIESGO RESIDUAL</t>
  </si>
  <si>
    <t>ANALISIS RIESGO INHERENTE</t>
  </si>
  <si>
    <t>¿ESTAN DEFINIDOS LOS RESPONSABLES DE SU EJECUCION Y SEGUIMIENTO?</t>
  </si>
  <si>
    <t>¿EXISTEN MANUALES, INSTRUCTIVOS O PROCEDIMIENTOS  PARA EL MANEJO DE LA HERRAMIENTA?</t>
  </si>
  <si>
    <t>Diligencie las casillas en blanco según los siguientes parámetros:</t>
  </si>
  <si>
    <t>DESCRIPCION DEL INDICADOR</t>
  </si>
  <si>
    <t>Elaborado por: (Responsables: Colaboradores/facilitadores/personal que participa en la construcción del mapa)</t>
  </si>
  <si>
    <t>Z-1</t>
  </si>
  <si>
    <t>Z-2</t>
  </si>
  <si>
    <t>Z-3</t>
  </si>
  <si>
    <t>Z- 4</t>
  </si>
  <si>
    <t>Z- 5</t>
  </si>
  <si>
    <t>Z-6</t>
  </si>
  <si>
    <t>Z-7</t>
  </si>
  <si>
    <t>Z-8</t>
  </si>
  <si>
    <t>Z-9</t>
  </si>
  <si>
    <t>Z-10</t>
  </si>
  <si>
    <t>Z-11</t>
  </si>
  <si>
    <t>Z-12</t>
  </si>
  <si>
    <t>Z-13</t>
  </si>
  <si>
    <t>Z-14</t>
  </si>
  <si>
    <t>Z-15</t>
  </si>
  <si>
    <t>Z-16</t>
  </si>
  <si>
    <t>Z-17</t>
  </si>
  <si>
    <t>Z-18</t>
  </si>
  <si>
    <t>Z-19</t>
  </si>
  <si>
    <t>Z-20</t>
  </si>
  <si>
    <t>Z-21</t>
  </si>
  <si>
    <t>Z-22</t>
  </si>
  <si>
    <t>Z-23</t>
  </si>
  <si>
    <t>Z-24</t>
  </si>
  <si>
    <t>Z-25</t>
  </si>
  <si>
    <t>Adaptado por Grupo Interno de Trabajo de Riesgos para la ANI del formato sugerido por la Oficina Control Interno</t>
  </si>
  <si>
    <t>Aprobado por: Nombre y firma del líder(s) del proceso</t>
  </si>
  <si>
    <t>Aprobado por Líder (s) del proceso</t>
  </si>
  <si>
    <t>ZONA RIESGO MODERADO</t>
  </si>
  <si>
    <t>Técnico</t>
  </si>
  <si>
    <t>TECNICO</t>
  </si>
  <si>
    <t>.</t>
  </si>
  <si>
    <t>PROB</t>
  </si>
  <si>
    <t/>
  </si>
  <si>
    <t>Riesgo Bajo (Z-1)</t>
  </si>
  <si>
    <t>Riesgo Bajo</t>
  </si>
  <si>
    <t>Riesgo Bajo (Z-2)</t>
  </si>
  <si>
    <t>Riesgo Bajo (Z-3)</t>
  </si>
  <si>
    <t>Riesgo Bajo (Z-4)</t>
  </si>
  <si>
    <t>Riesgo Alto</t>
  </si>
  <si>
    <t>Riesgo Alto (Z-10)</t>
  </si>
  <si>
    <t>Riesgo Alto (Z-15)</t>
  </si>
  <si>
    <t>Riesgo Alto (Z17)</t>
  </si>
  <si>
    <t>Riesgo Alto (Z-13)</t>
  </si>
  <si>
    <t>Riesgo Alto (Z-16)</t>
  </si>
  <si>
    <t>Riesgo Alto (Z-11)</t>
  </si>
  <si>
    <t>Riesgo Alto (Z-14)</t>
  </si>
  <si>
    <t>Riesgo Alto (Z-12)</t>
  </si>
  <si>
    <t>Riesgo Moderado</t>
  </si>
  <si>
    <t>Riesgo Moderado (Z-6)</t>
  </si>
  <si>
    <t>Riesgo Moderado (Z-8)</t>
  </si>
  <si>
    <t>Riesgo Moderado (Z-9)</t>
  </si>
  <si>
    <t>Riesgo Moderado (Z-7)</t>
  </si>
  <si>
    <t>Riesgo Extremo</t>
  </si>
  <si>
    <t>Riesgo Extremo (Z-22)</t>
  </si>
  <si>
    <t>Riesgo Extremo (Z-19)</t>
  </si>
  <si>
    <t>Riesgo Extremo (Z-18)</t>
  </si>
  <si>
    <t>Riesgo Extremo (Z-23)</t>
  </si>
  <si>
    <t>Riesgo Extremo (Z-20)</t>
  </si>
  <si>
    <t>Riesgo Extremo (Z-24)</t>
  </si>
  <si>
    <t>Riesgo Extremo (Z-21)</t>
  </si>
  <si>
    <t>Riesgo Extremo (Z-25)</t>
  </si>
  <si>
    <t>Caso especial por cuadrante limite                                               (ajustes G. Riesgo)</t>
  </si>
  <si>
    <t>Riesgo Bajo (Z-5)</t>
  </si>
  <si>
    <t>FACTORES EXTERNOS</t>
  </si>
  <si>
    <t>FACTOR INTERNOS</t>
  </si>
  <si>
    <t>Zona 1 de riesgo Bajo (B)</t>
  </si>
  <si>
    <t>Zona 4 de riesgo Bajo (B)</t>
  </si>
  <si>
    <t>Zona 2 de riesgo Bajo (B)</t>
  </si>
  <si>
    <t>Zona 5 de riesgo Bajo (B)</t>
  </si>
  <si>
    <t>Zona 3 de riesgo Bajo (B)</t>
  </si>
  <si>
    <t>Zona 8 de riesgo Moderado (M)</t>
  </si>
  <si>
    <t>Zona 9 de riesgo Moderado (M)</t>
  </si>
  <si>
    <t>Zona 7 de riesgo Moderado (M)</t>
  </si>
  <si>
    <t>Zona 6 de riesgo Moderado (M)</t>
  </si>
  <si>
    <t>Zona 15 de riesgo Alto (A)</t>
  </si>
  <si>
    <t>Zona 17 de riesgo Alto (A)</t>
  </si>
  <si>
    <t>Zona 16 de riesgo Alto (A)</t>
  </si>
  <si>
    <t>Zona 13 de riesgo Alto (A)</t>
  </si>
  <si>
    <t>Zona 11 de riesgo Alto (A)</t>
  </si>
  <si>
    <t>Zona 14 de riesgo Alto (A)</t>
  </si>
  <si>
    <t>Zona 10 de riesgo Alto (A)</t>
  </si>
  <si>
    <t>Zona 12 de riesgo Alto (A)</t>
  </si>
  <si>
    <t>Zona 22 de riesgo Extremo (E.)</t>
  </si>
  <si>
    <t>Zona 19 de riesgo Extremo (E.)</t>
  </si>
  <si>
    <t>Zona 23 de riesgo Extremo (E.)</t>
  </si>
  <si>
    <t>Zona 20 de riesgo Extremo (E.)</t>
  </si>
  <si>
    <t>Zona  24 de riesgo Extremo (E.)</t>
  </si>
  <si>
    <t>Zona 18 de riesgo Extremo (E.)</t>
  </si>
  <si>
    <t>Zona 21 de riesgo Extremo (E.)</t>
  </si>
  <si>
    <t>Zona  25 de riesgo Extremo (E.)</t>
  </si>
  <si>
    <t>ZONA DE RIESGO EXTREMO</t>
  </si>
  <si>
    <t>ZONA DE RIESGO ALTO</t>
  </si>
  <si>
    <t>Económicos</t>
  </si>
  <si>
    <t>Descripción del Riesgo</t>
  </si>
  <si>
    <t xml:space="preserve">OPCIONES DE MANEJO:                                                                                                                                                                                                                                                                                                                                                                                                                                                                                                                                                                                                                                                                                                                                                                                                                                                                                                                                                                                                                                                                                                                                                                                                                                        Evitar el riesgo.
Tomar las medidas encaminadas a prevenir su materialización. Es siempre la primera alternativa a considerar, se logra cuando al interior de los procesos se generan cambios sustanciales por mejoramiento, rediseño o eliminación, resultado de unos adecuados controles y acciones emprendidas.Por ejemplo: el control de calidad, manejo de los insumos, mantenimiento preventivo de los equipos, desarrollo tecnológico, etc.
Reducir el riesgo.
Implica tomar medidas encaminadas a disminuir tanto la probabilidad (medidas de prevención), como el impacto (medidas de protección).La reducción del riesgo es  probablemente el método más sencillo y económico para superar las debilidades antes de aplicar medidas más costosas y difíciles. Por ejemplo: a través de la optimización de los procedimientos y la implementación de controles.
</t>
  </si>
  <si>
    <t>Cargo/Área</t>
  </si>
  <si>
    <r>
      <t>*</t>
    </r>
    <r>
      <rPr>
        <b/>
        <sz val="14"/>
        <rFont val="Arial Narrow"/>
        <family val="2"/>
      </rPr>
      <t>¿EXISTEN CONTROLES?:</t>
    </r>
    <r>
      <rPr>
        <sz val="14"/>
        <rFont val="Arial Narrow"/>
        <family val="2"/>
      </rPr>
      <t xml:space="preserve">   SI=1, NO = 0. Si su respuesta es "SI" continúe evaluando las siguientes celdas para este riesgo.
* </t>
    </r>
    <r>
      <rPr>
        <b/>
        <sz val="14"/>
        <rFont val="Arial Narrow"/>
        <family val="2"/>
      </rPr>
      <t>CONTROL</t>
    </r>
    <r>
      <rPr>
        <sz val="14"/>
        <rFont val="Arial Narrow"/>
        <family val="2"/>
      </rPr>
      <t xml:space="preserve">: Digite claramente los controles existentes y vigentes a la fecha.
* </t>
    </r>
    <r>
      <rPr>
        <b/>
        <sz val="14"/>
        <rFont val="Arial Narrow"/>
        <family val="2"/>
      </rPr>
      <t>P/ I :</t>
    </r>
    <r>
      <rPr>
        <sz val="14"/>
        <rFont val="Arial Narrow"/>
        <family val="2"/>
      </rPr>
      <t xml:space="preserve"> Digite (X) en la casilla (P) e (I), si el control disminuye la probabilidad o al impacto.
*</t>
    </r>
    <r>
      <rPr>
        <b/>
        <sz val="14"/>
        <rFont val="Arial Narrow"/>
        <family val="2"/>
      </rPr>
      <t>¿Tiene Herramientas para ejercer el control?:</t>
    </r>
    <r>
      <rPr>
        <sz val="14"/>
        <rFont val="Arial Narrow"/>
        <family val="2"/>
      </rPr>
      <t xml:space="preserve"> Seleccione una opción  (0) = NO ; (15)= SI
*</t>
    </r>
    <r>
      <rPr>
        <b/>
        <sz val="14"/>
        <rFont val="Arial Narrow"/>
        <family val="2"/>
      </rPr>
      <t xml:space="preserve">¿Existen manuales o instructivos o procedimientos para manejo de la herramienta?: </t>
    </r>
    <r>
      <rPr>
        <sz val="14"/>
        <rFont val="Arial Narrow"/>
        <family val="2"/>
      </rPr>
      <t>Selecciones una opción  (0) = NO ; (15)= SI                                                                                                                                                                                                                                                                                                                                                                                                                                                                                                            *</t>
    </r>
    <r>
      <rPr>
        <b/>
        <sz val="14"/>
        <rFont val="Arial Narrow"/>
        <family val="2"/>
      </rPr>
      <t xml:space="preserve">¿La herramienta ha demostrado ser efectiva?: </t>
    </r>
    <r>
      <rPr>
        <sz val="14"/>
        <rFont val="Arial Narrow"/>
        <family val="2"/>
      </rPr>
      <t xml:space="preserve">Selecciones una opción:  (0) = NO ; (30)= SI                                                                                                                                                                                                                                                                                                                                                                                                                                                                                                        </t>
    </r>
    <r>
      <rPr>
        <b/>
        <sz val="14"/>
        <rFont val="Arial Narrow"/>
        <family val="2"/>
      </rPr>
      <t>*¿Están definidos los responsables de su ejecución y seguimiento?</t>
    </r>
    <r>
      <rPr>
        <sz val="14"/>
        <rFont val="Arial Narrow"/>
        <family val="2"/>
      </rPr>
      <t xml:space="preserve"> : Selecciones una opción:  (0) = NO ; (15)= SI.                                                                                                                                                                                                                                                                                                                                                                                                                                                                                                                                                                                                                                                                               *</t>
    </r>
    <r>
      <rPr>
        <b/>
        <sz val="14"/>
        <rFont val="Arial Narrow"/>
        <family val="2"/>
      </rPr>
      <t>¿La frecuencia de ejecución del control y seguimiento es adecuada?:</t>
    </r>
    <r>
      <rPr>
        <sz val="14"/>
        <rFont val="Arial Narrow"/>
        <family val="2"/>
      </rPr>
      <t xml:space="preserve"> Selecciones una opción:  (0) = NO ; (25)= SI                                                                                                                                                                                                                                                                                                                                                                                                                                                                                                   </t>
    </r>
    <r>
      <rPr>
        <b/>
        <sz val="14"/>
        <rFont val="Arial Narrow"/>
        <family val="2"/>
      </rPr>
      <t xml:space="preserve">Notas: </t>
    </r>
    <r>
      <rPr>
        <sz val="14"/>
        <rFont val="Arial Narrow"/>
        <family val="2"/>
      </rPr>
      <t xml:space="preserve">- La evaluación del riesgo inherente puede disminuir dependiendo si el control ha demostrado ser robusto y efectivo, y de acuerdo a si esta orientado hacia la probabilidad o el impacto.                                                                                                                                                                                                                                                                                                                                                                                                            - La evaluación de los controles deberá ser presentada en posteriores ejercicios de evaluación y seguimiento, por lo que la calificación aquí determinada debe ser objetiva y veraz. </t>
    </r>
  </si>
  <si>
    <r>
      <rPr>
        <b/>
        <sz val="18"/>
        <rFont val="Arial Narrow"/>
        <family val="2"/>
      </rPr>
      <t>Compartir o transferir el riesgo.</t>
    </r>
    <r>
      <rPr>
        <sz val="18"/>
        <rFont val="Arial Narrow"/>
        <family val="2"/>
      </rPr>
      <t xml:space="preserve">
Reduce su efecto a través del traspaso de las pérdidas a otras organizaciones, como en el caso de los contratos de seguros o a través de otros medios que permiten distribuir una porción del riesgo con otra entidad, como en los contratos a riesgo compartido. Por ejemplo, la información de gran importancia se puede duplicar y almacenar en un lugar distante y de ubicación segura, en vez de dejarla concentrada en un solo lugar, la tercerización.           
</t>
    </r>
    <r>
      <rPr>
        <b/>
        <sz val="18"/>
        <rFont val="Arial Narrow"/>
        <family val="2"/>
      </rPr>
      <t>Asumir el riesgo.</t>
    </r>
    <r>
      <rPr>
        <sz val="18"/>
        <rFont val="Arial Narrow"/>
        <family val="2"/>
      </rPr>
      <t xml:space="preserve">
luego de que el riesgo ha sido reducido o transferido puede quedar un riesgo residual que se mantiene, en este caso, el gerente del proceso simplemente acepta la pérdida residual probable y elabora planes de contingencia para su manejo.</t>
    </r>
  </si>
  <si>
    <t>Nombre</t>
  </si>
  <si>
    <t xml:space="preserve">Nombre </t>
  </si>
  <si>
    <t>descripcion</t>
  </si>
  <si>
    <t>Nombres</t>
  </si>
  <si>
    <t>Fecha</t>
  </si>
  <si>
    <t>NOTA:</t>
  </si>
  <si>
    <t>|</t>
  </si>
  <si>
    <t>OBJETIVO</t>
  </si>
  <si>
    <t>FECHA</t>
  </si>
  <si>
    <t xml:space="preserve">OBJETIVO </t>
  </si>
  <si>
    <t>VALORACIÓN DEL CONTROLES HACIA  PROBABILIDAD</t>
  </si>
  <si>
    <t>VALORACIÓN DEL CONTROLES HACIA  IMPACTO</t>
  </si>
  <si>
    <t>Versión: 2.0</t>
  </si>
  <si>
    <t>Código:  SEPG-F-007</t>
  </si>
  <si>
    <t>Fecha: 18/03/2014</t>
  </si>
  <si>
    <t>Código:  SEPG-F-014</t>
  </si>
  <si>
    <t>Fecha:  18/03/2014</t>
  </si>
  <si>
    <t>Código:</t>
  </si>
  <si>
    <t>SEPG-F-008</t>
  </si>
  <si>
    <t>Versión:</t>
  </si>
  <si>
    <t>2.0</t>
  </si>
  <si>
    <t>Fecha:</t>
  </si>
  <si>
    <t xml:space="preserve">Hoja 1 de 1 </t>
  </si>
  <si>
    <t>Código:  SEPG-F-013</t>
  </si>
  <si>
    <t xml:space="preserve">Versión: 2.0 </t>
  </si>
  <si>
    <t>Código:  SEPG-012</t>
  </si>
  <si>
    <t>Diego Orlando Bustos Forero</t>
  </si>
  <si>
    <t>Las observaciones  y recomendaciones producto de las auditorias de la OCI, no se difunden e implementan de manera eficaz y oportuna por parte de las áreas competentes.</t>
  </si>
  <si>
    <t>Ejecución deficiente de la evaluación y auditoria por parte de los servidores públicos  o funcionarios de la Oficina de Control Interno.</t>
  </si>
  <si>
    <t>La generación de resultados basados en un diagnostico que no da fe del estado real de la situación.</t>
  </si>
  <si>
    <t>Asesoría inadecuada o inoportuna por parte de los servidores públicos  o funcionarios de la Oficina de Control Interno.</t>
  </si>
  <si>
    <t>La generación de conceptos no se realiza contemplando el marco normativo y situacional  aplicable o su entrega es tardía frente a la necesidad de toma de decisiones.</t>
  </si>
  <si>
    <t>Verificar el cumplimiento de los requisitos que se establezcan en las normas internas y externas aplicables a la gestión de la ANI, mediante la evaluación a los procesos de la Entidad, para determinar el grado de desempeño de los objetivos institucionales y a su vez  brindar  asesoramiento y acompañamiento a la Agencia en  el cumplimiento de la misión y visión institucional.</t>
  </si>
  <si>
    <t>Sistema de seguimiento de la OCI a los requerimientos de los entes de control (SOCCI).</t>
  </si>
  <si>
    <t>Oficina de Control Interno</t>
  </si>
  <si>
    <t>PROCESO DE EVALUACION Y CONTROL INSTITUCIONAL</t>
  </si>
  <si>
    <t xml:space="preserve">Jefe Oficina Control Interno </t>
  </si>
  <si>
    <t>Suministro inoportuno de información interna y externa.</t>
  </si>
  <si>
    <t>Contratista OCI</t>
  </si>
  <si>
    <t>Plan de Mejoramiento por Proceso</t>
  </si>
  <si>
    <t>Código:  SEPG-F-030</t>
  </si>
  <si>
    <t xml:space="preserve">ITEM </t>
  </si>
  <si>
    <t>SEPG- 2014</t>
  </si>
  <si>
    <t>SEPG- 2015</t>
  </si>
  <si>
    <t xml:space="preserve">PROBABILIDAD </t>
  </si>
  <si>
    <t xml:space="preserve">IMPACTO </t>
  </si>
  <si>
    <t xml:space="preserve">INHERENTE </t>
  </si>
  <si>
    <t xml:space="preserve">RESIDUAL </t>
  </si>
  <si>
    <t>OBSERVACIONES</t>
  </si>
  <si>
    <t xml:space="preserve">Oficina de Control Interno
 </t>
  </si>
  <si>
    <t xml:space="preserve">Falta de seguimiento a los requerimientos  de los organismos de control. </t>
  </si>
  <si>
    <t>Las observaciones  y recomendaciones producto de las auditorias de la OCI, no se difunden  de manera eficaz y oportuna por parte de las áreas competentes.</t>
  </si>
  <si>
    <t>Las observaciones y recomendaciones generadas en las auditorias no son trasmitidas a las áreas pertinentes de manera oportuna.</t>
  </si>
  <si>
    <t>Se modifico el riesgo de acuerdo con las funciones de evaluación y seguimiento que tiene la OCI</t>
  </si>
  <si>
    <t>Se cambio el riesgo de acuerdo con las funciones de evaluación y seguimiento que tiene la OCI</t>
  </si>
  <si>
    <t>Se evaluó nuevamete el riesgo</t>
  </si>
  <si>
    <t>Falta de seguimiento a los requerimientos  de los organismos de control por parte de la OCI.</t>
  </si>
  <si>
    <t>La ausencia del seguimiento por parte de la OCI puede generar una respuesta deficiente o por fuera de terminos del responsable institucional.</t>
  </si>
  <si>
    <t>Aplicar el procedimiento atención a los organismos de control del Estado</t>
  </si>
  <si>
    <t>SEPG- 2016</t>
  </si>
  <si>
    <t xml:space="preserve"> Depende de que  se presente una demora en la respuesta </t>
  </si>
  <si>
    <t>Informes de auditoria aprobados PEI-PIL</t>
  </si>
  <si>
    <t xml:space="preserve">Se actualizaron  los controles </t>
  </si>
  <si>
    <t>PROCESO DE EVALUACIÓN Y CONTROL INSTITUCIONAL - 2017</t>
  </si>
  <si>
    <t>* Grupos sociales al margen de la ley</t>
  </si>
  <si>
    <t>* Tendencia a mayor relación de confianza entre interventor y concesionarios.</t>
  </si>
  <si>
    <t>* Crecimiento económico, que demanda obras de infraestructura.</t>
  </si>
  <si>
    <t>* Incremento de tráfico portuario, vial, aéreo, férreo por oportunidades comerciales.</t>
  </si>
  <si>
    <t>* Interés de inversionistas nacionales e internacionales</t>
  </si>
  <si>
    <t>* Riesgo de contagio por crisis internacional</t>
  </si>
  <si>
    <t>* Unificación de tecnología para recaudo electrónico.</t>
  </si>
  <si>
    <t>* Respaldo de la Agencia por el alto gobierno</t>
  </si>
  <si>
    <t>* Normatividad y lineamientos específicos para manejo de las APP</t>
  </si>
  <si>
    <t>* Políticas de gobierno en línea y otras entidades buscan la racionalización y organización de las entidades estatales.</t>
  </si>
  <si>
    <t>* Condiciones geográficas privilegiadas que pueden generan desarrollo económico nacional en los próximos años.</t>
  </si>
  <si>
    <t>* Fallas en el Sistema Financiero SIIF</t>
  </si>
  <si>
    <t>* Phishing y robo de identidad, que por vínculos llevan a paginas fraudulentas</t>
  </si>
  <si>
    <t>* Cambio de gobierno que no permiten continuación de planes, políticas.</t>
  </si>
  <si>
    <t>* Interventorías con funciones limitadas e ineficaces.</t>
  </si>
  <si>
    <t>* Cambios de normatividad.</t>
  </si>
  <si>
    <t>* Recepción de concesiones aeroportuarias con problemáticas y vacios contractuales</t>
  </si>
  <si>
    <t>* Conflicto de interés de las fiduciarias</t>
  </si>
  <si>
    <t>* Problemas de corrupción a nivel municipal.</t>
  </si>
  <si>
    <t>* Restricciones en leyes de contratación para descalificar candidatos con malas practicas o antecedentes.</t>
  </si>
  <si>
    <t>* Incremento desastres naturales</t>
  </si>
  <si>
    <t>* Demoras en el tramite de licencias ambientales.</t>
  </si>
  <si>
    <t>* Inestabilidad condiciones geológicas, geomorfológicas, hidrológicas, climáticas del país.</t>
  </si>
  <si>
    <t>* Campañas contra la imagen de la ANI (ingenieros; consorcios; medios común)</t>
  </si>
  <si>
    <t>* Dificultades en la adquisición de predios para el desarrollo de los proyectos.</t>
  </si>
  <si>
    <t>* Reclamaciones continuas por parte de los concesionarios.</t>
  </si>
  <si>
    <t>* Grupos de ingenieros nacionales y consorcios se encuentran tensos por las modificaciones sobre los anticipos, e invitación de participación a inversionistas externos.</t>
  </si>
  <si>
    <t>* Inadecuados procesos de urbanización y desarrollo</t>
  </si>
  <si>
    <t>* Estructuradores ajenos a la entidad</t>
  </si>
  <si>
    <t>* Política de transparencia promovida desde la alta gerencia.</t>
  </si>
  <si>
    <t>* Visitas programadas a las interventorías</t>
  </si>
  <si>
    <t>* Clausulas y compromisos de confidencialidad</t>
  </si>
  <si>
    <t>* Desarrollo  de nuevos manuales  y esquemas de seguridad y herramientas que blinden la contratación.</t>
  </si>
  <si>
    <t>* La estructura transversal, permite revisiones por mas de una instancia, y disminuye conflictos de interés.</t>
  </si>
  <si>
    <t>* Proyectos en todos los frentes que quieren dar una nueva imagen  a la Agencia Nacional de infraestructura</t>
  </si>
  <si>
    <t>* Planes de regularización están creando y fortaleciendo planes de acción para los hallazgos de la Contraloría</t>
  </si>
  <si>
    <t>* Personal interdisciplinarios especializado y con varios años de experiencia en diferentes sectores.</t>
  </si>
  <si>
    <t>* Procedimientos para auditorías técnicas.</t>
  </si>
  <si>
    <t>* Carencia e información no oportuna</t>
  </si>
  <si>
    <t>* Concentración de funciones en algunas áreas (algunas veces no afines)</t>
  </si>
  <si>
    <t>* Políticas papel y racionalización de tramites internos no coherentes con las funciones cotidianas.</t>
  </si>
  <si>
    <t>* El Sistema Integral de gestión no operativo.</t>
  </si>
  <si>
    <t>* Desarticulación entre la normatividad y el sistema de información contable.</t>
  </si>
  <si>
    <t>* Procesos de autorización y legalización de viáticos inoportunos.</t>
  </si>
  <si>
    <t>* Fuga de conocimiento.</t>
  </si>
  <si>
    <t>* Estructuraciones de interventorías incompletas o deficientes.</t>
  </si>
  <si>
    <t>* Filtración de información.</t>
  </si>
  <si>
    <t>* Canales de información improvisados.</t>
  </si>
  <si>
    <t>* Proceso de gestión documental no es robusto.</t>
  </si>
  <si>
    <t>* Planes, procesos, cronogramas desarticulados.</t>
  </si>
  <si>
    <t>* Aplicación de proceso y procedimientos de manera improvisada.</t>
  </si>
  <si>
    <t>* Carencia en socialización de planes estratégicos.</t>
  </si>
  <si>
    <t>* Debilidad en el proceso de seguimiento a acciones de tutela, popular fallos y sentencias.</t>
  </si>
  <si>
    <t>* Debilidades en condiciones contractuales en reversiones y procedimientos para la misma</t>
  </si>
  <si>
    <t>* Estructuradores  y  área de  estructuración interna, ajenos al desarrollo y la problemática de las concesiones vigentes.</t>
  </si>
  <si>
    <t>* Antecedentes de incumplimiento que han generado muchos hallazgos de entidades de control</t>
  </si>
  <si>
    <t>* Desarticulación y/o ausencia de información sobre los proyectos.</t>
  </si>
  <si>
    <t>* No se toman decisiones oportunas, por  tramites de connotación integral previos.</t>
  </si>
  <si>
    <t>* En contrataciones de menor cuantía a veces no se cotiza con mas de un proveedor por costumbre o amiguismo.</t>
  </si>
  <si>
    <t>* Personal experto en algún modo, puede tener conflicto de interés, por haber trabajado en temas específicos anteriormente.</t>
  </si>
  <si>
    <t>* Consulta de expedientes físicos con bajas medidas de seguridad.</t>
  </si>
  <si>
    <t>* Faltan políticas / protocolos oficiales para manejo de relaciones y cortesías con concesionarios, interventores, estructuradores.</t>
  </si>
  <si>
    <t>* Recursos humano altamente competente</t>
  </si>
  <si>
    <t>* Recursos humano comprometido</t>
  </si>
  <si>
    <t>* El Presidente de la agencia es un profesional técnico.</t>
  </si>
  <si>
    <t>* Falta de conocimientos específicos del personal nuevo en el  funcionamiento de la entidad.</t>
  </si>
  <si>
    <t>* Alta rotación de directivas y de políticas.</t>
  </si>
  <si>
    <t>* Inestabilidad laboral</t>
  </si>
  <si>
    <t>* Insuficiente personal auditor frente a cantidad de proyectos en la ANI.</t>
  </si>
  <si>
    <t>* Disponibilidad de cursos de inducción disponible para todos los funcionarios de la ANI a través de la UNIANI.</t>
  </si>
  <si>
    <t xml:space="preserve">* Se cuenta con el plan institucional de capacitación para todos los funcionarios de la ANI. </t>
  </si>
  <si>
    <t>* Demora en procesos de vinculación de personal.</t>
  </si>
  <si>
    <t>* Falta de políticas de desarrollo y capacitación  de contratistas.</t>
  </si>
  <si>
    <t>* Conflictos sociales, políticos o interés particulares de las comunidades.</t>
  </si>
  <si>
    <t>* SIINCO desactualizado y desarticulado en el seguimiento y en información de demandas y/o jurídica.</t>
  </si>
  <si>
    <t>* Figuras transversales de decisión consensuadas ( comités, planes de reg, actas de comité, etc)</t>
  </si>
  <si>
    <t>* Herramienta para seguimiento a los proyectos - project on line.</t>
  </si>
  <si>
    <t>* Ubicación y buenas instalaciones físicas.</t>
  </si>
  <si>
    <t>* Relaciones públicas y manejo institucional de imagen</t>
  </si>
  <si>
    <t>* Gestión misional no se ha socializado efectivamente hacia clientes y público en general.</t>
  </si>
  <si>
    <t>* Noticias diarias sobre la Agencia.</t>
  </si>
  <si>
    <t>Blanca Lilia Ramirez</t>
  </si>
  <si>
    <t>Ivan Mauricio Mejia</t>
  </si>
  <si>
    <t>* Deficiencias en la gestión documental de la entidad.
* Reproceso para suministrar la información y documentación.
* Falta de compromiso.
* Motivación insuficiente de los mecanismos de autocontrol por parte de los servidores públicos.
* Falta de prioridad para las actividades.</t>
  </si>
  <si>
    <t>* Sanciones administrativas y apertura de procesos sancionatorios.
* Incumplimiento los planes de acción.
* Deterioro de la imagen de entidad.</t>
  </si>
  <si>
    <t>* Desconocimiento del procedimiento de Auditoria
* Problemas con el sistema de correspondencia 
* Falta de socialización  y difusión por parte de las servidores de la OCI 
* Omisión de las observaciones y recomendaciones de la OCI.</t>
  </si>
  <si>
    <t xml:space="preserve">* Repetir errores, hallazgos y no conformidades.
* Sanciones administrativas y disciplinarias.
* No aplicación del procedimiento EVCI-P-002
</t>
  </si>
  <si>
    <t xml:space="preserve">
* Falta de retroalimentación auditado-auditor
* Metodología no adecuada para el proceso auditor.
* Desconocimiento de  la normatividad aplicable al momento de realizar las auditorias.</t>
  </si>
  <si>
    <t>* Sanciones administrativas y apertura de procesos sancionatorios.
* Proceso disciplinario al auditor si fuera el caso.
* Imposibilidad de tomar acciones correctivas al interior de la Entidad.
* Atrasos y reprogramación de las auditorias planeadas.
* Reproceso en las auditorias.</t>
  </si>
  <si>
    <t>* Mala interpretación de las normas.
* Extemporaneidad de la asesoría.</t>
  </si>
  <si>
    <t xml:space="preserve">* Mala toma de decisión.
* Sanciones administrativas y apertura de procesos sancionatorios.
</t>
  </si>
  <si>
    <t>Yuly Andrea Ujueta Castillo</t>
  </si>
  <si>
    <t>Andrés Fernando Huerfano</t>
  </si>
  <si>
    <t>10 DE FEBRERO DE 2017</t>
  </si>
  <si>
    <t>Aplicación de las resoluciones 852 de 2012 y 297 de 2012 de la ANI.</t>
  </si>
  <si>
    <t>Índice de atención a los organismos de control del Estado
Índice de atención de oportunidad a los requerimientos de los organismos de control del Estado</t>
  </si>
  <si>
    <t>N° de requerimientos atendidos / N° de requerimientos presentados por los organismos de control
N° de requerimientos atendidos en tiempo / N° de requerimientos atendidos
Periodicidad: Mensual</t>
  </si>
  <si>
    <t>Ejecución deficiente de la auditoria por parte de los servidores públicos  de la Oficina de Control Interno.</t>
  </si>
  <si>
    <t>Aplicar la guía de auditorías del DAFP</t>
  </si>
  <si>
    <t>Seguimiento general trimestral del PMP.</t>
  </si>
  <si>
    <t>Trabajo de investigación y benchmarking.</t>
  </si>
  <si>
    <t>Escenarios de discusión y mesas de trabajo con los distintos equipos.</t>
  </si>
  <si>
    <t>Acciones de capacitación.</t>
  </si>
  <si>
    <t>1. Generar un plan de choque  en el caso que se deje de hacer el seguimiento.</t>
  </si>
  <si>
    <t>Indicador de cumplimiento frente a las no conformidades impuestas</t>
  </si>
  <si>
    <t>Capacitación a los auditores</t>
  </si>
  <si>
    <t>Indicador de avance sobre la programación de las capacitaciones relacionadas con auditorias.</t>
  </si>
  <si>
    <t xml:space="preserve">1. Enviar aclaraciones o adendas sobre los informes de auditoría.
2. Realizar mesas de trabajo con el proceso involucrado.
</t>
  </si>
  <si>
    <t>1. Divulgar y socializar con las diferentes áreas, las observaciones y recomendaciones contenidas en los informes de auditoría. 
2. Realizar el seguimiento al avance de las acciones de mejora.</t>
  </si>
  <si>
    <t>Indicador líder de cumplimiento PMI.</t>
  </si>
  <si>
    <t>N° de no conformidades con plan / N° de no conformidades impuestas.
Periodicidad: Mensual</t>
  </si>
  <si>
    <t>Porcentaje de cumplimiento sobre las capacitaciones programadas durante el año.
Periodicidad: Anual</t>
  </si>
  <si>
    <t>Mide el cumplimiento del plan de mejoramiento de acuerdo con la fecha de terminación propuesto para cada hallazgo.
Periodicidad: Mensual
N° de hallazgos cumplidos</t>
  </si>
  <si>
    <t>Se modificó la descripción del riesgo y se ajusto el riesgo.</t>
  </si>
  <si>
    <t>SEPG- 2017</t>
  </si>
  <si>
    <t xml:space="preserve">Se remplaza un control.
Se modifican indicadores. </t>
  </si>
  <si>
    <t>Se incluye indicador.</t>
  </si>
  <si>
    <t>Asesoría inadecuada o inoportuna por parte de los servidores públicos o funcionarios de la Oficina de Control Interno.</t>
  </si>
  <si>
    <t>Se incluye un control.
Se modifica el indicador.
Se modifica el riesgo: se eliminan las palabras evaluación y funcionarios.
Se incluyen acciones de mitigación</t>
  </si>
  <si>
    <t>Se incluyen controles
Se modifican las acciones de mitigación
Se incluye indicador</t>
  </si>
  <si>
    <t>Funcionarios de la Oficina de Control Interno</t>
  </si>
  <si>
    <t>Contratista de la Oficina de Control Interno</t>
  </si>
  <si>
    <t>EVA-1</t>
  </si>
  <si>
    <t>EVA-2</t>
  </si>
  <si>
    <t>EVA-3</t>
  </si>
  <si>
    <t>EVA-4</t>
  </si>
  <si>
    <t>Fecha: 18/03/2016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</si>
</sst>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F800]dddd\,\ mmmm\ dd\,\ yyyy"/>
    <numFmt numFmtId="165" formatCode="&quot;FECHA:&quot;\ mmmm\ dd\ &quot;de&quot;\ yyyy"/>
  </numFmts>
  <fonts count="71" x14ac:knownFonts="1">
    <font>
      <sz val="10"/>
      <name val="Arial"/>
    </font>
    <font>
      <b/>
      <sz val="16"/>
      <name val="Arial"/>
      <family val="2"/>
    </font>
    <font>
      <sz val="12"/>
      <name val="Arial"/>
      <family val="2"/>
    </font>
    <font>
      <b/>
      <sz val="12"/>
      <name val="Arial"/>
      <family val="2"/>
    </font>
    <font>
      <b/>
      <sz val="10"/>
      <name val="Arial"/>
      <family val="2"/>
    </font>
    <font>
      <sz val="8"/>
      <name val="Arial"/>
      <family val="2"/>
    </font>
    <font>
      <b/>
      <sz val="14"/>
      <name val="Arial"/>
      <family val="2"/>
    </font>
    <font>
      <sz val="10"/>
      <name val="Arial"/>
      <family val="2"/>
    </font>
    <font>
      <b/>
      <sz val="14"/>
      <color indexed="9"/>
      <name val="Arial"/>
      <family val="2"/>
    </font>
    <font>
      <sz val="14"/>
      <name val="Arial"/>
      <family val="2"/>
    </font>
    <font>
      <b/>
      <sz val="10"/>
      <color indexed="9"/>
      <name val="Arial"/>
      <family val="2"/>
    </font>
    <font>
      <b/>
      <sz val="20"/>
      <name val="Arial"/>
      <family val="2"/>
    </font>
    <font>
      <b/>
      <sz val="16"/>
      <color indexed="81"/>
      <name val="Tahoma"/>
      <family val="2"/>
    </font>
    <font>
      <sz val="12"/>
      <name val="Arial"/>
      <family val="2"/>
    </font>
    <font>
      <b/>
      <sz val="24"/>
      <name val="Arial"/>
      <family val="2"/>
    </font>
    <font>
      <sz val="8"/>
      <name val="Arial"/>
      <family val="2"/>
    </font>
    <font>
      <b/>
      <sz val="12"/>
      <color indexed="81"/>
      <name val="Tahoma"/>
      <family val="2"/>
    </font>
    <font>
      <sz val="8"/>
      <color indexed="8"/>
      <name val="Arial"/>
      <family val="2"/>
    </font>
    <font>
      <sz val="12"/>
      <color indexed="8"/>
      <name val="Arial"/>
      <family val="2"/>
    </font>
    <font>
      <sz val="12"/>
      <color indexed="81"/>
      <name val="Tahoma"/>
      <family val="2"/>
    </font>
    <font>
      <b/>
      <sz val="14"/>
      <color indexed="9"/>
      <name val="Arial"/>
      <family val="2"/>
    </font>
    <font>
      <b/>
      <sz val="11"/>
      <color indexed="81"/>
      <name val="Tahoma"/>
      <family val="2"/>
    </font>
    <font>
      <sz val="16"/>
      <name val="Arial"/>
      <family val="2"/>
    </font>
    <font>
      <b/>
      <sz val="9"/>
      <color indexed="81"/>
      <name val="Tahoma"/>
      <family val="2"/>
    </font>
    <font>
      <b/>
      <sz val="11"/>
      <name val="Arial"/>
      <family val="2"/>
    </font>
    <font>
      <sz val="11"/>
      <name val="Arial"/>
      <family val="2"/>
    </font>
    <font>
      <b/>
      <sz val="8"/>
      <color indexed="81"/>
      <name val="Tahoma"/>
      <family val="2"/>
    </font>
    <font>
      <sz val="9"/>
      <color indexed="81"/>
      <name val="Tahoma"/>
      <family val="2"/>
    </font>
    <font>
      <sz val="9"/>
      <name val="Arial Narrow"/>
      <family val="2"/>
    </font>
    <font>
      <b/>
      <sz val="16"/>
      <name val="Arial Narrow"/>
      <family val="2"/>
    </font>
    <font>
      <sz val="10"/>
      <name val="Arial Narrow"/>
      <family val="2"/>
    </font>
    <font>
      <b/>
      <sz val="10"/>
      <name val="Arial Narrow"/>
      <family val="2"/>
    </font>
    <font>
      <b/>
      <sz val="14"/>
      <name val="Arial Narrow"/>
      <family val="2"/>
    </font>
    <font>
      <b/>
      <sz val="12"/>
      <name val="Arial Narrow"/>
      <family val="2"/>
    </font>
    <font>
      <b/>
      <sz val="18"/>
      <name val="Arial Narrow"/>
      <family val="2"/>
    </font>
    <font>
      <b/>
      <sz val="11"/>
      <name val="Arial Narrow"/>
      <family val="2"/>
    </font>
    <font>
      <sz val="11"/>
      <name val="Arial Narrow"/>
      <family val="2"/>
    </font>
    <font>
      <sz val="12"/>
      <name val="Arial Narrow"/>
      <family val="2"/>
    </font>
    <font>
      <sz val="14"/>
      <name val="Arial Narrow"/>
      <family val="2"/>
    </font>
    <font>
      <b/>
      <sz val="10"/>
      <color indexed="81"/>
      <name val="Arial Narrow"/>
      <family val="2"/>
    </font>
    <font>
      <b/>
      <sz val="11"/>
      <color indexed="81"/>
      <name val="Arial Narrow"/>
      <family val="2"/>
    </font>
    <font>
      <sz val="18"/>
      <name val="Arial Narrow"/>
      <family val="2"/>
    </font>
    <font>
      <sz val="16"/>
      <name val="Arial Narrow"/>
      <family val="2"/>
    </font>
    <font>
      <sz val="11"/>
      <color indexed="81"/>
      <name val="Tahoma"/>
      <family val="2"/>
    </font>
    <font>
      <b/>
      <sz val="14"/>
      <color rgb="FFFF0000"/>
      <name val="Arial"/>
      <family val="2"/>
    </font>
    <font>
      <b/>
      <sz val="14"/>
      <color theme="0"/>
      <name val="Arial"/>
      <family val="2"/>
    </font>
    <font>
      <sz val="10"/>
      <color theme="0"/>
      <name val="Arial"/>
      <family val="2"/>
    </font>
    <font>
      <sz val="10"/>
      <color rgb="FFFF0000"/>
      <name val="Arial"/>
      <family val="2"/>
    </font>
    <font>
      <b/>
      <sz val="14"/>
      <color rgb="FFFF0000"/>
      <name val="Arial Narrow"/>
      <family val="2"/>
    </font>
    <font>
      <sz val="14"/>
      <color rgb="FFFF0000"/>
      <name val="Arial Narrow"/>
      <family val="2"/>
    </font>
    <font>
      <b/>
      <sz val="18"/>
      <color rgb="FFFF0000"/>
      <name val="Arial Narrow"/>
      <family val="2"/>
    </font>
    <font>
      <sz val="18"/>
      <color rgb="FFFF0000"/>
      <name val="Arial Narrow"/>
      <family val="2"/>
    </font>
    <font>
      <b/>
      <sz val="12"/>
      <color rgb="FFFF0000"/>
      <name val="Arial"/>
      <family val="2"/>
    </font>
    <font>
      <sz val="12"/>
      <color rgb="FFFF0000"/>
      <name val="Arial"/>
      <family val="2"/>
    </font>
    <font>
      <b/>
      <sz val="10"/>
      <color rgb="FFFF0000"/>
      <name val="Arial"/>
      <family val="2"/>
    </font>
    <font>
      <sz val="9"/>
      <color rgb="FFFF0000"/>
      <name val="Arial Narrow"/>
      <family val="2"/>
    </font>
    <font>
      <sz val="9"/>
      <color rgb="FFFF0000"/>
      <name val="Arial"/>
      <family val="2"/>
    </font>
    <font>
      <b/>
      <sz val="16"/>
      <color rgb="FFFF0000"/>
      <name val="Arial Narrow"/>
      <family val="2"/>
    </font>
    <font>
      <b/>
      <sz val="20"/>
      <color rgb="FFFF0000"/>
      <name val="Arial"/>
      <family val="2"/>
    </font>
    <font>
      <sz val="14"/>
      <color rgb="FFFF0000"/>
      <name val="Arial"/>
      <family val="2"/>
    </font>
    <font>
      <sz val="13"/>
      <color rgb="FFFF0000"/>
      <name val="Arial"/>
      <family val="2"/>
    </font>
    <font>
      <b/>
      <sz val="16"/>
      <color rgb="FFFF0000"/>
      <name val="Arial"/>
      <family val="2"/>
    </font>
    <font>
      <b/>
      <sz val="16"/>
      <name val="Calibri"/>
      <family val="2"/>
      <scheme val="minor"/>
    </font>
    <font>
      <sz val="16"/>
      <name val="Calibri"/>
      <family val="2"/>
      <scheme val="minor"/>
    </font>
    <font>
      <sz val="16"/>
      <color rgb="FFFF0000"/>
      <name val="Calibri"/>
      <family val="2"/>
      <scheme val="minor"/>
    </font>
    <font>
      <b/>
      <sz val="16"/>
      <color rgb="FFFF0000"/>
      <name val="Calibri"/>
      <family val="2"/>
      <scheme val="minor"/>
    </font>
    <font>
      <b/>
      <sz val="12"/>
      <name val="Calibri"/>
      <family val="2"/>
      <scheme val="minor"/>
    </font>
    <font>
      <sz val="12"/>
      <name val="Calibri"/>
      <family val="2"/>
      <scheme val="minor"/>
    </font>
    <font>
      <sz val="16"/>
      <color theme="1"/>
      <name val="Calibri"/>
      <family val="2"/>
      <scheme val="minor"/>
    </font>
    <font>
      <b/>
      <sz val="12"/>
      <color theme="3" tint="0.39997558519241921"/>
      <name val="Calibri"/>
      <family val="2"/>
      <scheme val="minor"/>
    </font>
    <font>
      <sz val="12"/>
      <color theme="3" tint="0.39997558519241921"/>
      <name val="Calibri"/>
      <family val="2"/>
      <scheme val="minor"/>
    </font>
  </fonts>
  <fills count="21">
    <fill>
      <patternFill patternType="none"/>
    </fill>
    <fill>
      <patternFill patternType="gray125"/>
    </fill>
    <fill>
      <patternFill patternType="solid">
        <fgColor indexed="54"/>
        <bgColor indexed="64"/>
      </patternFill>
    </fill>
    <fill>
      <patternFill patternType="solid">
        <fgColor indexed="9"/>
        <bgColor indexed="64"/>
      </patternFill>
    </fill>
    <fill>
      <patternFill patternType="solid">
        <fgColor indexed="22"/>
        <bgColor indexed="64"/>
      </patternFill>
    </fill>
    <fill>
      <patternFill patternType="solid">
        <fgColor rgb="FF666699"/>
        <bgColor indexed="64"/>
      </patternFill>
    </fill>
    <fill>
      <patternFill patternType="solid">
        <fgColor rgb="FF00B050"/>
        <bgColor indexed="64"/>
      </patternFill>
    </fill>
    <fill>
      <patternFill patternType="solid">
        <fgColor rgb="FFFF0000"/>
        <bgColor indexed="64"/>
      </patternFill>
    </fill>
    <fill>
      <patternFill patternType="solid">
        <fgColor theme="5" tint="-0.499984740745262"/>
        <bgColor indexed="64"/>
      </patternFill>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249977111117893"/>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theme="2" tint="-0.499984740745262"/>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3" tint="0.59999389629810485"/>
        <bgColor indexed="64"/>
      </patternFill>
    </fill>
    <fill>
      <patternFill patternType="solid">
        <fgColor theme="6" tint="0.39997558519241921"/>
        <bgColor indexed="64"/>
      </patternFill>
    </fill>
  </fills>
  <borders count="83">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medium">
        <color indexed="64"/>
      </bottom>
      <diagonal/>
    </border>
    <border>
      <left style="medium">
        <color indexed="64"/>
      </left>
      <right style="thin">
        <color indexed="64"/>
      </right>
      <top/>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top style="medium">
        <color indexed="64"/>
      </top>
      <bottom/>
      <diagonal/>
    </border>
  </borders>
  <cellStyleXfs count="1">
    <xf numFmtId="0" fontId="0" fillId="0" borderId="0"/>
  </cellStyleXfs>
  <cellXfs count="1098">
    <xf numFmtId="0" fontId="0" fillId="0" borderId="0" xfId="0"/>
    <xf numFmtId="0" fontId="0" fillId="0" borderId="0" xfId="0" applyBorder="1"/>
    <xf numFmtId="0" fontId="9" fillId="0" borderId="0" xfId="0" applyFont="1"/>
    <xf numFmtId="0" fontId="10" fillId="2" borderId="1" xfId="0" applyFont="1" applyFill="1" applyBorder="1" applyAlignment="1">
      <alignment horizontal="center" vertical="center" wrapText="1"/>
    </xf>
    <xf numFmtId="0" fontId="0" fillId="0" borderId="0" xfId="0" applyAlignment="1">
      <alignment horizontal="center" vertical="center" wrapText="1"/>
    </xf>
    <xf numFmtId="0" fontId="7" fillId="0" borderId="0" xfId="0" applyFont="1"/>
    <xf numFmtId="0" fontId="6" fillId="0" borderId="2" xfId="0" applyFont="1" applyBorder="1" applyAlignment="1">
      <alignment horizontal="center" vertical="top" wrapText="1"/>
    </xf>
    <xf numFmtId="0" fontId="10" fillId="2" borderId="3" xfId="0" applyFont="1" applyFill="1" applyBorder="1" applyAlignment="1">
      <alignment horizontal="center" vertical="center" wrapText="1"/>
    </xf>
    <xf numFmtId="0" fontId="7" fillId="0" borderId="0" xfId="0" applyFont="1" applyBorder="1" applyAlignment="1">
      <alignment wrapText="1"/>
    </xf>
    <xf numFmtId="0" fontId="3" fillId="0" borderId="0" xfId="0" applyFont="1" applyBorder="1" applyAlignment="1">
      <alignment horizontal="center" vertical="center" wrapText="1"/>
    </xf>
    <xf numFmtId="0" fontId="4" fillId="0" borderId="1" xfId="0" applyFont="1" applyFill="1" applyBorder="1" applyAlignment="1">
      <alignment horizontal="center" vertical="center" wrapText="1"/>
    </xf>
    <xf numFmtId="0" fontId="0" fillId="3" borderId="3" xfId="0" applyFill="1" applyBorder="1" applyAlignment="1">
      <alignment horizontal="center" vertical="center" wrapText="1"/>
    </xf>
    <xf numFmtId="0" fontId="15" fillId="3" borderId="3" xfId="0" applyFont="1" applyFill="1" applyBorder="1" applyAlignment="1">
      <alignment horizontal="center" vertical="center"/>
    </xf>
    <xf numFmtId="0" fontId="15" fillId="3" borderId="4" xfId="0" applyFont="1" applyFill="1" applyBorder="1" applyAlignment="1">
      <alignment horizontal="center" vertical="center"/>
    </xf>
    <xf numFmtId="0" fontId="15" fillId="3" borderId="5" xfId="0" applyFont="1" applyFill="1" applyBorder="1" applyAlignment="1">
      <alignment horizontal="center" vertical="center"/>
    </xf>
    <xf numFmtId="0" fontId="0" fillId="0" borderId="0" xfId="0" applyBorder="1" applyAlignment="1">
      <alignment horizontal="center" vertical="center" wrapText="1"/>
    </xf>
    <xf numFmtId="0" fontId="10" fillId="5" borderId="1" xfId="0" applyFont="1" applyFill="1" applyBorder="1" applyAlignment="1">
      <alignment horizontal="center" vertical="center" wrapText="1"/>
    </xf>
    <xf numFmtId="0" fontId="13" fillId="3" borderId="0" xfId="0" applyFont="1" applyFill="1" applyBorder="1" applyAlignment="1">
      <alignment horizontal="left" vertical="center" wrapText="1"/>
    </xf>
    <xf numFmtId="0" fontId="0" fillId="3" borderId="0" xfId="0" applyFill="1" applyBorder="1" applyAlignment="1">
      <alignment horizontal="center" vertical="center" wrapText="1"/>
    </xf>
    <xf numFmtId="0" fontId="15" fillId="3" borderId="0" xfId="0" applyFont="1" applyFill="1" applyBorder="1" applyAlignment="1">
      <alignment horizontal="center" vertical="center"/>
    </xf>
    <xf numFmtId="0" fontId="7" fillId="0" borderId="1" xfId="0" applyFont="1" applyBorder="1" applyAlignment="1">
      <alignment horizontal="center" vertical="center"/>
    </xf>
    <xf numFmtId="0" fontId="0" fillId="0" borderId="1" xfId="0" applyBorder="1"/>
    <xf numFmtId="0" fontId="0" fillId="0" borderId="0" xfId="0" applyBorder="1" applyAlignment="1">
      <alignment horizontal="center" vertical="center"/>
    </xf>
    <xf numFmtId="0" fontId="7" fillId="0" borderId="0" xfId="0" applyFont="1" applyBorder="1" applyAlignment="1">
      <alignment horizontal="center" vertical="center"/>
    </xf>
    <xf numFmtId="0" fontId="7" fillId="0" borderId="1" xfId="0" applyFont="1" applyBorder="1" applyAlignment="1">
      <alignment horizontal="left" vertical="center"/>
    </xf>
    <xf numFmtId="0" fontId="0" fillId="0" borderId="1" xfId="0" applyBorder="1" applyAlignment="1">
      <alignment horizontal="center" vertical="center"/>
    </xf>
    <xf numFmtId="0" fontId="7" fillId="0" borderId="1" xfId="0" applyFont="1" applyBorder="1"/>
    <xf numFmtId="0" fontId="4" fillId="0" borderId="0" xfId="0" applyFont="1" applyFill="1" applyBorder="1" applyAlignment="1">
      <alignment horizontal="center" wrapText="1"/>
    </xf>
    <xf numFmtId="0" fontId="7" fillId="0" borderId="0" xfId="0" applyFont="1" applyAlignment="1">
      <alignment wrapText="1"/>
    </xf>
    <xf numFmtId="0" fontId="14" fillId="3" borderId="0" xfId="0" applyFont="1" applyFill="1" applyBorder="1" applyAlignment="1">
      <alignment horizontal="center" vertical="center"/>
    </xf>
    <xf numFmtId="0" fontId="20" fillId="5" borderId="5" xfId="0" applyFont="1" applyFill="1" applyBorder="1" applyAlignment="1">
      <alignment horizontal="center" vertical="center" wrapText="1"/>
    </xf>
    <xf numFmtId="0" fontId="44" fillId="0" borderId="0" xfId="0" applyFont="1" applyBorder="1" applyAlignment="1">
      <alignment horizontal="center" vertical="center"/>
    </xf>
    <xf numFmtId="0" fontId="6" fillId="0" borderId="0" xfId="0" applyFont="1" applyBorder="1" applyAlignment="1">
      <alignment horizontal="center" vertical="center"/>
    </xf>
    <xf numFmtId="0" fontId="11" fillId="0" borderId="0" xfId="0" applyFont="1" applyBorder="1" applyAlignment="1">
      <alignment horizontal="center" vertical="center"/>
    </xf>
    <xf numFmtId="0" fontId="6" fillId="0" borderId="6" xfId="0" applyFont="1" applyBorder="1" applyAlignment="1">
      <alignment horizontal="center" vertical="top" wrapText="1"/>
    </xf>
    <xf numFmtId="0" fontId="45" fillId="6" borderId="7" xfId="0" applyFont="1" applyFill="1" applyBorder="1" applyAlignment="1">
      <alignment vertical="top" wrapText="1"/>
    </xf>
    <xf numFmtId="0" fontId="45" fillId="7" borderId="7" xfId="0" applyFont="1" applyFill="1" applyBorder="1" applyAlignment="1">
      <alignment vertical="top" wrapText="1"/>
    </xf>
    <xf numFmtId="0" fontId="45" fillId="7" borderId="7" xfId="0" applyFont="1" applyFill="1" applyBorder="1" applyAlignment="1">
      <alignment horizontal="center" vertical="center" wrapText="1"/>
    </xf>
    <xf numFmtId="0" fontId="45" fillId="7" borderId="7" xfId="0" applyFont="1" applyFill="1" applyBorder="1" applyAlignment="1">
      <alignment horizontal="center" vertical="top" wrapText="1"/>
    </xf>
    <xf numFmtId="0" fontId="45" fillId="8" borderId="7" xfId="0" applyFont="1" applyFill="1" applyBorder="1" applyAlignment="1">
      <alignment horizontal="center" vertical="center" wrapText="1"/>
    </xf>
    <xf numFmtId="0" fontId="7" fillId="0" borderId="0" xfId="0" applyFont="1" applyBorder="1" applyAlignment="1">
      <alignment horizontal="left" vertical="center"/>
    </xf>
    <xf numFmtId="0" fontId="45" fillId="6" borderId="7" xfId="0" applyFont="1" applyFill="1" applyBorder="1" applyAlignment="1">
      <alignment horizontal="right" vertical="top" wrapText="1"/>
    </xf>
    <xf numFmtId="0" fontId="45" fillId="7" borderId="7" xfId="0" applyFont="1" applyFill="1" applyBorder="1" applyAlignment="1">
      <alignment horizontal="right" vertical="top" wrapText="1"/>
    </xf>
    <xf numFmtId="0" fontId="45" fillId="6" borderId="7" xfId="0" applyFont="1" applyFill="1" applyBorder="1" applyAlignment="1">
      <alignment horizontal="center" vertical="center" wrapText="1"/>
    </xf>
    <xf numFmtId="0" fontId="46" fillId="6" borderId="7" xfId="0" applyFont="1" applyFill="1" applyBorder="1" applyAlignment="1">
      <alignment vertical="top" wrapText="1"/>
    </xf>
    <xf numFmtId="0" fontId="46" fillId="6" borderId="8" xfId="0" applyFont="1" applyFill="1" applyBorder="1" applyAlignment="1">
      <alignment vertical="top" wrapText="1"/>
    </xf>
    <xf numFmtId="0" fontId="45" fillId="7" borderId="9" xfId="0" applyFont="1" applyFill="1" applyBorder="1" applyAlignment="1">
      <alignment vertical="top" wrapText="1"/>
    </xf>
    <xf numFmtId="0" fontId="45" fillId="8" borderId="7" xfId="0" applyFont="1" applyFill="1" applyBorder="1" applyAlignment="1">
      <alignment horizontal="right" vertical="top" wrapText="1"/>
    </xf>
    <xf numFmtId="0" fontId="45" fillId="8" borderId="7" xfId="0" applyFont="1" applyFill="1" applyBorder="1" applyAlignment="1">
      <alignment vertical="top" wrapText="1"/>
    </xf>
    <xf numFmtId="0" fontId="45" fillId="8" borderId="9" xfId="0" applyFont="1" applyFill="1" applyBorder="1" applyAlignment="1">
      <alignment vertical="top" wrapText="1"/>
    </xf>
    <xf numFmtId="0" fontId="6" fillId="9" borderId="7" xfId="0" applyFont="1" applyFill="1" applyBorder="1" applyAlignment="1">
      <alignment horizontal="right" vertical="top" wrapText="1"/>
    </xf>
    <xf numFmtId="0" fontId="6" fillId="9" borderId="7" xfId="0" applyFont="1" applyFill="1" applyBorder="1" applyAlignment="1">
      <alignment horizontal="center" vertical="center" wrapText="1"/>
    </xf>
    <xf numFmtId="0" fontId="6" fillId="9" borderId="7" xfId="0" applyFont="1" applyFill="1" applyBorder="1" applyAlignment="1">
      <alignment vertical="top" wrapText="1"/>
    </xf>
    <xf numFmtId="0" fontId="7" fillId="9" borderId="8" xfId="0" applyFont="1" applyFill="1" applyBorder="1" applyAlignment="1">
      <alignment vertical="top" wrapText="1"/>
    </xf>
    <xf numFmtId="0" fontId="0" fillId="0" borderId="10" xfId="0" applyBorder="1"/>
    <xf numFmtId="0" fontId="0" fillId="3" borderId="1" xfId="0" applyFill="1" applyBorder="1" applyAlignment="1">
      <alignment horizontal="center" vertical="center" wrapText="1"/>
    </xf>
    <xf numFmtId="0" fontId="4" fillId="0" borderId="0" xfId="0" applyFont="1" applyBorder="1" applyAlignment="1">
      <alignment horizontal="center" vertical="center"/>
    </xf>
    <xf numFmtId="0" fontId="7" fillId="10" borderId="1" xfId="0" applyFont="1" applyFill="1" applyBorder="1" applyAlignment="1">
      <alignment horizontal="left" vertical="center"/>
    </xf>
    <xf numFmtId="0" fontId="2" fillId="0" borderId="0" xfId="0" applyFont="1" applyBorder="1" applyAlignment="1">
      <alignment horizontal="center" vertical="center"/>
    </xf>
    <xf numFmtId="0" fontId="47" fillId="0" borderId="0" xfId="0" applyFont="1" applyBorder="1" applyAlignment="1">
      <alignment horizontal="center" vertical="center"/>
    </xf>
    <xf numFmtId="0" fontId="20" fillId="5" borderId="5" xfId="0" applyFont="1" applyFill="1" applyBorder="1" applyAlignment="1">
      <alignment horizontal="center" vertical="center" wrapText="1"/>
    </xf>
    <xf numFmtId="0" fontId="7" fillId="10" borderId="1" xfId="0" applyFont="1" applyFill="1" applyBorder="1" applyAlignment="1">
      <alignment horizontal="left" vertical="center" wrapText="1"/>
    </xf>
    <xf numFmtId="0" fontId="3" fillId="0" borderId="1" xfId="0" applyFont="1" applyBorder="1"/>
    <xf numFmtId="0" fontId="4" fillId="9" borderId="1" xfId="0" applyFont="1" applyFill="1" applyBorder="1" applyAlignment="1">
      <alignment horizontal="center" vertical="center" wrapText="1"/>
    </xf>
    <xf numFmtId="0" fontId="0" fillId="0" borderId="0" xfId="0" applyAlignment="1">
      <alignment horizontal="center"/>
    </xf>
    <xf numFmtId="0" fontId="4" fillId="0" borderId="0" xfId="0" applyFont="1" applyBorder="1" applyAlignment="1">
      <alignment wrapText="1"/>
    </xf>
    <xf numFmtId="0" fontId="0" fillId="0" borderId="0" xfId="0" applyBorder="1" applyAlignment="1">
      <alignment horizontal="center"/>
    </xf>
    <xf numFmtId="0" fontId="4" fillId="11" borderId="1" xfId="0" applyFont="1" applyFill="1" applyBorder="1" applyAlignment="1">
      <alignment horizontal="center" vertical="center" wrapText="1"/>
    </xf>
    <xf numFmtId="0" fontId="20" fillId="5" borderId="11" xfId="0" applyFont="1" applyFill="1" applyBorder="1" applyAlignment="1">
      <alignment vertical="center" wrapText="1"/>
    </xf>
    <xf numFmtId="0" fontId="20" fillId="5" borderId="12" xfId="0" applyFont="1" applyFill="1" applyBorder="1" applyAlignment="1">
      <alignment vertical="center" wrapText="1"/>
    </xf>
    <xf numFmtId="0" fontId="8" fillId="2" borderId="12" xfId="0" applyFont="1" applyFill="1" applyBorder="1" applyAlignment="1">
      <alignment vertical="center" wrapText="1"/>
    </xf>
    <xf numFmtId="0" fontId="8" fillId="2" borderId="13" xfId="0" applyFont="1" applyFill="1" applyBorder="1" applyAlignment="1">
      <alignment vertical="center" wrapText="1"/>
    </xf>
    <xf numFmtId="0" fontId="8" fillId="2" borderId="14" xfId="0" applyFont="1" applyFill="1" applyBorder="1" applyAlignment="1">
      <alignment vertical="center" wrapText="1"/>
    </xf>
    <xf numFmtId="0" fontId="8" fillId="2" borderId="15" xfId="0" applyFont="1" applyFill="1" applyBorder="1" applyAlignment="1">
      <alignment vertical="center" wrapText="1"/>
    </xf>
    <xf numFmtId="0" fontId="8" fillId="2" borderId="16" xfId="0" applyFont="1" applyFill="1" applyBorder="1" applyAlignment="1">
      <alignment vertical="center" wrapText="1"/>
    </xf>
    <xf numFmtId="0" fontId="7" fillId="9" borderId="1" xfId="0" applyFont="1" applyFill="1" applyBorder="1"/>
    <xf numFmtId="0" fontId="7" fillId="6" borderId="17" xfId="0" applyFont="1" applyFill="1" applyBorder="1"/>
    <xf numFmtId="0" fontId="7" fillId="6" borderId="1" xfId="0" applyFont="1" applyFill="1" applyBorder="1"/>
    <xf numFmtId="0" fontId="7" fillId="6" borderId="1" xfId="0" applyFont="1" applyFill="1" applyBorder="1" applyAlignment="1">
      <alignment horizontal="center"/>
    </xf>
    <xf numFmtId="0" fontId="4" fillId="9" borderId="1" xfId="0" applyFont="1" applyFill="1" applyBorder="1" applyAlignment="1">
      <alignment horizontal="center" wrapText="1"/>
    </xf>
    <xf numFmtId="0" fontId="7" fillId="7" borderId="1" xfId="0" applyFont="1" applyFill="1" applyBorder="1"/>
    <xf numFmtId="0" fontId="4" fillId="7" borderId="1" xfId="0" applyFont="1" applyFill="1" applyBorder="1" applyAlignment="1">
      <alignment horizontal="center" wrapText="1"/>
    </xf>
    <xf numFmtId="0" fontId="7" fillId="12" borderId="1" xfId="0" applyFont="1" applyFill="1" applyBorder="1"/>
    <xf numFmtId="0" fontId="4" fillId="12" borderId="1" xfId="0" applyFont="1" applyFill="1" applyBorder="1" applyAlignment="1">
      <alignment horizontal="center" wrapText="1"/>
    </xf>
    <xf numFmtId="0" fontId="4" fillId="6" borderId="5" xfId="0" applyFont="1" applyFill="1" applyBorder="1" applyAlignment="1">
      <alignment horizontal="center" wrapText="1"/>
    </xf>
    <xf numFmtId="0" fontId="4" fillId="11" borderId="4"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12" borderId="1"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28" fillId="10" borderId="0" xfId="0" applyFont="1" applyFill="1" applyBorder="1" applyAlignment="1">
      <alignment horizontal="left" vertical="center"/>
    </xf>
    <xf numFmtId="0" fontId="4" fillId="0" borderId="6" xfId="0" applyFont="1" applyBorder="1" applyAlignment="1">
      <alignment horizontal="center" vertical="center" wrapText="1"/>
    </xf>
    <xf numFmtId="0" fontId="4" fillId="0" borderId="18" xfId="0" applyFont="1" applyBorder="1" applyAlignment="1">
      <alignment horizontal="center" vertical="center" wrapText="1"/>
    </xf>
    <xf numFmtId="0" fontId="7" fillId="6" borderId="1" xfId="0" applyFont="1" applyFill="1" applyBorder="1" applyAlignment="1">
      <alignment horizontal="center" vertical="center"/>
    </xf>
    <xf numFmtId="0" fontId="0" fillId="0" borderId="0" xfId="0" applyAlignment="1">
      <alignment wrapText="1"/>
    </xf>
    <xf numFmtId="0" fontId="0" fillId="0" borderId="19" xfId="0" applyBorder="1"/>
    <xf numFmtId="0" fontId="0" fillId="0" borderId="20" xfId="0" applyBorder="1"/>
    <xf numFmtId="0" fontId="0" fillId="0" borderId="21" xfId="0" applyBorder="1" applyAlignment="1">
      <alignment horizontal="center"/>
    </xf>
    <xf numFmtId="0" fontId="0" fillId="0" borderId="22" xfId="0" applyBorder="1" applyAlignment="1">
      <alignment horizontal="center"/>
    </xf>
    <xf numFmtId="0" fontId="0" fillId="0" borderId="7" xfId="0" applyBorder="1" applyAlignment="1">
      <alignment horizontal="center"/>
    </xf>
    <xf numFmtId="0" fontId="0" fillId="0" borderId="23" xfId="0" applyBorder="1" applyAlignment="1">
      <alignment horizontal="center"/>
    </xf>
    <xf numFmtId="0" fontId="0" fillId="0" borderId="2" xfId="0" applyBorder="1" applyAlignment="1">
      <alignment horizontal="center"/>
    </xf>
    <xf numFmtId="0" fontId="0" fillId="0" borderId="8" xfId="0" applyBorder="1" applyAlignment="1">
      <alignment horizontal="center"/>
    </xf>
    <xf numFmtId="0" fontId="0" fillId="0" borderId="0" xfId="0" applyAlignment="1">
      <alignment horizontal="right"/>
    </xf>
    <xf numFmtId="0" fontId="30" fillId="0" borderId="0" xfId="0" applyFont="1"/>
    <xf numFmtId="0" fontId="30" fillId="3" borderId="0" xfId="0" applyFont="1" applyFill="1"/>
    <xf numFmtId="0" fontId="30" fillId="0" borderId="0" xfId="0" applyFont="1" applyBorder="1" applyAlignment="1">
      <alignment horizontal="center" vertical="center" wrapText="1"/>
    </xf>
    <xf numFmtId="0" fontId="35" fillId="10" borderId="0" xfId="0" applyFont="1" applyFill="1" applyBorder="1" applyAlignment="1">
      <alignment horizontal="center" vertical="top" wrapText="1"/>
    </xf>
    <xf numFmtId="0" fontId="30" fillId="10" borderId="0" xfId="0" applyFont="1" applyFill="1" applyBorder="1"/>
    <xf numFmtId="0" fontId="30" fillId="0" borderId="0" xfId="0" applyFont="1" applyAlignment="1">
      <alignment vertical="center"/>
    </xf>
    <xf numFmtId="0" fontId="35" fillId="10" borderId="0" xfId="0" applyFont="1" applyFill="1" applyBorder="1" applyAlignment="1">
      <alignment vertical="top" wrapText="1"/>
    </xf>
    <xf numFmtId="0" fontId="31" fillId="3" borderId="0" xfId="0" applyFont="1" applyFill="1" applyAlignment="1">
      <alignment horizontal="right"/>
    </xf>
    <xf numFmtId="0" fontId="37" fillId="3" borderId="0" xfId="0" applyFont="1" applyFill="1"/>
    <xf numFmtId="0" fontId="38" fillId="0" borderId="0" xfId="0" applyFont="1"/>
    <xf numFmtId="0" fontId="38" fillId="3" borderId="0" xfId="0" applyFont="1" applyFill="1"/>
    <xf numFmtId="0" fontId="32" fillId="3" borderId="0" xfId="0" applyFont="1" applyFill="1" applyAlignment="1">
      <alignment horizontal="right"/>
    </xf>
    <xf numFmtId="14" fontId="38" fillId="3" borderId="3" xfId="0" applyNumberFormat="1" applyFont="1" applyFill="1" applyBorder="1" applyAlignment="1">
      <alignment horizontal="center"/>
    </xf>
    <xf numFmtId="0" fontId="38" fillId="0" borderId="0" xfId="0" quotePrefix="1" applyFont="1"/>
    <xf numFmtId="0" fontId="38" fillId="10" borderId="0" xfId="0" applyFont="1" applyFill="1" applyBorder="1"/>
    <xf numFmtId="0" fontId="38" fillId="0" borderId="0" xfId="0" applyFont="1" applyAlignment="1">
      <alignment vertical="center"/>
    </xf>
    <xf numFmtId="0" fontId="38" fillId="10" borderId="0" xfId="0" applyFont="1" applyFill="1" applyBorder="1" applyAlignment="1">
      <alignment vertical="center"/>
    </xf>
    <xf numFmtId="0" fontId="32" fillId="0" borderId="0" xfId="0" applyFont="1"/>
    <xf numFmtId="0" fontId="32" fillId="10" borderId="0" xfId="0" applyFont="1" applyFill="1" applyBorder="1"/>
    <xf numFmtId="0" fontId="30" fillId="0" borderId="0" xfId="0" applyFont="1" applyAlignment="1">
      <alignment horizontal="center" vertical="center"/>
    </xf>
    <xf numFmtId="0" fontId="30" fillId="0" borderId="0" xfId="0" applyFont="1" applyAlignment="1" applyProtection="1">
      <alignment wrapText="1"/>
      <protection locked="0"/>
    </xf>
    <xf numFmtId="0" fontId="37" fillId="3" borderId="0" xfId="0" applyFont="1" applyFill="1" applyBorder="1" applyAlignment="1">
      <alignment horizontal="left"/>
    </xf>
    <xf numFmtId="0" fontId="32" fillId="0" borderId="0" xfId="0" applyFont="1" applyBorder="1" applyAlignment="1">
      <alignment horizontal="center" vertical="center" wrapText="1"/>
    </xf>
    <xf numFmtId="0" fontId="38" fillId="0" borderId="0" xfId="0" applyFont="1" applyBorder="1" applyAlignment="1">
      <alignment horizontal="center" vertical="center" wrapText="1"/>
    </xf>
    <xf numFmtId="0" fontId="30" fillId="0" borderId="0" xfId="0" applyFont="1" applyBorder="1" applyAlignment="1">
      <alignment wrapText="1"/>
    </xf>
    <xf numFmtId="0" fontId="33" fillId="0" borderId="0" xfId="0" applyFont="1" applyBorder="1" applyAlignment="1">
      <alignment horizontal="center" vertical="center" wrapText="1"/>
    </xf>
    <xf numFmtId="0" fontId="48" fillId="3" borderId="1" xfId="0" applyFont="1" applyFill="1" applyBorder="1" applyAlignment="1" applyProtection="1">
      <alignment horizontal="center" vertical="center"/>
      <protection locked="0"/>
    </xf>
    <xf numFmtId="0" fontId="49" fillId="0" borderId="1" xfId="0" applyFont="1" applyBorder="1" applyAlignment="1" applyProtection="1">
      <alignment horizontal="center" vertical="center" wrapText="1"/>
      <protection locked="0"/>
    </xf>
    <xf numFmtId="0" fontId="41" fillId="0" borderId="0" xfId="0" applyFont="1"/>
    <xf numFmtId="0" fontId="41" fillId="10" borderId="0" xfId="0" applyFont="1" applyFill="1"/>
    <xf numFmtId="0" fontId="41" fillId="10" borderId="24" xfId="0" applyFont="1" applyFill="1" applyBorder="1" applyAlignment="1">
      <alignment horizontal="center" vertical="center"/>
    </xf>
    <xf numFmtId="164" fontId="50" fillId="10" borderId="0" xfId="0" applyNumberFormat="1" applyFont="1" applyFill="1" applyBorder="1" applyAlignment="1">
      <alignment horizontal="center" vertical="center"/>
    </xf>
    <xf numFmtId="0" fontId="34" fillId="10" borderId="0" xfId="0" applyFont="1" applyFill="1" applyBorder="1" applyAlignment="1">
      <alignment horizontal="center" vertical="center"/>
    </xf>
    <xf numFmtId="0" fontId="41" fillId="10" borderId="25" xfId="0" applyFont="1" applyFill="1" applyBorder="1"/>
    <xf numFmtId="0" fontId="34" fillId="0" borderId="0" xfId="0" applyFont="1"/>
    <xf numFmtId="0" fontId="41" fillId="0" borderId="0" xfId="0" applyFont="1" applyBorder="1" applyAlignment="1">
      <alignment horizontal="center" vertical="center"/>
    </xf>
    <xf numFmtId="0" fontId="51" fillId="0" borderId="0" xfId="0" applyFont="1" applyBorder="1" applyAlignment="1">
      <alignment horizontal="center" vertical="center"/>
    </xf>
    <xf numFmtId="0" fontId="41" fillId="0" borderId="0" xfId="0" applyFont="1" applyAlignment="1">
      <alignment horizontal="center" vertical="center" wrapText="1"/>
    </xf>
    <xf numFmtId="0" fontId="41" fillId="13" borderId="1" xfId="0" applyFont="1" applyFill="1" applyBorder="1" applyAlignment="1">
      <alignment horizontal="center" vertical="center" wrapText="1"/>
    </xf>
    <xf numFmtId="0" fontId="41" fillId="0" borderId="0" xfId="0" applyFont="1" applyBorder="1" applyAlignment="1">
      <alignment horizontal="center" vertical="center" wrapText="1"/>
    </xf>
    <xf numFmtId="0" fontId="41" fillId="0" borderId="12" xfId="0" applyFont="1" applyBorder="1" applyAlignment="1">
      <alignment horizontal="center" vertical="center" wrapText="1"/>
    </xf>
    <xf numFmtId="0" fontId="41" fillId="3" borderId="0" xfId="0" applyFont="1" applyFill="1" applyBorder="1" applyAlignment="1">
      <alignment horizontal="left" vertical="center" wrapText="1"/>
    </xf>
    <xf numFmtId="0" fontId="41" fillId="3" borderId="0" xfId="0" applyFont="1" applyFill="1" applyBorder="1" applyAlignment="1">
      <alignment horizontal="center" vertical="center" wrapText="1"/>
    </xf>
    <xf numFmtId="0" fontId="41" fillId="3" borderId="12" xfId="0" applyFont="1" applyFill="1" applyBorder="1" applyAlignment="1">
      <alignment horizontal="center" vertical="center" wrapText="1"/>
    </xf>
    <xf numFmtId="0" fontId="41" fillId="3" borderId="0" xfId="0" applyFont="1" applyFill="1" applyBorder="1" applyAlignment="1">
      <alignment horizontal="center" vertical="center"/>
    </xf>
    <xf numFmtId="0" fontId="41" fillId="0" borderId="0" xfId="0" applyFont="1" applyBorder="1"/>
    <xf numFmtId="0" fontId="41" fillId="0" borderId="0" xfId="0" applyFont="1" applyAlignment="1">
      <alignment vertical="center"/>
    </xf>
    <xf numFmtId="0" fontId="34" fillId="0" borderId="0" xfId="0" applyFont="1" applyAlignment="1">
      <alignment vertical="center"/>
    </xf>
    <xf numFmtId="0" fontId="41" fillId="0" borderId="1" xfId="0" applyFont="1" applyBorder="1" applyAlignment="1" applyProtection="1">
      <alignment horizontal="left"/>
      <protection locked="0"/>
    </xf>
    <xf numFmtId="0" fontId="41" fillId="0" borderId="0" xfId="0" applyFont="1" applyAlignment="1">
      <alignment horizontal="left"/>
    </xf>
    <xf numFmtId="0" fontId="34" fillId="14" borderId="1" xfId="0" applyFont="1" applyFill="1" applyBorder="1" applyAlignment="1">
      <alignment horizontal="center" vertical="center"/>
    </xf>
    <xf numFmtId="0" fontId="38" fillId="10" borderId="0" xfId="0" applyFont="1" applyFill="1"/>
    <xf numFmtId="0" fontId="34" fillId="15" borderId="16" xfId="0" applyFont="1" applyFill="1" applyBorder="1" applyAlignment="1">
      <alignment vertical="center" wrapText="1"/>
    </xf>
    <xf numFmtId="0" fontId="34" fillId="16" borderId="1" xfId="0" applyFont="1" applyFill="1" applyBorder="1" applyAlignment="1">
      <alignment horizontal="center" vertical="center" wrapText="1"/>
    </xf>
    <xf numFmtId="0" fontId="41" fillId="17" borderId="1" xfId="0" applyFont="1" applyFill="1" applyBorder="1" applyAlignment="1">
      <alignment horizontal="center" vertical="center" wrapText="1"/>
    </xf>
    <xf numFmtId="0" fontId="38" fillId="0" borderId="0" xfId="0" applyFont="1" applyProtection="1"/>
    <xf numFmtId="0" fontId="38" fillId="0" borderId="0" xfId="0" applyFont="1" applyAlignment="1" applyProtection="1">
      <alignment vertical="center"/>
    </xf>
    <xf numFmtId="0" fontId="38" fillId="0" borderId="0" xfId="0" applyFont="1" applyBorder="1" applyProtection="1"/>
    <xf numFmtId="0" fontId="38" fillId="0" borderId="0" xfId="0" applyFont="1" applyBorder="1" applyAlignment="1" applyProtection="1">
      <alignment vertical="center"/>
    </xf>
    <xf numFmtId="0" fontId="38" fillId="0" borderId="0" xfId="0" applyFont="1" applyBorder="1" applyAlignment="1" applyProtection="1">
      <alignment horizontal="left" vertical="top"/>
    </xf>
    <xf numFmtId="0" fontId="38" fillId="0" borderId="0" xfId="0" applyFont="1" applyAlignment="1" applyProtection="1">
      <alignment horizontal="right"/>
    </xf>
    <xf numFmtId="0" fontId="38" fillId="0" borderId="0" xfId="0" applyFont="1" applyBorder="1" applyAlignment="1" applyProtection="1"/>
    <xf numFmtId="0" fontId="32" fillId="0" borderId="0" xfId="0" applyFont="1" applyAlignment="1" applyProtection="1">
      <alignment horizontal="right"/>
    </xf>
    <xf numFmtId="14" fontId="48" fillId="3" borderId="0" xfId="0" applyNumberFormat="1" applyFont="1" applyFill="1" applyBorder="1" applyAlignment="1" applyProtection="1">
      <alignment horizontal="center"/>
    </xf>
    <xf numFmtId="0" fontId="32"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wrapText="1"/>
    </xf>
    <xf numFmtId="0" fontId="32" fillId="10" borderId="0" xfId="0" applyFont="1" applyFill="1" applyBorder="1" applyAlignment="1" applyProtection="1">
      <alignment vertical="center" wrapText="1"/>
    </xf>
    <xf numFmtId="0" fontId="32" fillId="0" borderId="0" xfId="0" applyFont="1" applyProtection="1"/>
    <xf numFmtId="0" fontId="32" fillId="10" borderId="0" xfId="0" applyFont="1" applyFill="1" applyBorder="1" applyAlignment="1" applyProtection="1">
      <alignment vertical="justify" wrapText="1"/>
    </xf>
    <xf numFmtId="0" fontId="38" fillId="10" borderId="0" xfId="0" applyFont="1" applyFill="1" applyBorder="1" applyAlignment="1" applyProtection="1">
      <alignment vertical="center" wrapText="1"/>
    </xf>
    <xf numFmtId="0" fontId="38" fillId="0" borderId="0" xfId="0" applyFont="1" applyBorder="1" applyAlignment="1" applyProtection="1">
      <alignment horizontal="left" vertical="center" wrapText="1"/>
    </xf>
    <xf numFmtId="0" fontId="32" fillId="17" borderId="1" xfId="0" applyFont="1" applyFill="1" applyBorder="1" applyAlignment="1" applyProtection="1">
      <alignment horizontal="center" vertical="center"/>
    </xf>
    <xf numFmtId="1" fontId="32" fillId="17" borderId="1" xfId="0" applyNumberFormat="1" applyFont="1" applyFill="1" applyBorder="1" applyAlignment="1" applyProtection="1">
      <alignment horizontal="center" vertical="center" wrapText="1"/>
    </xf>
    <xf numFmtId="0" fontId="38" fillId="10" borderId="0" xfId="0" applyFont="1" applyFill="1" applyBorder="1" applyAlignment="1" applyProtection="1">
      <alignment horizontal="left" vertical="center"/>
    </xf>
    <xf numFmtId="0" fontId="38" fillId="10" borderId="0" xfId="0" applyFont="1" applyFill="1" applyBorder="1" applyProtection="1"/>
    <xf numFmtId="0" fontId="32" fillId="10" borderId="0" xfId="0" applyFont="1" applyFill="1" applyBorder="1" applyAlignment="1" applyProtection="1">
      <alignment horizontal="center" vertical="top" wrapText="1"/>
    </xf>
    <xf numFmtId="0" fontId="32" fillId="10" borderId="0" xfId="0" applyFont="1" applyFill="1" applyBorder="1" applyAlignment="1" applyProtection="1">
      <alignment vertical="top" wrapText="1"/>
    </xf>
    <xf numFmtId="0" fontId="38" fillId="10" borderId="0" xfId="0" applyFont="1" applyFill="1" applyBorder="1" applyAlignment="1" applyProtection="1">
      <alignment vertical="center"/>
    </xf>
    <xf numFmtId="0" fontId="41" fillId="17" borderId="5" xfId="0" applyFont="1" applyFill="1" applyBorder="1" applyAlignment="1">
      <alignment horizontal="center" vertical="center" wrapText="1"/>
    </xf>
    <xf numFmtId="0" fontId="34" fillId="15" borderId="26" xfId="0" applyFont="1" applyFill="1" applyBorder="1" applyAlignment="1">
      <alignment horizontal="center" vertical="center" wrapText="1"/>
    </xf>
    <xf numFmtId="0" fontId="34" fillId="15" borderId="27" xfId="0" applyFont="1" applyFill="1" applyBorder="1" applyAlignment="1">
      <alignment vertical="center" wrapText="1"/>
    </xf>
    <xf numFmtId="0" fontId="34" fillId="15" borderId="28" xfId="0" applyFont="1" applyFill="1" applyBorder="1" applyAlignment="1">
      <alignment horizontal="center" vertical="center" wrapText="1"/>
    </xf>
    <xf numFmtId="0" fontId="34" fillId="15" borderId="29" xfId="0" applyFont="1" applyFill="1" applyBorder="1" applyAlignment="1">
      <alignment horizontal="center" vertical="center" wrapText="1"/>
    </xf>
    <xf numFmtId="0" fontId="52" fillId="3" borderId="1" xfId="0" applyFont="1" applyFill="1" applyBorder="1" applyAlignment="1" applyProtection="1">
      <alignment horizontal="center" vertical="center"/>
      <protection locked="0"/>
    </xf>
    <xf numFmtId="0" fontId="53" fillId="0" borderId="1" xfId="0" applyFont="1" applyBorder="1" applyAlignment="1" applyProtection="1">
      <alignment horizontal="center" vertical="center" wrapText="1"/>
      <protection locked="0"/>
    </xf>
    <xf numFmtId="0" fontId="54" fillId="3" borderId="1" xfId="0" applyFont="1" applyFill="1" applyBorder="1" applyAlignment="1" applyProtection="1">
      <alignment horizontal="center" vertical="center"/>
      <protection locked="0"/>
    </xf>
    <xf numFmtId="0" fontId="54" fillId="10" borderId="1" xfId="0" applyFont="1" applyFill="1" applyBorder="1" applyAlignment="1" applyProtection="1">
      <alignment horizontal="center" vertical="center"/>
      <protection locked="0"/>
    </xf>
    <xf numFmtId="0" fontId="53" fillId="0" borderId="5" xfId="0" applyFont="1" applyBorder="1" applyAlignment="1" applyProtection="1">
      <alignment horizontal="center" vertical="center" wrapText="1"/>
      <protection locked="0"/>
    </xf>
    <xf numFmtId="0" fontId="54" fillId="3" borderId="5" xfId="0" applyFont="1" applyFill="1" applyBorder="1" applyAlignment="1" applyProtection="1">
      <alignment horizontal="center" vertical="center"/>
      <protection locked="0"/>
    </xf>
    <xf numFmtId="0" fontId="32" fillId="10" borderId="0" xfId="0" applyFont="1" applyFill="1" applyBorder="1" applyAlignment="1" applyProtection="1">
      <alignment vertical="center" wrapText="1"/>
    </xf>
    <xf numFmtId="0" fontId="38" fillId="10" borderId="0" xfId="0" applyFont="1" applyFill="1" applyBorder="1" applyAlignment="1" applyProtection="1">
      <alignment vertical="center" wrapText="1"/>
    </xf>
    <xf numFmtId="1" fontId="32" fillId="9" borderId="1" xfId="0" applyNumberFormat="1" applyFont="1" applyFill="1" applyBorder="1" applyAlignment="1" applyProtection="1">
      <alignment horizontal="center" vertical="center" wrapText="1"/>
    </xf>
    <xf numFmtId="0" fontId="32" fillId="16" borderId="2" xfId="0" applyFont="1" applyFill="1" applyBorder="1" applyAlignment="1" applyProtection="1">
      <alignment horizontal="center" vertical="center" wrapText="1"/>
    </xf>
    <xf numFmtId="0" fontId="38" fillId="10" borderId="30" xfId="0" applyFont="1" applyFill="1" applyBorder="1" applyAlignment="1">
      <alignment horizontal="left" vertical="center"/>
    </xf>
    <xf numFmtId="0" fontId="38" fillId="10" borderId="31" xfId="0" applyFont="1" applyFill="1" applyBorder="1" applyAlignment="1">
      <alignment horizontal="left" vertical="center"/>
    </xf>
    <xf numFmtId="0" fontId="38" fillId="10" borderId="32" xfId="0" applyFont="1" applyFill="1" applyBorder="1" applyAlignment="1">
      <alignment vertical="center" wrapText="1"/>
    </xf>
    <xf numFmtId="0" fontId="55" fillId="0" borderId="5" xfId="0" applyFont="1" applyBorder="1" applyAlignment="1" applyProtection="1">
      <alignment horizontal="center" wrapText="1"/>
      <protection locked="0"/>
    </xf>
    <xf numFmtId="0" fontId="31" fillId="16" borderId="33" xfId="0" applyFont="1" applyFill="1" applyBorder="1" applyAlignment="1">
      <alignment horizontal="center" wrapText="1"/>
    </xf>
    <xf numFmtId="0" fontId="31" fillId="16" borderId="35" xfId="0" applyFont="1" applyFill="1" applyBorder="1" applyAlignment="1">
      <alignment horizontal="center" wrapText="1"/>
    </xf>
    <xf numFmtId="0" fontId="56" fillId="0" borderId="40" xfId="0" applyFont="1" applyBorder="1" applyAlignment="1" applyProtection="1">
      <alignment horizontal="center" wrapText="1"/>
      <protection locked="0"/>
    </xf>
    <xf numFmtId="0" fontId="56" fillId="0" borderId="41" xfId="0" applyFont="1" applyBorder="1" applyAlignment="1" applyProtection="1">
      <alignment horizontal="center" wrapText="1"/>
      <protection locked="0"/>
    </xf>
    <xf numFmtId="0" fontId="55" fillId="0" borderId="41" xfId="0" applyFont="1" applyBorder="1" applyAlignment="1" applyProtection="1">
      <alignment horizontal="center" wrapText="1"/>
      <protection locked="0"/>
    </xf>
    <xf numFmtId="0" fontId="55" fillId="0" borderId="37" xfId="0" applyFont="1" applyBorder="1" applyAlignment="1" applyProtection="1">
      <alignment horizontal="center" wrapText="1"/>
      <protection locked="0"/>
    </xf>
    <xf numFmtId="0" fontId="55" fillId="0" borderId="26" xfId="0" applyFont="1" applyBorder="1" applyAlignment="1" applyProtection="1">
      <alignment horizontal="center" wrapText="1"/>
      <protection locked="0"/>
    </xf>
    <xf numFmtId="0" fontId="31" fillId="16" borderId="42" xfId="0" applyFont="1" applyFill="1" applyBorder="1" applyAlignment="1">
      <alignment horizontal="center" wrapText="1"/>
    </xf>
    <xf numFmtId="0" fontId="56" fillId="0" borderId="37" xfId="0" applyFont="1" applyBorder="1" applyAlignment="1" applyProtection="1">
      <alignment horizontal="center" wrapText="1"/>
      <protection locked="0"/>
    </xf>
    <xf numFmtId="0" fontId="56" fillId="0" borderId="26" xfId="0" applyFont="1" applyBorder="1" applyAlignment="1" applyProtection="1">
      <alignment horizontal="center" wrapText="1"/>
      <protection locked="0"/>
    </xf>
    <xf numFmtId="0" fontId="55" fillId="0" borderId="43" xfId="0" applyFont="1" applyBorder="1" applyAlignment="1" applyProtection="1">
      <alignment horizontal="center" wrapText="1"/>
      <protection locked="0"/>
    </xf>
    <xf numFmtId="0" fontId="31" fillId="16" borderId="44" xfId="0" applyFont="1" applyFill="1" applyBorder="1" applyAlignment="1">
      <alignment horizontal="center" wrapText="1"/>
    </xf>
    <xf numFmtId="0" fontId="56" fillId="0" borderId="3" xfId="0" applyFont="1" applyBorder="1" applyAlignment="1" applyProtection="1">
      <alignment horizontal="center" wrapText="1"/>
      <protection locked="0"/>
    </xf>
    <xf numFmtId="0" fontId="55" fillId="0" borderId="3" xfId="0" applyFont="1" applyBorder="1" applyAlignment="1" applyProtection="1">
      <alignment horizontal="center" wrapText="1"/>
      <protection locked="0"/>
    </xf>
    <xf numFmtId="0" fontId="55" fillId="0" borderId="45" xfId="0" applyFont="1" applyBorder="1" applyAlignment="1" applyProtection="1">
      <alignment horizontal="center" wrapText="1"/>
      <protection locked="0"/>
    </xf>
    <xf numFmtId="0" fontId="55" fillId="0" borderId="40" xfId="0" applyFont="1" applyBorder="1" applyAlignment="1" applyProtection="1">
      <alignment horizontal="center" wrapText="1"/>
      <protection locked="0"/>
    </xf>
    <xf numFmtId="0" fontId="32" fillId="17" borderId="5" xfId="0" applyFont="1" applyFill="1" applyBorder="1" applyAlignment="1" applyProtection="1">
      <alignment horizontal="center" vertical="center"/>
    </xf>
    <xf numFmtId="0" fontId="52" fillId="3" borderId="5" xfId="0" applyFont="1" applyFill="1" applyBorder="1" applyAlignment="1" applyProtection="1">
      <alignment horizontal="center" vertical="center"/>
      <protection locked="0"/>
    </xf>
    <xf numFmtId="0" fontId="29" fillId="16" borderId="23" xfId="0" applyFont="1" applyFill="1" applyBorder="1" applyAlignment="1" applyProtection="1">
      <alignment horizontal="center" vertical="center" textRotation="90" wrapText="1"/>
    </xf>
    <xf numFmtId="0" fontId="32" fillId="16" borderId="6" xfId="0" applyFont="1" applyFill="1" applyBorder="1" applyAlignment="1" applyProtection="1">
      <alignment horizontal="center" vertical="center" wrapText="1"/>
    </xf>
    <xf numFmtId="0" fontId="32" fillId="17" borderId="41" xfId="0" applyFont="1" applyFill="1" applyBorder="1" applyAlignment="1" applyProtection="1">
      <alignment horizontal="center" vertical="center"/>
    </xf>
    <xf numFmtId="0" fontId="52" fillId="3" borderId="41" xfId="0" applyFont="1" applyFill="1" applyBorder="1" applyAlignment="1" applyProtection="1">
      <alignment horizontal="center" vertical="center"/>
      <protection locked="0"/>
    </xf>
    <xf numFmtId="0" fontId="53" fillId="0" borderId="41" xfId="0" applyFont="1" applyBorder="1" applyAlignment="1" applyProtection="1">
      <alignment horizontal="center" vertical="center" wrapText="1"/>
      <protection locked="0"/>
    </xf>
    <xf numFmtId="0" fontId="54" fillId="3" borderId="41" xfId="0" applyFont="1" applyFill="1" applyBorder="1" applyAlignment="1" applyProtection="1">
      <alignment horizontal="center" vertical="center"/>
      <protection locked="0"/>
    </xf>
    <xf numFmtId="1" fontId="32" fillId="9" borderId="41" xfId="0" applyNumberFormat="1" applyFont="1" applyFill="1" applyBorder="1" applyAlignment="1" applyProtection="1">
      <alignment horizontal="center" vertical="center" wrapText="1"/>
    </xf>
    <xf numFmtId="0" fontId="48" fillId="3" borderId="26" xfId="0" applyFont="1" applyFill="1" applyBorder="1" applyAlignment="1" applyProtection="1">
      <alignment horizontal="center" vertical="center"/>
      <protection locked="0"/>
    </xf>
    <xf numFmtId="0" fontId="49" fillId="0" borderId="26" xfId="0" applyFont="1" applyBorder="1" applyAlignment="1" applyProtection="1">
      <alignment horizontal="center" vertical="center" wrapText="1"/>
      <protection locked="0"/>
    </xf>
    <xf numFmtId="0" fontId="32" fillId="17" borderId="26" xfId="0" applyFont="1" applyFill="1" applyBorder="1" applyAlignment="1" applyProtection="1">
      <alignment horizontal="center" vertical="center"/>
    </xf>
    <xf numFmtId="1" fontId="32" fillId="17" borderId="26" xfId="0" applyNumberFormat="1" applyFont="1" applyFill="1" applyBorder="1" applyAlignment="1" applyProtection="1">
      <alignment horizontal="center" vertical="center" wrapText="1"/>
    </xf>
    <xf numFmtId="49" fontId="32" fillId="16" borderId="2" xfId="0" applyNumberFormat="1" applyFont="1" applyFill="1" applyBorder="1" applyAlignment="1" applyProtection="1">
      <alignment horizontal="center" vertical="center" wrapText="1"/>
    </xf>
    <xf numFmtId="49" fontId="32" fillId="16" borderId="6" xfId="0" applyNumberFormat="1" applyFont="1" applyFill="1" applyBorder="1" applyAlignment="1" applyProtection="1">
      <alignment horizontal="center" vertical="center" wrapText="1"/>
    </xf>
    <xf numFmtId="0" fontId="32" fillId="17" borderId="46" xfId="0" applyFont="1" applyFill="1" applyBorder="1" applyAlignment="1" applyProtection="1">
      <alignment horizontal="center" vertical="center" wrapText="1"/>
    </xf>
    <xf numFmtId="0" fontId="32" fillId="17" borderId="20" xfId="0" applyFont="1" applyFill="1" applyBorder="1" applyAlignment="1" applyProtection="1">
      <alignment horizontal="center" vertical="center" wrapText="1"/>
    </xf>
    <xf numFmtId="0" fontId="32" fillId="17" borderId="42" xfId="0" applyFont="1" applyFill="1" applyBorder="1" applyAlignment="1" applyProtection="1">
      <alignment horizontal="center" vertical="center"/>
    </xf>
    <xf numFmtId="0" fontId="32" fillId="17" borderId="47" xfId="0" applyFont="1" applyFill="1" applyBorder="1" applyAlignment="1" applyProtection="1">
      <alignment horizontal="center" vertical="center" wrapText="1"/>
    </xf>
    <xf numFmtId="0" fontId="32" fillId="17" borderId="0" xfId="0" applyFont="1" applyFill="1" applyBorder="1" applyAlignment="1" applyProtection="1">
      <alignment horizontal="center" vertical="center" wrapText="1"/>
    </xf>
    <xf numFmtId="0" fontId="32" fillId="17" borderId="33" xfId="0" applyFont="1" applyFill="1" applyBorder="1" applyAlignment="1" applyProtection="1">
      <alignment horizontal="center" vertical="center"/>
    </xf>
    <xf numFmtId="1" fontId="32" fillId="17" borderId="5" xfId="0" applyNumberFormat="1" applyFont="1" applyFill="1" applyBorder="1" applyAlignment="1" applyProtection="1">
      <alignment horizontal="center" vertical="center" wrapText="1"/>
    </xf>
    <xf numFmtId="0" fontId="53" fillId="0" borderId="26" xfId="0" applyFont="1" applyBorder="1" applyAlignment="1" applyProtection="1">
      <alignment horizontal="center" vertical="center" wrapText="1"/>
      <protection locked="0"/>
    </xf>
    <xf numFmtId="0" fontId="54" fillId="3" borderId="26" xfId="0" applyFont="1" applyFill="1" applyBorder="1" applyAlignment="1" applyProtection="1">
      <alignment horizontal="center" vertical="center"/>
      <protection locked="0"/>
    </xf>
    <xf numFmtId="1" fontId="32" fillId="9" borderId="26" xfId="0" applyNumberFormat="1" applyFont="1" applyFill="1" applyBorder="1" applyAlignment="1" applyProtection="1">
      <alignment horizontal="center" vertical="center" wrapText="1"/>
    </xf>
    <xf numFmtId="1" fontId="32" fillId="17" borderId="41" xfId="0" applyNumberFormat="1" applyFont="1" applyFill="1" applyBorder="1" applyAlignment="1" applyProtection="1">
      <alignment horizontal="center" vertical="center" wrapText="1"/>
    </xf>
    <xf numFmtId="0" fontId="52" fillId="3" borderId="26" xfId="0" applyFont="1" applyFill="1" applyBorder="1" applyAlignment="1" applyProtection="1">
      <alignment horizontal="center" vertical="center"/>
      <protection locked="0"/>
    </xf>
    <xf numFmtId="0" fontId="32" fillId="18" borderId="42" xfId="0" applyFont="1" applyFill="1" applyBorder="1" applyAlignment="1" applyProtection="1">
      <alignment horizontal="center" vertical="center"/>
    </xf>
    <xf numFmtId="0" fontId="52" fillId="3" borderId="3" xfId="0" applyFont="1" applyFill="1" applyBorder="1" applyAlignment="1" applyProtection="1">
      <alignment horizontal="center" vertical="center"/>
      <protection locked="0"/>
    </xf>
    <xf numFmtId="0" fontId="53" fillId="0" borderId="3" xfId="0" applyFont="1" applyBorder="1" applyAlignment="1" applyProtection="1">
      <alignment horizontal="center" vertical="center" wrapText="1"/>
      <protection locked="0"/>
    </xf>
    <xf numFmtId="0" fontId="54" fillId="3" borderId="3" xfId="0" applyFont="1" applyFill="1" applyBorder="1" applyAlignment="1" applyProtection="1">
      <alignment horizontal="center" vertical="center"/>
      <protection locked="0"/>
    </xf>
    <xf numFmtId="0" fontId="32" fillId="17" borderId="3" xfId="0" applyFont="1" applyFill="1" applyBorder="1" applyAlignment="1" applyProtection="1">
      <alignment horizontal="center" vertical="center"/>
    </xf>
    <xf numFmtId="1" fontId="32" fillId="17" borderId="3" xfId="0" applyNumberFormat="1" applyFont="1" applyFill="1" applyBorder="1" applyAlignment="1" applyProtection="1">
      <alignment horizontal="center" vertical="center" wrapText="1"/>
    </xf>
    <xf numFmtId="0" fontId="48" fillId="3" borderId="5" xfId="0" applyFont="1" applyFill="1" applyBorder="1" applyAlignment="1" applyProtection="1">
      <alignment horizontal="center" vertical="center"/>
      <protection locked="0"/>
    </xf>
    <xf numFmtId="0" fontId="48" fillId="0" borderId="5" xfId="0" applyFont="1" applyBorder="1" applyAlignment="1" applyProtection="1">
      <alignment horizontal="center" vertical="center" wrapText="1"/>
      <protection locked="0"/>
    </xf>
    <xf numFmtId="0" fontId="48" fillId="3" borderId="41" xfId="0" applyFont="1" applyFill="1" applyBorder="1" applyAlignment="1" applyProtection="1">
      <alignment horizontal="center" vertical="center"/>
      <protection locked="0"/>
    </xf>
    <xf numFmtId="0" fontId="48" fillId="3" borderId="3" xfId="0" applyFont="1" applyFill="1" applyBorder="1" applyAlignment="1" applyProtection="1">
      <alignment horizontal="center" vertical="center"/>
      <protection locked="0"/>
    </xf>
    <xf numFmtId="0" fontId="49" fillId="0" borderId="3" xfId="0" applyFont="1" applyBorder="1" applyAlignment="1" applyProtection="1">
      <alignment horizontal="center" vertical="center" wrapText="1"/>
      <protection locked="0"/>
    </xf>
    <xf numFmtId="0" fontId="49" fillId="0" borderId="5" xfId="0" applyFont="1" applyBorder="1" applyAlignment="1" applyProtection="1">
      <alignment horizontal="center" vertical="center" wrapText="1"/>
      <protection locked="0"/>
    </xf>
    <xf numFmtId="0" fontId="49" fillId="0" borderId="41" xfId="0" applyFont="1" applyBorder="1" applyAlignment="1" applyProtection="1">
      <alignment horizontal="center" vertical="center" wrapText="1"/>
      <protection locked="0"/>
    </xf>
    <xf numFmtId="0" fontId="42" fillId="0" borderId="0" xfId="0" applyFont="1" applyAlignment="1">
      <alignment horizontal="left" vertical="center" wrapText="1"/>
    </xf>
    <xf numFmtId="0" fontId="42" fillId="10" borderId="0" xfId="0" applyFont="1" applyFill="1" applyBorder="1" applyAlignment="1">
      <alignment vertical="center" wrapText="1"/>
    </xf>
    <xf numFmtId="0" fontId="29" fillId="10" borderId="0" xfId="0" applyFont="1" applyFill="1" applyBorder="1" applyAlignment="1">
      <alignment vertical="center" wrapText="1"/>
    </xf>
    <xf numFmtId="0" fontId="29" fillId="10" borderId="0" xfId="0" applyFont="1" applyFill="1" applyBorder="1" applyAlignment="1">
      <alignment vertical="top" wrapText="1"/>
    </xf>
    <xf numFmtId="0" fontId="42" fillId="10" borderId="0" xfId="0" applyFont="1" applyFill="1" applyBorder="1" applyAlignment="1">
      <alignment vertical="top" wrapText="1"/>
    </xf>
    <xf numFmtId="0" fontId="42" fillId="0" borderId="0" xfId="0" applyFont="1" applyAlignment="1">
      <alignment wrapText="1"/>
    </xf>
    <xf numFmtId="0" fontId="29" fillId="0" borderId="46" xfId="0" applyFont="1" applyBorder="1" applyAlignment="1">
      <alignment wrapText="1"/>
    </xf>
    <xf numFmtId="0" fontId="29" fillId="0" borderId="47" xfId="0" applyFont="1" applyBorder="1" applyAlignment="1">
      <alignment wrapText="1"/>
    </xf>
    <xf numFmtId="0" fontId="29" fillId="0" borderId="9" xfId="0" applyFont="1" applyBorder="1" applyAlignment="1">
      <alignment wrapText="1"/>
    </xf>
    <xf numFmtId="0" fontId="42" fillId="3" borderId="0" xfId="0" applyFont="1" applyFill="1" applyAlignment="1">
      <alignment wrapText="1"/>
    </xf>
    <xf numFmtId="0" fontId="29" fillId="0" borderId="0" xfId="0" applyFont="1" applyAlignment="1">
      <alignment horizontal="right" vertical="center" wrapText="1"/>
    </xf>
    <xf numFmtId="165" fontId="42" fillId="3" borderId="0" xfId="0" applyNumberFormat="1" applyFont="1" applyFill="1" applyBorder="1" applyAlignment="1">
      <alignment horizontal="left" vertical="center" wrapText="1"/>
    </xf>
    <xf numFmtId="0" fontId="42" fillId="10" borderId="0" xfId="0" applyFont="1" applyFill="1" applyBorder="1" applyAlignment="1">
      <alignment wrapText="1"/>
    </xf>
    <xf numFmtId="0" fontId="42" fillId="0" borderId="0" xfId="0" applyFont="1" applyAlignment="1">
      <alignment vertical="center" wrapText="1"/>
    </xf>
    <xf numFmtId="0" fontId="29" fillId="10" borderId="0" xfId="0" applyFont="1" applyFill="1" applyBorder="1" applyAlignment="1">
      <alignment wrapText="1"/>
    </xf>
    <xf numFmtId="0" fontId="29" fillId="0" borderId="0" xfId="0" applyFont="1" applyAlignment="1">
      <alignment wrapText="1"/>
    </xf>
    <xf numFmtId="0" fontId="54" fillId="3" borderId="10" xfId="0" applyFont="1" applyFill="1" applyBorder="1" applyAlignment="1" applyProtection="1">
      <alignment horizontal="left" vertical="center" wrapText="1"/>
      <protection locked="0"/>
    </xf>
    <xf numFmtId="0" fontId="54" fillId="3" borderId="48" xfId="0" applyFont="1" applyFill="1" applyBorder="1" applyAlignment="1" applyProtection="1">
      <alignment horizontal="left" vertical="center" wrapText="1"/>
      <protection locked="0"/>
    </xf>
    <xf numFmtId="0" fontId="54" fillId="3" borderId="49" xfId="0" applyFont="1" applyFill="1" applyBorder="1" applyAlignment="1" applyProtection="1">
      <alignment horizontal="left" vertical="center" wrapText="1"/>
      <protection locked="0"/>
    </xf>
    <xf numFmtId="0" fontId="54" fillId="3" borderId="13" xfId="0" applyFont="1" applyFill="1" applyBorder="1" applyAlignment="1" applyProtection="1">
      <alignment horizontal="left" vertical="center" wrapText="1"/>
      <protection locked="0"/>
    </xf>
    <xf numFmtId="0" fontId="54" fillId="3" borderId="16" xfId="0" applyFont="1" applyFill="1" applyBorder="1" applyAlignment="1" applyProtection="1">
      <alignment horizontal="left" vertical="center" wrapText="1"/>
      <protection locked="0"/>
    </xf>
    <xf numFmtId="0" fontId="48" fillId="3" borderId="50" xfId="0" applyFont="1" applyFill="1" applyBorder="1" applyAlignment="1" applyProtection="1">
      <alignment horizontal="left" vertical="center" wrapText="1"/>
      <protection locked="0"/>
    </xf>
    <xf numFmtId="0" fontId="48" fillId="3" borderId="13" xfId="0" applyFont="1" applyFill="1" applyBorder="1" applyAlignment="1" applyProtection="1">
      <alignment horizontal="left" vertical="center" wrapText="1"/>
      <protection locked="0"/>
    </xf>
    <xf numFmtId="0" fontId="48" fillId="3" borderId="49" xfId="0" applyFont="1" applyFill="1" applyBorder="1" applyAlignment="1" applyProtection="1">
      <alignment horizontal="left" vertical="center" wrapText="1"/>
      <protection locked="0"/>
    </xf>
    <xf numFmtId="0" fontId="48" fillId="3" borderId="10" xfId="0" applyFont="1" applyFill="1" applyBorder="1" applyAlignment="1" applyProtection="1">
      <alignment horizontal="left" vertical="center" wrapText="1"/>
      <protection locked="0"/>
    </xf>
    <xf numFmtId="0" fontId="48" fillId="3" borderId="48" xfId="0" applyFont="1" applyFill="1" applyBorder="1" applyAlignment="1" applyProtection="1">
      <alignment horizontal="left" vertical="center" wrapText="1"/>
      <protection locked="0"/>
    </xf>
    <xf numFmtId="0" fontId="48" fillId="3" borderId="16" xfId="0" applyFont="1" applyFill="1" applyBorder="1" applyAlignment="1" applyProtection="1">
      <alignment horizontal="left" vertical="center" wrapText="1"/>
      <protection locked="0"/>
    </xf>
    <xf numFmtId="0" fontId="7" fillId="10" borderId="1" xfId="0" applyFont="1" applyFill="1" applyBorder="1" applyAlignment="1">
      <alignment vertical="center" wrapText="1"/>
    </xf>
    <xf numFmtId="0" fontId="41" fillId="17" borderId="4" xfId="0" applyFont="1" applyFill="1" applyBorder="1" applyAlignment="1">
      <alignment horizontal="center" vertical="center" wrapText="1"/>
    </xf>
    <xf numFmtId="0" fontId="41" fillId="17" borderId="3" xfId="0" applyFont="1" applyFill="1" applyBorder="1" applyAlignment="1">
      <alignment horizontal="center" vertical="center" wrapText="1"/>
    </xf>
    <xf numFmtId="0" fontId="30" fillId="10" borderId="42" xfId="0" applyFont="1" applyFill="1" applyBorder="1" applyAlignment="1">
      <alignment horizontal="left" vertical="center"/>
    </xf>
    <xf numFmtId="0" fontId="30" fillId="10" borderId="34" xfId="0" applyFont="1" applyFill="1" applyBorder="1" applyAlignment="1">
      <alignment horizontal="left" vertical="center"/>
    </xf>
    <xf numFmtId="0" fontId="30" fillId="10" borderId="34" xfId="0" applyFont="1" applyFill="1" applyBorder="1" applyAlignment="1">
      <alignment horizontal="left" vertical="center" wrapText="1"/>
    </xf>
    <xf numFmtId="0" fontId="30" fillId="10" borderId="35" xfId="0" applyFont="1" applyFill="1" applyBorder="1" applyAlignment="1">
      <alignment vertical="center" wrapText="1"/>
    </xf>
    <xf numFmtId="0" fontId="38" fillId="0" borderId="17" xfId="0" applyFont="1" applyBorder="1" applyAlignment="1" applyProtection="1">
      <alignment horizontal="left" vertical="top"/>
    </xf>
    <xf numFmtId="0" fontId="38" fillId="0" borderId="10" xfId="0" applyFont="1" applyBorder="1" applyProtection="1"/>
    <xf numFmtId="0" fontId="38" fillId="0" borderId="11" xfId="0" applyFont="1" applyBorder="1" applyAlignment="1" applyProtection="1">
      <alignment horizontal="left" vertical="top"/>
    </xf>
    <xf numFmtId="0" fontId="38" fillId="0" borderId="13" xfId="0" applyFont="1" applyBorder="1" applyProtection="1"/>
    <xf numFmtId="0" fontId="38" fillId="0" borderId="17" xfId="0" applyFont="1" applyBorder="1" applyAlignment="1" applyProtection="1">
      <alignment horizontal="left" vertical="top" wrapText="1"/>
    </xf>
    <xf numFmtId="14" fontId="41" fillId="0" borderId="10" xfId="0" applyNumberFormat="1" applyFont="1" applyBorder="1" applyAlignment="1">
      <alignment horizontal="left" vertical="top"/>
    </xf>
    <xf numFmtId="0" fontId="55" fillId="0" borderId="52" xfId="0" applyFont="1" applyBorder="1" applyAlignment="1" applyProtection="1">
      <alignment horizontal="center" wrapText="1"/>
      <protection locked="0"/>
    </xf>
    <xf numFmtId="0" fontId="55" fillId="0" borderId="53" xfId="0" applyFont="1" applyBorder="1" applyAlignment="1" applyProtection="1">
      <alignment horizontal="center" wrapText="1"/>
      <protection locked="0"/>
    </xf>
    <xf numFmtId="0" fontId="55" fillId="0" borderId="11" xfId="0" applyFont="1" applyBorder="1" applyAlignment="1" applyProtection="1">
      <alignment horizontal="center" wrapText="1"/>
      <protection locked="0"/>
    </xf>
    <xf numFmtId="0" fontId="55" fillId="0" borderId="14" xfId="0" applyFont="1" applyBorder="1" applyAlignment="1" applyProtection="1">
      <alignment horizontal="center" wrapText="1"/>
      <protection locked="0"/>
    </xf>
    <xf numFmtId="0" fontId="30" fillId="16" borderId="30" xfId="0" applyFont="1" applyFill="1" applyBorder="1" applyAlignment="1">
      <alignment horizontal="center"/>
    </xf>
    <xf numFmtId="0" fontId="30" fillId="16" borderId="32" xfId="0" applyFont="1" applyFill="1" applyBorder="1" applyAlignment="1">
      <alignment horizontal="center"/>
    </xf>
    <xf numFmtId="0" fontId="28" fillId="16" borderId="42" xfId="0" applyFont="1" applyFill="1" applyBorder="1" applyAlignment="1">
      <alignment horizontal="center"/>
    </xf>
    <xf numFmtId="0" fontId="28" fillId="16" borderId="35" xfId="0" applyFont="1" applyFill="1" applyBorder="1" applyAlignment="1">
      <alignment horizontal="center"/>
    </xf>
    <xf numFmtId="0" fontId="41" fillId="17" borderId="4" xfId="0" applyFont="1" applyFill="1" applyBorder="1" applyAlignment="1">
      <alignment horizontal="center" vertical="center" wrapText="1"/>
    </xf>
    <xf numFmtId="0" fontId="41" fillId="17" borderId="3" xfId="0" applyFont="1" applyFill="1" applyBorder="1" applyAlignment="1">
      <alignment horizontal="center" vertical="center" wrapText="1"/>
    </xf>
    <xf numFmtId="0" fontId="32" fillId="16" borderId="46" xfId="0" applyFont="1" applyFill="1" applyBorder="1" applyAlignment="1" applyProtection="1">
      <alignment horizontal="center" vertical="center" wrapText="1"/>
    </xf>
    <xf numFmtId="0" fontId="56" fillId="0" borderId="5" xfId="0" applyFont="1" applyBorder="1" applyAlignment="1" applyProtection="1">
      <alignment horizontal="center" wrapText="1"/>
      <protection locked="0"/>
    </xf>
    <xf numFmtId="0" fontId="56" fillId="0" borderId="54" xfId="0" applyFont="1" applyBorder="1" applyAlignment="1" applyProtection="1">
      <alignment horizontal="center" wrapText="1"/>
      <protection locked="0"/>
    </xf>
    <xf numFmtId="0" fontId="56" fillId="0" borderId="39" xfId="0" applyFont="1" applyBorder="1" applyAlignment="1" applyProtection="1">
      <alignment horizontal="center" wrapText="1"/>
      <protection locked="0"/>
    </xf>
    <xf numFmtId="0" fontId="35" fillId="17" borderId="6" xfId="0" applyFont="1" applyFill="1" applyBorder="1" applyAlignment="1">
      <alignment horizontal="center" vertical="center" wrapText="1"/>
    </xf>
    <xf numFmtId="0" fontId="36" fillId="0" borderId="35" xfId="0" applyFont="1" applyBorder="1" applyAlignment="1" applyProtection="1">
      <alignment horizontal="center" vertical="top" wrapText="1"/>
      <protection locked="0"/>
    </xf>
    <xf numFmtId="0" fontId="54" fillId="3" borderId="1" xfId="0" applyFont="1" applyFill="1" applyBorder="1" applyAlignment="1" applyProtection="1">
      <alignment horizontal="left" vertical="center" wrapText="1"/>
      <protection locked="0"/>
    </xf>
    <xf numFmtId="0" fontId="32" fillId="17" borderId="10" xfId="0" applyFont="1" applyFill="1" applyBorder="1" applyAlignment="1" applyProtection="1">
      <alignment horizontal="center" vertical="center"/>
    </xf>
    <xf numFmtId="0" fontId="54" fillId="3" borderId="3" xfId="0" applyFont="1" applyFill="1" applyBorder="1" applyAlignment="1" applyProtection="1">
      <alignment horizontal="left" vertical="center" wrapText="1"/>
      <protection locked="0"/>
    </xf>
    <xf numFmtId="0" fontId="54" fillId="3" borderId="54" xfId="0" applyFont="1" applyFill="1" applyBorder="1" applyAlignment="1" applyProtection="1">
      <alignment horizontal="center" vertical="center"/>
      <protection locked="0"/>
    </xf>
    <xf numFmtId="0" fontId="54" fillId="3" borderId="55" xfId="0" applyFont="1" applyFill="1" applyBorder="1" applyAlignment="1" applyProtection="1">
      <alignment horizontal="center" vertical="center"/>
      <protection locked="0"/>
    </xf>
    <xf numFmtId="0" fontId="54" fillId="3" borderId="26" xfId="0" applyFont="1" applyFill="1" applyBorder="1" applyAlignment="1" applyProtection="1">
      <alignment horizontal="left" vertical="center" wrapText="1"/>
      <protection locked="0"/>
    </xf>
    <xf numFmtId="0" fontId="54" fillId="3" borderId="39" xfId="0" applyFont="1" applyFill="1" applyBorder="1" applyAlignment="1" applyProtection="1">
      <alignment horizontal="center" vertical="center"/>
      <protection locked="0"/>
    </xf>
    <xf numFmtId="0" fontId="32" fillId="17" borderId="49" xfId="0" applyFont="1" applyFill="1" applyBorder="1" applyAlignment="1" applyProtection="1">
      <alignment horizontal="center" vertical="center"/>
    </xf>
    <xf numFmtId="0" fontId="32" fillId="17" borderId="48" xfId="0" applyFont="1" applyFill="1" applyBorder="1" applyAlignment="1" applyProtection="1">
      <alignment horizontal="center" vertical="center"/>
    </xf>
    <xf numFmtId="0" fontId="54" fillId="3" borderId="5" xfId="0" applyFont="1" applyFill="1" applyBorder="1" applyAlignment="1" applyProtection="1">
      <alignment horizontal="left" vertical="center" wrapText="1"/>
      <protection locked="0"/>
    </xf>
    <xf numFmtId="0" fontId="52" fillId="0" borderId="1" xfId="0" applyFont="1" applyBorder="1" applyAlignment="1" applyProtection="1">
      <alignment horizontal="center" vertical="center" wrapText="1"/>
      <protection locked="0"/>
    </xf>
    <xf numFmtId="0" fontId="52" fillId="0" borderId="5" xfId="0" applyFont="1" applyBorder="1" applyAlignment="1" applyProtection="1">
      <alignment horizontal="center" vertical="center" wrapText="1"/>
      <protection locked="0"/>
    </xf>
    <xf numFmtId="0" fontId="54" fillId="3" borderId="1" xfId="0" applyFont="1" applyFill="1" applyBorder="1" applyAlignment="1" applyProtection="1">
      <alignment horizontal="justify" vertical="center" wrapText="1"/>
      <protection locked="0"/>
    </xf>
    <xf numFmtId="0" fontId="32" fillId="16" borderId="0" xfId="0" applyFont="1" applyFill="1" applyBorder="1" applyAlignment="1" applyProtection="1">
      <alignment horizontal="center" vertical="center" wrapText="1"/>
    </xf>
    <xf numFmtId="0" fontId="34" fillId="16" borderId="0" xfId="0" applyFont="1" applyFill="1" applyBorder="1" applyAlignment="1" applyProtection="1">
      <alignment horizontal="center" vertical="center" wrapText="1"/>
    </xf>
    <xf numFmtId="0" fontId="33" fillId="16" borderId="0" xfId="0" applyFont="1" applyFill="1" applyBorder="1" applyAlignment="1" applyProtection="1">
      <alignment horizontal="center" vertical="center" wrapText="1"/>
    </xf>
    <xf numFmtId="0" fontId="33" fillId="16" borderId="46" xfId="0" applyFont="1" applyFill="1" applyBorder="1" applyAlignment="1" applyProtection="1">
      <alignment horizontal="center" vertical="center" wrapText="1"/>
    </xf>
    <xf numFmtId="0" fontId="33" fillId="16" borderId="25" xfId="0" applyFont="1" applyFill="1" applyBorder="1" applyAlignment="1" applyProtection="1">
      <alignment horizontal="center" vertical="center" wrapText="1"/>
    </xf>
    <xf numFmtId="0" fontId="54" fillId="3" borderId="41" xfId="0" applyFont="1" applyFill="1" applyBorder="1" applyAlignment="1" applyProtection="1">
      <alignment horizontal="justify" vertical="center" wrapText="1"/>
      <protection locked="0"/>
    </xf>
    <xf numFmtId="0" fontId="54" fillId="3" borderId="38" xfId="0" applyFont="1" applyFill="1" applyBorder="1" applyAlignment="1" applyProtection="1">
      <alignment horizontal="center" vertical="center"/>
      <protection locked="0"/>
    </xf>
    <xf numFmtId="0" fontId="54" fillId="3" borderId="26" xfId="0" applyFont="1" applyFill="1" applyBorder="1" applyAlignment="1" applyProtection="1">
      <alignment horizontal="justify" vertical="center" wrapText="1"/>
      <protection locked="0"/>
    </xf>
    <xf numFmtId="0" fontId="31" fillId="16" borderId="57" xfId="0" applyFont="1" applyFill="1" applyBorder="1" applyAlignment="1">
      <alignment horizontal="center" wrapText="1"/>
    </xf>
    <xf numFmtId="0" fontId="31" fillId="16" borderId="58" xfId="0" applyFont="1" applyFill="1" applyBorder="1" applyAlignment="1">
      <alignment horizontal="center" wrapText="1"/>
    </xf>
    <xf numFmtId="0" fontId="31" fillId="16" borderId="59" xfId="0" applyFont="1" applyFill="1" applyBorder="1" applyAlignment="1">
      <alignment horizontal="center" wrapText="1"/>
    </xf>
    <xf numFmtId="0" fontId="28" fillId="16" borderId="30" xfId="0" applyFont="1" applyFill="1" applyBorder="1" applyAlignment="1">
      <alignment horizontal="center"/>
    </xf>
    <xf numFmtId="0" fontId="28" fillId="16" borderId="32" xfId="0" applyFont="1" applyFill="1" applyBorder="1" applyAlignment="1">
      <alignment horizontal="center"/>
    </xf>
    <xf numFmtId="0" fontId="31" fillId="16" borderId="25" xfId="0" applyFont="1" applyFill="1" applyBorder="1" applyAlignment="1">
      <alignment horizontal="center" wrapText="1"/>
    </xf>
    <xf numFmtId="0" fontId="31" fillId="16" borderId="4" xfId="0" applyFont="1" applyFill="1" applyBorder="1" applyAlignment="1">
      <alignment horizontal="center" wrapText="1"/>
    </xf>
    <xf numFmtId="0" fontId="31" fillId="16" borderId="24" xfId="0" applyFont="1" applyFill="1" applyBorder="1" applyAlignment="1">
      <alignment horizontal="center" wrapText="1"/>
    </xf>
    <xf numFmtId="0" fontId="56" fillId="0" borderId="43" xfId="0" applyFont="1" applyBorder="1" applyAlignment="1" applyProtection="1">
      <alignment horizontal="center" wrapText="1"/>
      <protection locked="0"/>
    </xf>
    <xf numFmtId="0" fontId="56" fillId="0" borderId="55" xfId="0" applyFont="1" applyBorder="1" applyAlignment="1" applyProtection="1">
      <alignment horizontal="center" wrapText="1"/>
      <protection locked="0"/>
    </xf>
    <xf numFmtId="0" fontId="28" fillId="16" borderId="60" xfId="0" applyFont="1" applyFill="1" applyBorder="1" applyAlignment="1">
      <alignment horizontal="center"/>
    </xf>
    <xf numFmtId="0" fontId="28" fillId="16" borderId="33" xfId="0" applyFont="1" applyFill="1" applyBorder="1" applyAlignment="1">
      <alignment horizontal="center"/>
    </xf>
    <xf numFmtId="0" fontId="56" fillId="0" borderId="52" xfId="0" applyFont="1" applyBorder="1" applyAlignment="1" applyProtection="1">
      <alignment horizontal="center" wrapText="1"/>
      <protection locked="0"/>
    </xf>
    <xf numFmtId="0" fontId="56" fillId="0" borderId="53" xfId="0" applyFont="1" applyBorder="1" applyAlignment="1" applyProtection="1">
      <alignment horizontal="center" wrapText="1"/>
      <protection locked="0"/>
    </xf>
    <xf numFmtId="0" fontId="0" fillId="10" borderId="0" xfId="0" applyFill="1" applyBorder="1" applyAlignment="1">
      <alignment horizontal="center"/>
    </xf>
    <xf numFmtId="0" fontId="31" fillId="16" borderId="6" xfId="0" applyFont="1" applyFill="1" applyBorder="1" applyAlignment="1">
      <alignment horizontal="center" vertical="center" wrapText="1"/>
    </xf>
    <xf numFmtId="0" fontId="31" fillId="16" borderId="57" xfId="0" applyFont="1" applyFill="1" applyBorder="1" applyAlignment="1">
      <alignment horizontal="center" vertical="center" wrapText="1"/>
    </xf>
    <xf numFmtId="0" fontId="30" fillId="10" borderId="57" xfId="0" applyFont="1" applyFill="1" applyBorder="1" applyAlignment="1">
      <alignment horizontal="center" vertical="center" wrapText="1"/>
    </xf>
    <xf numFmtId="0" fontId="30" fillId="10" borderId="42" xfId="0" applyFont="1" applyFill="1" applyBorder="1" applyAlignment="1">
      <alignment horizontal="center" vertical="center" wrapText="1"/>
    </xf>
    <xf numFmtId="0" fontId="30" fillId="3" borderId="3" xfId="0" applyFont="1" applyFill="1" applyBorder="1" applyAlignment="1">
      <alignment horizontal="center" vertical="center" wrapText="1"/>
    </xf>
    <xf numFmtId="0" fontId="30" fillId="17" borderId="4" xfId="0" applyFont="1" applyFill="1" applyBorder="1" applyAlignment="1">
      <alignment horizontal="center" vertical="center" wrapText="1"/>
    </xf>
    <xf numFmtId="0" fontId="31" fillId="16" borderId="62" xfId="0" applyFont="1" applyFill="1" applyBorder="1" applyAlignment="1">
      <alignment horizontal="center" vertical="center" wrapText="1"/>
    </xf>
    <xf numFmtId="0" fontId="30" fillId="10" borderId="62" xfId="0" applyFont="1" applyFill="1" applyBorder="1" applyAlignment="1">
      <alignment horizontal="center" vertical="center" wrapText="1"/>
    </xf>
    <xf numFmtId="0" fontId="30" fillId="10" borderId="34" xfId="0" applyFont="1" applyFill="1" applyBorder="1" applyAlignment="1">
      <alignment horizontal="center" vertical="center" wrapText="1"/>
    </xf>
    <xf numFmtId="0" fontId="7" fillId="10" borderId="1" xfId="0" applyFont="1" applyFill="1" applyBorder="1" applyAlignment="1">
      <alignment vertical="center" wrapText="1"/>
    </xf>
    <xf numFmtId="0" fontId="62" fillId="16" borderId="6" xfId="0" applyFont="1" applyFill="1" applyBorder="1" applyAlignment="1">
      <alignment horizontal="center" vertical="center" wrapText="1"/>
    </xf>
    <xf numFmtId="0" fontId="63" fillId="0" borderId="0" xfId="0" applyFont="1" applyBorder="1" applyAlignment="1">
      <alignment horizontal="center" vertical="center" wrapText="1"/>
    </xf>
    <xf numFmtId="0" fontId="63" fillId="0" borderId="0" xfId="0" applyFont="1" applyBorder="1" applyAlignment="1">
      <alignment horizontal="left" vertical="center" wrapText="1"/>
    </xf>
    <xf numFmtId="0" fontId="64" fillId="0" borderId="0" xfId="0" applyFont="1" applyBorder="1" applyAlignment="1">
      <alignment horizontal="left" vertical="center" wrapText="1"/>
    </xf>
    <xf numFmtId="0" fontId="64" fillId="0" borderId="0" xfId="0" applyFont="1" applyAlignment="1">
      <alignment wrapText="1"/>
    </xf>
    <xf numFmtId="0" fontId="63" fillId="0" borderId="0" xfId="0" applyFont="1" applyAlignment="1">
      <alignment horizontal="left" vertical="center" wrapText="1"/>
    </xf>
    <xf numFmtId="0" fontId="65" fillId="0" borderId="0" xfId="0" applyFont="1" applyBorder="1" applyAlignment="1">
      <alignment horizontal="left" vertical="center" wrapText="1"/>
    </xf>
    <xf numFmtId="0" fontId="62" fillId="10" borderId="6" xfId="0" applyFont="1" applyFill="1" applyBorder="1" applyAlignment="1">
      <alignment horizontal="center" vertical="center" wrapText="1"/>
    </xf>
    <xf numFmtId="0" fontId="63" fillId="10" borderId="20" xfId="0" applyFont="1" applyFill="1" applyBorder="1" applyAlignment="1">
      <alignment horizontal="justify" vertical="center" wrapText="1"/>
    </xf>
    <xf numFmtId="0" fontId="68" fillId="0" borderId="46" xfId="0" applyFont="1" applyBorder="1" applyAlignment="1">
      <alignment horizontal="justify" vertical="center" wrapText="1"/>
    </xf>
    <xf numFmtId="0" fontId="68" fillId="10" borderId="0" xfId="0" applyFont="1" applyFill="1" applyBorder="1" applyAlignment="1">
      <alignment horizontal="justify" vertical="center" wrapText="1"/>
    </xf>
    <xf numFmtId="0" fontId="68" fillId="0" borderId="47" xfId="0" applyFont="1" applyBorder="1" applyAlignment="1">
      <alignment horizontal="justify" vertical="center" wrapText="1"/>
    </xf>
    <xf numFmtId="0" fontId="68" fillId="0" borderId="0" xfId="0" applyFont="1" applyBorder="1" applyAlignment="1">
      <alignment horizontal="justify" vertical="center" wrapText="1"/>
    </xf>
    <xf numFmtId="0" fontId="68" fillId="0" borderId="2" xfId="0" applyFont="1" applyBorder="1" applyAlignment="1">
      <alignment horizontal="justify" vertical="center" wrapText="1"/>
    </xf>
    <xf numFmtId="0" fontId="68" fillId="0" borderId="9" xfId="0" applyFont="1" applyBorder="1" applyAlignment="1">
      <alignment horizontal="justify" vertical="center" wrapText="1"/>
    </xf>
    <xf numFmtId="0" fontId="63" fillId="0" borderId="20" xfId="0" applyFont="1" applyBorder="1" applyAlignment="1">
      <alignment horizontal="justify" vertical="center" wrapText="1"/>
    </xf>
    <xf numFmtId="0" fontId="68" fillId="0" borderId="44" xfId="0" applyFont="1" applyBorder="1" applyAlignment="1">
      <alignment horizontal="justify" vertical="center" wrapText="1"/>
    </xf>
    <xf numFmtId="0" fontId="63" fillId="0" borderId="0" xfId="0" applyFont="1" applyBorder="1" applyAlignment="1">
      <alignment horizontal="justify" vertical="center" wrapText="1"/>
    </xf>
    <xf numFmtId="0" fontId="63" fillId="0" borderId="46" xfId="0" applyFont="1" applyBorder="1" applyAlignment="1">
      <alignment horizontal="justify" vertical="center" wrapText="1"/>
    </xf>
    <xf numFmtId="0" fontId="63" fillId="0" borderId="47" xfId="0" applyFont="1" applyBorder="1" applyAlignment="1">
      <alignment horizontal="justify" vertical="center" wrapText="1"/>
    </xf>
    <xf numFmtId="0" fontId="68" fillId="0" borderId="22" xfId="0" applyFont="1" applyBorder="1" applyAlignment="1">
      <alignment horizontal="justify" vertical="center" wrapText="1"/>
    </xf>
    <xf numFmtId="0" fontId="68" fillId="0" borderId="11" xfId="0" applyFont="1" applyBorder="1" applyAlignment="1">
      <alignment horizontal="justify" vertical="center" wrapText="1"/>
    </xf>
    <xf numFmtId="0" fontId="63" fillId="0" borderId="9" xfId="0" applyFont="1" applyBorder="1" applyAlignment="1">
      <alignment horizontal="justify" vertical="center" wrapText="1"/>
    </xf>
    <xf numFmtId="4" fontId="68" fillId="0" borderId="0" xfId="0" applyNumberFormat="1" applyFont="1" applyBorder="1" applyAlignment="1">
      <alignment horizontal="justify" vertical="center" wrapText="1"/>
    </xf>
    <xf numFmtId="0" fontId="68" fillId="0" borderId="19" xfId="0" applyFont="1" applyBorder="1" applyAlignment="1">
      <alignment horizontal="justify" vertical="center" wrapText="1"/>
    </xf>
    <xf numFmtId="4" fontId="68" fillId="0" borderId="22" xfId="0" applyNumberFormat="1" applyFont="1" applyBorder="1" applyAlignment="1">
      <alignment horizontal="justify" vertical="center" wrapText="1"/>
    </xf>
    <xf numFmtId="4" fontId="68" fillId="0" borderId="20" xfId="0" applyNumberFormat="1" applyFont="1" applyBorder="1" applyAlignment="1">
      <alignment horizontal="justify" vertical="center" wrapText="1"/>
    </xf>
    <xf numFmtId="4" fontId="68" fillId="0" borderId="9" xfId="0" applyNumberFormat="1" applyFont="1" applyBorder="1" applyAlignment="1">
      <alignment horizontal="justify" vertical="center" wrapText="1"/>
    </xf>
    <xf numFmtId="0" fontId="68" fillId="0" borderId="20" xfId="0" applyFont="1" applyBorder="1" applyAlignment="1">
      <alignment horizontal="justify" vertical="center" wrapText="1"/>
    </xf>
    <xf numFmtId="0" fontId="64" fillId="0" borderId="47" xfId="0" applyFont="1" applyBorder="1" applyAlignment="1">
      <alignment horizontal="justify" vertical="center" wrapText="1"/>
    </xf>
    <xf numFmtId="0" fontId="63" fillId="0" borderId="19" xfId="0" applyFont="1" applyBorder="1" applyAlignment="1">
      <alignment horizontal="justify" vertical="center" wrapText="1"/>
    </xf>
    <xf numFmtId="0" fontId="42" fillId="0" borderId="47" xfId="0" applyFont="1" applyBorder="1" applyAlignment="1">
      <alignment wrapText="1"/>
    </xf>
    <xf numFmtId="0" fontId="64" fillId="0" borderId="22" xfId="0" applyFont="1" applyBorder="1" applyAlignment="1">
      <alignment horizontal="justify" vertical="center" wrapText="1"/>
    </xf>
    <xf numFmtId="0" fontId="69" fillId="10" borderId="38" xfId="0" applyFont="1" applyFill="1" applyBorder="1" applyAlignment="1">
      <alignment horizontal="center" vertical="center" wrapText="1"/>
    </xf>
    <xf numFmtId="0" fontId="69" fillId="0" borderId="38" xfId="0" applyFont="1" applyFill="1" applyBorder="1" applyAlignment="1">
      <alignment horizontal="center" vertical="center" wrapText="1"/>
    </xf>
    <xf numFmtId="0" fontId="69" fillId="0" borderId="39" xfId="0" applyFont="1" applyFill="1" applyBorder="1" applyAlignment="1">
      <alignment horizontal="center" vertical="center" wrapText="1"/>
    </xf>
    <xf numFmtId="0" fontId="67" fillId="0" borderId="0" xfId="0" applyFont="1"/>
    <xf numFmtId="0" fontId="66" fillId="16" borderId="33" xfId="0" applyFont="1" applyFill="1" applyBorder="1" applyAlignment="1">
      <alignment horizontal="center" vertical="center" wrapText="1"/>
    </xf>
    <xf numFmtId="0" fontId="67" fillId="10" borderId="1" xfId="0" applyFont="1" applyFill="1" applyBorder="1" applyAlignment="1">
      <alignment horizontal="justify" vertical="center" wrapText="1"/>
    </xf>
    <xf numFmtId="0" fontId="70" fillId="10" borderId="1" xfId="0" applyFont="1" applyFill="1" applyBorder="1" applyAlignment="1">
      <alignment horizontal="justify" vertical="center" wrapText="1"/>
    </xf>
    <xf numFmtId="0" fontId="66" fillId="16" borderId="34" xfId="0" applyFont="1" applyFill="1" applyBorder="1" applyAlignment="1">
      <alignment horizontal="center" vertical="center" wrapText="1"/>
    </xf>
    <xf numFmtId="0" fontId="67" fillId="10" borderId="1" xfId="0" applyFont="1" applyFill="1" applyBorder="1" applyAlignment="1">
      <alignment vertical="center" wrapText="1"/>
    </xf>
    <xf numFmtId="0" fontId="70" fillId="0" borderId="1" xfId="0" applyFont="1" applyFill="1" applyBorder="1" applyAlignment="1">
      <alignment horizontal="center" vertical="center" wrapText="1"/>
    </xf>
    <xf numFmtId="0" fontId="67" fillId="10" borderId="36" xfId="0" applyFont="1" applyFill="1" applyBorder="1" applyAlignment="1">
      <alignment vertical="center" wrapText="1"/>
    </xf>
    <xf numFmtId="0" fontId="67" fillId="10" borderId="36" xfId="0" applyFont="1" applyFill="1" applyBorder="1" applyAlignment="1">
      <alignment horizontal="left" vertical="center" wrapText="1"/>
    </xf>
    <xf numFmtId="0" fontId="66" fillId="16" borderId="35" xfId="0" applyFont="1" applyFill="1" applyBorder="1" applyAlignment="1">
      <alignment horizontal="center" vertical="center" wrapText="1"/>
    </xf>
    <xf numFmtId="0" fontId="67" fillId="10" borderId="37" xfId="0" applyFont="1" applyFill="1" applyBorder="1" applyAlignment="1">
      <alignment horizontal="left" vertical="center" wrapText="1"/>
    </xf>
    <xf numFmtId="0" fontId="67" fillId="10" borderId="0" xfId="0" applyFont="1" applyFill="1" applyBorder="1" applyAlignment="1">
      <alignment horizontal="left" vertical="center"/>
    </xf>
    <xf numFmtId="0" fontId="67" fillId="10" borderId="0" xfId="0" applyFont="1" applyFill="1" applyBorder="1"/>
    <xf numFmtId="0" fontId="66" fillId="10" borderId="0" xfId="0" applyFont="1" applyFill="1" applyBorder="1" applyAlignment="1">
      <alignment horizontal="center" vertical="top" wrapText="1"/>
    </xf>
    <xf numFmtId="0" fontId="66" fillId="10" borderId="0" xfId="0" applyFont="1" applyFill="1" applyBorder="1" applyAlignment="1">
      <alignment vertical="top" wrapText="1"/>
    </xf>
    <xf numFmtId="0" fontId="66" fillId="0" borderId="51" xfId="0" applyFont="1" applyBorder="1" applyAlignment="1">
      <alignment horizontal="center" vertical="top" wrapText="1"/>
    </xf>
    <xf numFmtId="0" fontId="66" fillId="0" borderId="6" xfId="0" applyFont="1" applyBorder="1" applyAlignment="1">
      <alignment horizontal="center" vertical="top" wrapText="1"/>
    </xf>
    <xf numFmtId="0" fontId="63" fillId="0" borderId="54" xfId="0" applyFont="1" applyBorder="1" applyAlignment="1" applyProtection="1">
      <alignment horizontal="left" vertical="center" wrapText="1"/>
      <protection locked="0"/>
    </xf>
    <xf numFmtId="0" fontId="63" fillId="0" borderId="38" xfId="0" applyFont="1" applyBorder="1" applyAlignment="1" applyProtection="1">
      <alignment horizontal="left" vertical="center" wrapText="1"/>
      <protection locked="0"/>
    </xf>
    <xf numFmtId="0" fontId="63" fillId="0" borderId="39" xfId="0" applyFont="1" applyBorder="1" applyAlignment="1" applyProtection="1">
      <alignment horizontal="left" vertical="center" wrapText="1"/>
      <protection locked="0"/>
    </xf>
    <xf numFmtId="0" fontId="7" fillId="10" borderId="16" xfId="0" applyFont="1" applyFill="1" applyBorder="1" applyAlignment="1">
      <alignment horizontal="justify" vertical="center" wrapText="1"/>
    </xf>
    <xf numFmtId="0" fontId="7" fillId="10" borderId="41" xfId="0" applyFont="1" applyFill="1" applyBorder="1" applyAlignment="1">
      <alignment vertical="center" wrapText="1"/>
    </xf>
    <xf numFmtId="0" fontId="30" fillId="3" borderId="72" xfId="0" applyFont="1" applyFill="1" applyBorder="1" applyAlignment="1">
      <alignment vertical="center" wrapText="1"/>
    </xf>
    <xf numFmtId="0" fontId="30" fillId="17" borderId="72" xfId="0" applyFont="1" applyFill="1" applyBorder="1" applyAlignment="1">
      <alignment horizontal="center" vertical="center" wrapText="1"/>
    </xf>
    <xf numFmtId="0" fontId="30" fillId="3" borderId="69" xfId="0" applyFont="1" applyFill="1" applyBorder="1" applyAlignment="1">
      <alignment vertical="center" wrapText="1"/>
    </xf>
    <xf numFmtId="0" fontId="30" fillId="3" borderId="75" xfId="0" applyFont="1" applyFill="1" applyBorder="1" applyAlignment="1">
      <alignment vertical="center" wrapText="1"/>
    </xf>
    <xf numFmtId="0" fontId="31" fillId="16" borderId="58" xfId="0" applyFont="1" applyFill="1" applyBorder="1" applyAlignment="1">
      <alignment horizontal="center" vertical="center" wrapText="1"/>
    </xf>
    <xf numFmtId="0" fontId="7" fillId="10" borderId="26" xfId="0" applyFont="1" applyFill="1" applyBorder="1" applyAlignment="1">
      <alignment vertical="center" wrapText="1"/>
    </xf>
    <xf numFmtId="0" fontId="30" fillId="10" borderId="58" xfId="0" applyFont="1" applyFill="1" applyBorder="1" applyAlignment="1">
      <alignment horizontal="center" vertical="center" wrapText="1"/>
    </xf>
    <xf numFmtId="0" fontId="30" fillId="10" borderId="35" xfId="0" applyFont="1" applyFill="1" applyBorder="1" applyAlignment="1">
      <alignment horizontal="center" vertical="center" wrapText="1"/>
    </xf>
    <xf numFmtId="0" fontId="30" fillId="3" borderId="26" xfId="0" applyFont="1" applyFill="1" applyBorder="1" applyAlignment="1">
      <alignment horizontal="center" vertical="center" wrapText="1"/>
    </xf>
    <xf numFmtId="0" fontId="30" fillId="17" borderId="29" xfId="0" applyFont="1" applyFill="1" applyBorder="1" applyAlignment="1">
      <alignment horizontal="center" vertical="center" wrapText="1"/>
    </xf>
    <xf numFmtId="0" fontId="30" fillId="3" borderId="39" xfId="0" applyFont="1" applyFill="1" applyBorder="1" applyAlignment="1">
      <alignment vertical="center" wrapText="1"/>
    </xf>
    <xf numFmtId="0" fontId="7" fillId="10" borderId="54" xfId="0" applyFont="1" applyFill="1" applyBorder="1" applyAlignment="1">
      <alignment vertical="center" wrapText="1"/>
    </xf>
    <xf numFmtId="0" fontId="7" fillId="10" borderId="38" xfId="0" applyFont="1" applyFill="1" applyBorder="1" applyAlignment="1">
      <alignment vertical="center" wrapText="1"/>
    </xf>
    <xf numFmtId="0" fontId="30" fillId="3" borderId="26" xfId="0" applyFont="1" applyFill="1" applyBorder="1" applyAlignment="1">
      <alignment vertical="center" wrapText="1"/>
    </xf>
    <xf numFmtId="0" fontId="30" fillId="3" borderId="1" xfId="0" applyFont="1" applyFill="1" applyBorder="1" applyAlignment="1">
      <alignment vertical="center" wrapText="1"/>
    </xf>
    <xf numFmtId="0" fontId="30" fillId="17" borderId="1" xfId="0" applyFont="1" applyFill="1" applyBorder="1" applyAlignment="1">
      <alignment horizontal="center" vertical="center" wrapText="1"/>
    </xf>
    <xf numFmtId="0" fontId="30" fillId="3" borderId="1" xfId="0" applyFont="1" applyFill="1" applyBorder="1" applyAlignment="1">
      <alignment horizontal="center" vertical="center" wrapText="1"/>
    </xf>
    <xf numFmtId="0" fontId="30" fillId="10" borderId="41" xfId="0" applyFont="1" applyFill="1" applyBorder="1" applyAlignment="1">
      <alignment horizontal="center" vertical="center" wrapText="1"/>
    </xf>
    <xf numFmtId="0" fontId="30" fillId="3" borderId="41" xfId="0" applyFont="1" applyFill="1" applyBorder="1" applyAlignment="1">
      <alignment vertical="center" wrapText="1"/>
    </xf>
    <xf numFmtId="0" fontId="30" fillId="17" borderId="41" xfId="0" applyFont="1" applyFill="1" applyBorder="1" applyAlignment="1">
      <alignment horizontal="center" vertical="center" wrapText="1"/>
    </xf>
    <xf numFmtId="0" fontId="31" fillId="16" borderId="36" xfId="0" applyFont="1" applyFill="1" applyBorder="1" applyAlignment="1">
      <alignment horizontal="center" vertical="center" wrapText="1"/>
    </xf>
    <xf numFmtId="0" fontId="0" fillId="0" borderId="38" xfId="0" applyBorder="1" applyAlignment="1">
      <alignment vertical="center"/>
    </xf>
    <xf numFmtId="0" fontId="31" fillId="16" borderId="37" xfId="0" applyFont="1" applyFill="1" applyBorder="1" applyAlignment="1">
      <alignment horizontal="center" vertical="center" wrapText="1"/>
    </xf>
    <xf numFmtId="0" fontId="30" fillId="10" borderId="26" xfId="0" applyFont="1" applyFill="1" applyBorder="1" applyAlignment="1">
      <alignment horizontal="center" vertical="center" wrapText="1"/>
    </xf>
    <xf numFmtId="0" fontId="30" fillId="17" borderId="26" xfId="0" applyFont="1" applyFill="1" applyBorder="1" applyAlignment="1">
      <alignment horizontal="center" vertical="center" wrapText="1"/>
    </xf>
    <xf numFmtId="0" fontId="7" fillId="0" borderId="39" xfId="0" applyFont="1" applyBorder="1" applyAlignment="1">
      <alignment vertical="center"/>
    </xf>
    <xf numFmtId="0" fontId="30" fillId="10" borderId="1" xfId="0" applyFont="1" applyFill="1" applyBorder="1" applyAlignment="1">
      <alignment horizontal="center" vertical="center" wrapText="1"/>
    </xf>
    <xf numFmtId="0" fontId="31" fillId="16" borderId="40" xfId="0" applyFont="1" applyFill="1" applyBorder="1" applyAlignment="1">
      <alignment horizontal="center" vertical="center" wrapText="1"/>
    </xf>
    <xf numFmtId="0" fontId="31" fillId="16" borderId="46" xfId="0" applyFont="1" applyFill="1" applyBorder="1" applyAlignment="1">
      <alignment horizontal="center" vertical="center" wrapText="1"/>
    </xf>
    <xf numFmtId="0" fontId="30" fillId="3" borderId="82" xfId="0" applyFont="1" applyFill="1" applyBorder="1" applyAlignment="1">
      <alignment vertical="center" wrapText="1"/>
    </xf>
    <xf numFmtId="0" fontId="30" fillId="3" borderId="11" xfId="0" applyFont="1" applyFill="1" applyBorder="1" applyAlignment="1">
      <alignment vertical="center" wrapText="1"/>
    </xf>
    <xf numFmtId="0" fontId="30" fillId="3" borderId="53" xfId="0" applyFont="1" applyFill="1" applyBorder="1" applyAlignment="1">
      <alignment vertical="center" wrapText="1"/>
    </xf>
    <xf numFmtId="0" fontId="7" fillId="10" borderId="1" xfId="0" applyFont="1" applyFill="1" applyBorder="1" applyAlignment="1">
      <alignment horizontal="justify" vertical="center" wrapText="1"/>
    </xf>
    <xf numFmtId="0" fontId="0" fillId="0" borderId="1" xfId="0" applyBorder="1" applyAlignment="1">
      <alignment vertical="center" wrapText="1"/>
    </xf>
    <xf numFmtId="0" fontId="30" fillId="3" borderId="41" xfId="0" applyFont="1" applyFill="1" applyBorder="1" applyAlignment="1">
      <alignment horizontal="center" vertical="center" wrapText="1"/>
    </xf>
    <xf numFmtId="0" fontId="30" fillId="3" borderId="54" xfId="0" applyFont="1" applyFill="1" applyBorder="1" applyAlignment="1">
      <alignment vertical="center" wrapText="1"/>
    </xf>
    <xf numFmtId="0" fontId="30" fillId="3" borderId="38" xfId="0" applyFont="1" applyFill="1" applyBorder="1" applyAlignment="1">
      <alignment vertical="center" wrapText="1"/>
    </xf>
    <xf numFmtId="0" fontId="7" fillId="10" borderId="41" xfId="0" applyFont="1" applyFill="1" applyBorder="1" applyAlignment="1">
      <alignment horizontal="justify" vertical="center" wrapText="1"/>
    </xf>
    <xf numFmtId="0" fontId="7" fillId="10" borderId="26" xfId="0" applyFont="1" applyFill="1" applyBorder="1" applyAlignment="1">
      <alignment horizontal="justify" vertical="center" wrapText="1"/>
    </xf>
    <xf numFmtId="0" fontId="7" fillId="0" borderId="1" xfId="0" applyFont="1" applyBorder="1" applyAlignment="1">
      <alignment vertical="center" wrapText="1"/>
    </xf>
    <xf numFmtId="0" fontId="62" fillId="19" borderId="61" xfId="0" applyFont="1" applyFill="1" applyBorder="1" applyAlignment="1" applyProtection="1">
      <alignment horizontal="center" vertical="center" wrapText="1"/>
      <protection locked="0"/>
    </xf>
    <xf numFmtId="0" fontId="62" fillId="19" borderId="51" xfId="0" applyFont="1" applyFill="1" applyBorder="1" applyAlignment="1" applyProtection="1">
      <alignment horizontal="center" vertical="center" wrapText="1"/>
      <protection locked="0"/>
    </xf>
    <xf numFmtId="0" fontId="62" fillId="19" borderId="18" xfId="0" applyFont="1" applyFill="1" applyBorder="1" applyAlignment="1" applyProtection="1">
      <alignment horizontal="center" vertical="center" wrapText="1"/>
      <protection locked="0"/>
    </xf>
    <xf numFmtId="0" fontId="29" fillId="10" borderId="0" xfId="0" applyFont="1" applyFill="1" applyBorder="1" applyAlignment="1" applyProtection="1">
      <alignment horizontal="center" vertical="center" wrapText="1"/>
      <protection locked="0"/>
    </xf>
    <xf numFmtId="0" fontId="63" fillId="0" borderId="61" xfId="0" applyFont="1" applyFill="1" applyBorder="1" applyAlignment="1" applyProtection="1">
      <alignment horizontal="justify" vertical="center" wrapText="1"/>
      <protection locked="0"/>
    </xf>
    <xf numFmtId="0" fontId="63" fillId="0" borderId="51" xfId="0" applyFont="1" applyFill="1" applyBorder="1" applyAlignment="1" applyProtection="1">
      <alignment horizontal="justify" vertical="center" wrapText="1"/>
      <protection locked="0"/>
    </xf>
    <xf numFmtId="0" fontId="63" fillId="0" borderId="18" xfId="0" applyFont="1" applyFill="1" applyBorder="1" applyAlignment="1" applyProtection="1">
      <alignment horizontal="justify" vertical="center" wrapText="1"/>
      <protection locked="0"/>
    </xf>
    <xf numFmtId="0" fontId="62" fillId="16" borderId="46" xfId="0" applyFont="1" applyFill="1" applyBorder="1" applyAlignment="1">
      <alignment horizontal="center" vertical="center" textRotation="90" wrapText="1"/>
    </xf>
    <xf numFmtId="0" fontId="62" fillId="16" borderId="47" xfId="0" applyFont="1" applyFill="1" applyBorder="1" applyAlignment="1">
      <alignment horizontal="center" vertical="center" textRotation="90" wrapText="1"/>
    </xf>
    <xf numFmtId="0" fontId="62" fillId="16" borderId="9" xfId="0" applyFont="1" applyFill="1" applyBorder="1" applyAlignment="1">
      <alignment horizontal="center" vertical="center" textRotation="90" wrapText="1"/>
    </xf>
    <xf numFmtId="0" fontId="68" fillId="0" borderId="47" xfId="0" applyFont="1" applyBorder="1" applyAlignment="1">
      <alignment horizontal="justify" vertical="center" wrapText="1"/>
    </xf>
    <xf numFmtId="0" fontId="62" fillId="16" borderId="61" xfId="0" applyFont="1" applyFill="1" applyBorder="1" applyAlignment="1">
      <alignment horizontal="center" vertical="center" wrapText="1"/>
    </xf>
    <xf numFmtId="0" fontId="62" fillId="16" borderId="51" xfId="0" applyFont="1" applyFill="1" applyBorder="1" applyAlignment="1">
      <alignment horizontal="center" vertical="center" wrapText="1"/>
    </xf>
    <xf numFmtId="0" fontId="62" fillId="16" borderId="18" xfId="0" applyFont="1" applyFill="1" applyBorder="1" applyAlignment="1">
      <alignment horizontal="center" vertical="center" wrapText="1"/>
    </xf>
    <xf numFmtId="0" fontId="68" fillId="0" borderId="20" xfId="0" applyFont="1" applyBorder="1" applyAlignment="1">
      <alignment horizontal="justify" vertical="center" wrapText="1"/>
    </xf>
    <xf numFmtId="0" fontId="68" fillId="0" borderId="0" xfId="0" applyFont="1" applyBorder="1" applyAlignment="1">
      <alignment horizontal="justify" vertical="center" wrapText="1"/>
    </xf>
    <xf numFmtId="0" fontId="68" fillId="0" borderId="46" xfId="0" applyFont="1" applyBorder="1" applyAlignment="1">
      <alignment horizontal="justify" vertical="center" wrapText="1"/>
    </xf>
    <xf numFmtId="0" fontId="29" fillId="0" borderId="57" xfId="0" applyFont="1" applyBorder="1" applyAlignment="1">
      <alignment horizontal="center" vertical="center" wrapText="1"/>
    </xf>
    <xf numFmtId="0" fontId="29" fillId="0" borderId="63" xfId="0" applyFont="1" applyBorder="1" applyAlignment="1">
      <alignment horizontal="center" vertical="center" wrapText="1"/>
    </xf>
    <xf numFmtId="0" fontId="29" fillId="0" borderId="30" xfId="0" applyFont="1" applyBorder="1" applyAlignment="1">
      <alignment horizontal="center" vertical="center" wrapText="1"/>
    </xf>
    <xf numFmtId="0" fontId="29" fillId="0" borderId="62" xfId="0" applyFont="1" applyBorder="1" applyAlignment="1">
      <alignment horizontal="center" vertical="center" wrapText="1"/>
    </xf>
    <xf numFmtId="0" fontId="29" fillId="0" borderId="64" xfId="0" applyFont="1" applyBorder="1" applyAlignment="1">
      <alignment horizontal="center" vertical="center" wrapText="1"/>
    </xf>
    <xf numFmtId="0" fontId="29" fillId="0" borderId="31" xfId="0" applyFont="1" applyBorder="1" applyAlignment="1">
      <alignment horizontal="center" vertical="center" wrapText="1"/>
    </xf>
    <xf numFmtId="0" fontId="29" fillId="0" borderId="0" xfId="0" applyFont="1" applyAlignment="1">
      <alignment horizontal="center" wrapText="1"/>
    </xf>
    <xf numFmtId="0" fontId="62" fillId="19" borderId="65" xfId="0" applyFont="1" applyFill="1" applyBorder="1" applyAlignment="1">
      <alignment horizontal="center" vertical="center" wrapText="1"/>
    </xf>
    <xf numFmtId="0" fontId="62" fillId="19" borderId="66" xfId="0" applyFont="1" applyFill="1" applyBorder="1" applyAlignment="1">
      <alignment horizontal="center" vertical="center" wrapText="1"/>
    </xf>
    <xf numFmtId="0" fontId="29" fillId="10" borderId="0" xfId="0" applyFont="1" applyFill="1" applyBorder="1" applyAlignment="1">
      <alignment horizontal="left" vertical="center" wrapText="1"/>
    </xf>
    <xf numFmtId="0" fontId="29" fillId="0" borderId="58" xfId="0" applyFont="1" applyBorder="1" applyAlignment="1">
      <alignment horizontal="center" vertical="center" wrapText="1"/>
    </xf>
    <xf numFmtId="0" fontId="29" fillId="0" borderId="67" xfId="0" applyFont="1" applyBorder="1" applyAlignment="1">
      <alignment horizontal="center" vertical="center" wrapText="1"/>
    </xf>
    <xf numFmtId="0" fontId="29" fillId="0" borderId="32" xfId="0" applyFont="1" applyBorder="1" applyAlignment="1">
      <alignment horizontal="center" vertical="center" wrapText="1"/>
    </xf>
    <xf numFmtId="0" fontId="29" fillId="0" borderId="0" xfId="0" applyFont="1" applyBorder="1" applyAlignment="1">
      <alignment horizontal="center" vertical="top" wrapText="1"/>
    </xf>
    <xf numFmtId="0" fontId="62" fillId="19" borderId="19" xfId="0" applyFont="1" applyFill="1" applyBorder="1" applyAlignment="1">
      <alignment horizontal="center" vertical="center" wrapText="1"/>
    </xf>
    <xf numFmtId="0" fontId="62" fillId="19" borderId="20" xfId="0" applyFont="1" applyFill="1" applyBorder="1" applyAlignment="1">
      <alignment horizontal="center" vertical="center" wrapText="1"/>
    </xf>
    <xf numFmtId="0" fontId="62" fillId="19" borderId="21" xfId="0" applyFont="1" applyFill="1" applyBorder="1" applyAlignment="1">
      <alignment horizontal="center" vertical="center" wrapText="1"/>
    </xf>
    <xf numFmtId="0" fontId="63" fillId="0" borderId="37" xfId="0" applyFont="1" applyBorder="1" applyAlignment="1" applyProtection="1">
      <alignment horizontal="center" vertical="center" wrapText="1"/>
      <protection locked="0"/>
    </xf>
    <xf numFmtId="0" fontId="63" fillId="0" borderId="26" xfId="0" applyFont="1" applyBorder="1" applyAlignment="1" applyProtection="1">
      <alignment horizontal="center" vertical="center" wrapText="1"/>
      <protection locked="0"/>
    </xf>
    <xf numFmtId="0" fontId="62" fillId="10" borderId="65" xfId="0" applyFont="1" applyFill="1" applyBorder="1" applyAlignment="1">
      <alignment horizontal="center" vertical="center" wrapText="1"/>
    </xf>
    <xf numFmtId="0" fontId="62" fillId="10" borderId="74" xfId="0" applyFont="1" applyFill="1" applyBorder="1" applyAlignment="1">
      <alignment horizontal="center" vertical="center" wrapText="1"/>
    </xf>
    <xf numFmtId="0" fontId="62" fillId="16" borderId="21" xfId="0" applyFont="1" applyFill="1" applyBorder="1" applyAlignment="1">
      <alignment horizontal="center" vertical="center" textRotation="90" wrapText="1"/>
    </xf>
    <xf numFmtId="0" fontId="62" fillId="16" borderId="7" xfId="0" applyFont="1" applyFill="1" applyBorder="1" applyAlignment="1">
      <alignment horizontal="center" vertical="center" textRotation="90" wrapText="1"/>
    </xf>
    <xf numFmtId="0" fontId="62" fillId="16" borderId="19" xfId="0" applyFont="1" applyFill="1" applyBorder="1" applyAlignment="1">
      <alignment horizontal="center" vertical="center" textRotation="90" wrapText="1"/>
    </xf>
    <xf numFmtId="0" fontId="62" fillId="16" borderId="22" xfId="0" applyFont="1" applyFill="1" applyBorder="1" applyAlignment="1">
      <alignment horizontal="center" vertical="center" textRotation="90" wrapText="1"/>
    </xf>
    <xf numFmtId="0" fontId="63" fillId="0" borderId="20" xfId="0" applyFont="1" applyBorder="1" applyAlignment="1" applyProtection="1">
      <alignment horizontal="center" vertical="center" wrapText="1"/>
      <protection locked="0"/>
    </xf>
    <xf numFmtId="0" fontId="63" fillId="0" borderId="21" xfId="0" applyFont="1" applyBorder="1" applyAlignment="1" applyProtection="1">
      <alignment horizontal="center" vertical="center" wrapText="1"/>
      <protection locked="0"/>
    </xf>
    <xf numFmtId="0" fontId="63" fillId="0" borderId="0" xfId="0" applyFont="1" applyBorder="1" applyAlignment="1" applyProtection="1">
      <alignment horizontal="center" vertical="center" wrapText="1"/>
      <protection locked="0"/>
    </xf>
    <xf numFmtId="0" fontId="63" fillId="0" borderId="7" xfId="0" applyFont="1" applyBorder="1" applyAlignment="1" applyProtection="1">
      <alignment horizontal="center" vertical="center" wrapText="1"/>
      <protection locked="0"/>
    </xf>
    <xf numFmtId="0" fontId="63" fillId="0" borderId="2" xfId="0" applyFont="1" applyBorder="1" applyAlignment="1" applyProtection="1">
      <alignment horizontal="center" vertical="center" wrapText="1"/>
      <protection locked="0"/>
    </xf>
    <xf numFmtId="0" fontId="63" fillId="0" borderId="8" xfId="0" applyFont="1" applyBorder="1" applyAlignment="1" applyProtection="1">
      <alignment horizontal="center" vertical="center" wrapText="1"/>
      <protection locked="0"/>
    </xf>
    <xf numFmtId="0" fontId="63" fillId="0" borderId="36" xfId="0" applyFont="1" applyBorder="1" applyAlignment="1" applyProtection="1">
      <alignment horizontal="center" vertical="center" wrapText="1"/>
      <protection locked="0"/>
    </xf>
    <xf numFmtId="0" fontId="63" fillId="0" borderId="1" xfId="0" applyFont="1" applyBorder="1" applyAlignment="1" applyProtection="1">
      <alignment horizontal="center" vertical="center" wrapText="1"/>
      <protection locked="0"/>
    </xf>
    <xf numFmtId="0" fontId="62" fillId="10" borderId="51" xfId="0" applyFont="1" applyFill="1" applyBorder="1" applyAlignment="1">
      <alignment horizontal="center" vertical="center" wrapText="1"/>
    </xf>
    <xf numFmtId="0" fontId="63" fillId="0" borderId="40" xfId="0" applyFont="1" applyBorder="1" applyAlignment="1" applyProtection="1">
      <alignment horizontal="center" vertical="center" wrapText="1"/>
      <protection locked="0"/>
    </xf>
    <xf numFmtId="0" fontId="63" fillId="0" borderId="41" xfId="0" applyFont="1" applyBorder="1" applyAlignment="1" applyProtection="1">
      <alignment horizontal="center" vertical="center" wrapText="1"/>
      <protection locked="0"/>
    </xf>
    <xf numFmtId="0" fontId="63" fillId="10" borderId="2" xfId="0" applyFont="1" applyFill="1" applyBorder="1" applyAlignment="1">
      <alignment horizontal="left" vertical="center" wrapText="1"/>
    </xf>
    <xf numFmtId="0" fontId="63" fillId="0" borderId="46" xfId="0" applyFont="1" applyBorder="1" applyAlignment="1" applyProtection="1">
      <alignment horizontal="center" vertical="center" wrapText="1"/>
      <protection locked="0"/>
    </xf>
    <xf numFmtId="0" fontId="63" fillId="0" borderId="47" xfId="0" applyFont="1" applyBorder="1" applyAlignment="1" applyProtection="1">
      <alignment horizontal="center" vertical="center" wrapText="1"/>
      <protection locked="0"/>
    </xf>
    <xf numFmtId="0" fontId="63" fillId="0" borderId="9" xfId="0" applyFont="1" applyBorder="1" applyAlignment="1" applyProtection="1">
      <alignment horizontal="center" vertical="center" wrapText="1"/>
      <protection locked="0"/>
    </xf>
    <xf numFmtId="0" fontId="67" fillId="0" borderId="46" xfId="0" applyFont="1" applyBorder="1" applyAlignment="1">
      <alignment horizontal="center" vertical="top" wrapText="1"/>
    </xf>
    <xf numFmtId="0" fontId="67" fillId="0" borderId="47" xfId="0" applyFont="1" applyBorder="1" applyAlignment="1">
      <alignment horizontal="center" vertical="top" wrapText="1"/>
    </xf>
    <xf numFmtId="0" fontId="67" fillId="0" borderId="9" xfId="0" applyFont="1" applyBorder="1" applyAlignment="1">
      <alignment horizontal="center" vertical="top" wrapText="1"/>
    </xf>
    <xf numFmtId="0" fontId="67" fillId="0" borderId="46" xfId="0" applyFont="1" applyBorder="1" applyAlignment="1">
      <alignment horizontal="center" vertical="center" wrapText="1"/>
    </xf>
    <xf numFmtId="0" fontId="67" fillId="0" borderId="47" xfId="0" applyFont="1" applyBorder="1" applyAlignment="1">
      <alignment horizontal="center" vertical="center" wrapText="1"/>
    </xf>
    <xf numFmtId="0" fontId="67" fillId="0" borderId="9" xfId="0" applyFont="1" applyBorder="1" applyAlignment="1">
      <alignment horizontal="center" vertical="center" wrapText="1"/>
    </xf>
    <xf numFmtId="0" fontId="25" fillId="0" borderId="0" xfId="0" applyFont="1" applyBorder="1" applyAlignment="1" applyProtection="1">
      <alignment horizontal="center" vertical="top" wrapText="1"/>
      <protection locked="0"/>
    </xf>
    <xf numFmtId="0" fontId="67" fillId="0" borderId="17" xfId="0" applyFont="1" applyBorder="1" applyAlignment="1">
      <alignment horizontal="left" vertical="center" wrapText="1"/>
    </xf>
    <xf numFmtId="0" fontId="67" fillId="0" borderId="10" xfId="0" applyFont="1" applyBorder="1" applyAlignment="1">
      <alignment horizontal="left" vertical="center" wrapText="1"/>
    </xf>
    <xf numFmtId="0" fontId="67" fillId="0" borderId="64" xfId="0" applyFont="1" applyBorder="1" applyAlignment="1">
      <alignment horizontal="left" vertical="center" wrapText="1"/>
    </xf>
    <xf numFmtId="0" fontId="67" fillId="0" borderId="53" xfId="0" applyFont="1" applyBorder="1" applyAlignment="1">
      <alignment horizontal="left" vertical="center" wrapText="1"/>
    </xf>
    <xf numFmtId="0" fontId="67" fillId="0" borderId="48" xfId="0" applyFont="1" applyBorder="1" applyAlignment="1">
      <alignment horizontal="left" vertical="center" wrapText="1"/>
    </xf>
    <xf numFmtId="0" fontId="67" fillId="0" borderId="67" xfId="0" applyFont="1" applyBorder="1" applyAlignment="1">
      <alignment horizontal="left" vertical="center" wrapText="1"/>
    </xf>
    <xf numFmtId="0" fontId="67" fillId="0" borderId="36" xfId="0" applyFont="1" applyBorder="1" applyAlignment="1" applyProtection="1">
      <alignment horizontal="center" vertical="center" wrapText="1"/>
      <protection locked="0"/>
    </xf>
    <xf numFmtId="0" fontId="67" fillId="0" borderId="1" xfId="0" applyFont="1" applyBorder="1" applyAlignment="1" applyProtection="1">
      <alignment horizontal="center" vertical="center" wrapText="1"/>
      <protection locked="0"/>
    </xf>
    <xf numFmtId="0" fontId="67" fillId="0" borderId="38" xfId="0" applyFont="1" applyBorder="1" applyAlignment="1" applyProtection="1">
      <alignment horizontal="center" vertical="center" wrapText="1"/>
      <protection locked="0"/>
    </xf>
    <xf numFmtId="0" fontId="67" fillId="0" borderId="10" xfId="0" applyFont="1" applyBorder="1" applyAlignment="1">
      <alignment horizontal="center" vertical="top" wrapText="1"/>
    </xf>
    <xf numFmtId="0" fontId="67" fillId="0" borderId="38" xfId="0" applyFont="1" applyBorder="1" applyAlignment="1">
      <alignment horizontal="center" vertical="top" wrapText="1"/>
    </xf>
    <xf numFmtId="0" fontId="67" fillId="0" borderId="36" xfId="0" applyFont="1" applyBorder="1" applyAlignment="1">
      <alignment horizontal="center" vertical="top" wrapText="1"/>
    </xf>
    <xf numFmtId="0" fontId="67" fillId="0" borderId="15" xfId="0" applyFont="1" applyBorder="1" applyAlignment="1">
      <alignment horizontal="center" vertical="top" wrapText="1"/>
    </xf>
    <xf numFmtId="0" fontId="67" fillId="0" borderId="56" xfId="0" applyFont="1" applyBorder="1" applyAlignment="1">
      <alignment horizontal="center" vertical="top" wrapText="1"/>
    </xf>
    <xf numFmtId="0" fontId="67" fillId="0" borderId="37" xfId="0" applyFont="1" applyBorder="1" applyAlignment="1" applyProtection="1">
      <alignment horizontal="center" vertical="center" wrapText="1"/>
      <protection locked="0"/>
    </xf>
    <xf numFmtId="0" fontId="67" fillId="0" borderId="26" xfId="0" applyFont="1" applyBorder="1" applyAlignment="1" applyProtection="1">
      <alignment horizontal="center" vertical="center" wrapText="1"/>
      <protection locked="0"/>
    </xf>
    <xf numFmtId="0" fontId="67" fillId="0" borderId="39" xfId="0" applyFont="1" applyBorder="1" applyAlignment="1" applyProtection="1">
      <alignment horizontal="center" vertical="center" wrapText="1"/>
      <protection locked="0"/>
    </xf>
    <xf numFmtId="0" fontId="67" fillId="0" borderId="48" xfId="0" applyFont="1" applyBorder="1" applyAlignment="1">
      <alignment horizontal="center" vertical="top" wrapText="1"/>
    </xf>
    <xf numFmtId="0" fontId="67" fillId="0" borderId="39" xfId="0" applyFont="1" applyBorder="1" applyAlignment="1">
      <alignment horizontal="center" vertical="top" wrapText="1"/>
    </xf>
    <xf numFmtId="0" fontId="67" fillId="0" borderId="37" xfId="0" applyFont="1" applyBorder="1" applyAlignment="1">
      <alignment horizontal="center" vertical="top" wrapText="1"/>
    </xf>
    <xf numFmtId="0" fontId="67" fillId="0" borderId="2" xfId="0" applyFont="1" applyBorder="1" applyAlignment="1">
      <alignment horizontal="center" vertical="top" wrapText="1"/>
    </xf>
    <xf numFmtId="0" fontId="67" fillId="0" borderId="8" xfId="0" applyFont="1" applyBorder="1" applyAlignment="1">
      <alignment horizontal="center" vertical="top" wrapText="1"/>
    </xf>
    <xf numFmtId="0" fontId="32" fillId="0" borderId="36" xfId="0" applyFont="1" applyBorder="1" applyAlignment="1">
      <alignment horizontal="center" vertical="center"/>
    </xf>
    <xf numFmtId="0" fontId="32" fillId="0" borderId="1" xfId="0" applyFont="1" applyBorder="1" applyAlignment="1">
      <alignment horizontal="center" vertical="center"/>
    </xf>
    <xf numFmtId="0" fontId="32" fillId="0" borderId="38" xfId="0" applyFont="1" applyBorder="1" applyAlignment="1">
      <alignment horizontal="center" vertical="center"/>
    </xf>
    <xf numFmtId="0" fontId="32" fillId="0" borderId="37" xfId="0" applyFont="1" applyBorder="1" applyAlignment="1">
      <alignment horizontal="center" vertical="center"/>
    </xf>
    <xf numFmtId="0" fontId="32" fillId="0" borderId="26" xfId="0" applyFont="1" applyBorder="1" applyAlignment="1">
      <alignment horizontal="center" vertical="center"/>
    </xf>
    <xf numFmtId="0" fontId="32" fillId="0" borderId="39" xfId="0" applyFont="1" applyBorder="1" applyAlignment="1">
      <alignment horizontal="center" vertical="center"/>
    </xf>
    <xf numFmtId="0" fontId="32" fillId="0" borderId="19" xfId="0" applyFont="1" applyBorder="1" applyAlignment="1">
      <alignment horizontal="center"/>
    </xf>
    <xf numFmtId="0" fontId="32" fillId="0" borderId="20" xfId="0" applyFont="1" applyBorder="1" applyAlignment="1">
      <alignment horizontal="center"/>
    </xf>
    <xf numFmtId="0" fontId="32" fillId="0" borderId="22" xfId="0" applyFont="1" applyBorder="1" applyAlignment="1">
      <alignment horizontal="center"/>
    </xf>
    <xf numFmtId="0" fontId="32" fillId="0" borderId="0" xfId="0" applyFont="1" applyBorder="1" applyAlignment="1">
      <alignment horizontal="center"/>
    </xf>
    <xf numFmtId="0" fontId="32" fillId="0" borderId="23" xfId="0" applyFont="1" applyBorder="1" applyAlignment="1">
      <alignment horizontal="center"/>
    </xf>
    <xf numFmtId="0" fontId="32" fillId="0" borderId="2" xfId="0" applyFont="1" applyBorder="1" applyAlignment="1">
      <alignment horizontal="center"/>
    </xf>
    <xf numFmtId="0" fontId="67" fillId="0" borderId="43" xfId="0" applyFont="1" applyBorder="1" applyAlignment="1" applyProtection="1">
      <alignment horizontal="center" vertical="center" wrapText="1"/>
      <protection locked="0"/>
    </xf>
    <xf numFmtId="0" fontId="67" fillId="0" borderId="5" xfId="0" applyFont="1" applyBorder="1" applyAlignment="1" applyProtection="1">
      <alignment horizontal="center" vertical="center" wrapText="1"/>
      <protection locked="0"/>
    </xf>
    <xf numFmtId="0" fontId="67" fillId="0" borderId="55" xfId="0" applyFont="1" applyBorder="1" applyAlignment="1" applyProtection="1">
      <alignment horizontal="center" vertical="center" wrapText="1"/>
      <protection locked="0"/>
    </xf>
    <xf numFmtId="0" fontId="67" fillId="0" borderId="49" xfId="0" applyFont="1" applyBorder="1" applyAlignment="1">
      <alignment horizontal="center" vertical="top" wrapText="1"/>
    </xf>
    <xf numFmtId="0" fontId="67" fillId="0" borderId="54" xfId="0" applyFont="1" applyBorder="1" applyAlignment="1">
      <alignment horizontal="center" vertical="top" wrapText="1"/>
    </xf>
    <xf numFmtId="0" fontId="67" fillId="0" borderId="40" xfId="0" applyFont="1" applyBorder="1" applyAlignment="1">
      <alignment horizontal="center" vertical="top" wrapText="1"/>
    </xf>
    <xf numFmtId="0" fontId="67" fillId="0" borderId="1" xfId="0" applyFont="1" applyBorder="1" applyAlignment="1">
      <alignment vertical="center" wrapText="1"/>
    </xf>
    <xf numFmtId="0" fontId="67" fillId="10" borderId="17" xfId="0" applyFont="1" applyFill="1" applyBorder="1" applyAlignment="1">
      <alignment horizontal="justify" vertical="center" wrapText="1"/>
    </xf>
    <xf numFmtId="0" fontId="67" fillId="10" borderId="64" xfId="0" applyFont="1" applyFill="1" applyBorder="1" applyAlignment="1">
      <alignment horizontal="justify" vertical="center" wrapText="1"/>
    </xf>
    <xf numFmtId="0" fontId="67" fillId="10" borderId="10" xfId="0" applyFont="1" applyFill="1" applyBorder="1" applyAlignment="1">
      <alignment horizontal="justify" vertical="center" wrapText="1"/>
    </xf>
    <xf numFmtId="0" fontId="67" fillId="0" borderId="17" xfId="0" applyFont="1" applyBorder="1" applyAlignment="1">
      <alignment vertical="center" wrapText="1"/>
    </xf>
    <xf numFmtId="0" fontId="67" fillId="0" borderId="64" xfId="0" applyFont="1" applyBorder="1" applyAlignment="1">
      <alignment vertical="center" wrapText="1"/>
    </xf>
    <xf numFmtId="0" fontId="67" fillId="0" borderId="10" xfId="0" applyFont="1" applyBorder="1" applyAlignment="1">
      <alignment vertical="center" wrapText="1"/>
    </xf>
    <xf numFmtId="0" fontId="67" fillId="10" borderId="1" xfId="0" applyFont="1" applyFill="1" applyBorder="1" applyAlignment="1">
      <alignment horizontal="justify" vertical="center" wrapText="1"/>
    </xf>
    <xf numFmtId="0" fontId="67" fillId="10" borderId="1" xfId="0" quotePrefix="1" applyFont="1" applyFill="1" applyBorder="1" applyAlignment="1">
      <alignment horizontal="justify" vertical="center" wrapText="1"/>
    </xf>
    <xf numFmtId="0" fontId="32" fillId="0" borderId="0" xfId="0" applyFont="1" applyAlignment="1">
      <alignment horizontal="center"/>
    </xf>
    <xf numFmtId="0" fontId="66" fillId="10" borderId="0" xfId="0" applyFont="1" applyFill="1" applyBorder="1" applyAlignment="1">
      <alignment horizontal="left" vertical="center" wrapText="1"/>
    </xf>
    <xf numFmtId="0" fontId="67" fillId="10" borderId="0" xfId="0" applyFont="1" applyFill="1" applyBorder="1" applyAlignment="1">
      <alignment horizontal="left" vertical="center" wrapText="1"/>
    </xf>
    <xf numFmtId="0" fontId="66" fillId="19" borderId="61" xfId="0" applyFont="1" applyFill="1" applyBorder="1" applyAlignment="1">
      <alignment horizontal="center" vertical="center" wrapText="1"/>
    </xf>
    <xf numFmtId="0" fontId="67" fillId="19" borderId="18" xfId="0" applyFont="1" applyFill="1" applyBorder="1" applyAlignment="1">
      <alignment horizontal="center" vertical="center" wrapText="1"/>
    </xf>
    <xf numFmtId="0" fontId="66" fillId="16" borderId="46" xfId="0" applyFont="1" applyFill="1" applyBorder="1" applyAlignment="1">
      <alignment horizontal="center" vertical="center" wrapText="1"/>
    </xf>
    <xf numFmtId="0" fontId="66" fillId="16" borderId="47" xfId="0" applyFont="1" applyFill="1" applyBorder="1" applyAlignment="1">
      <alignment horizontal="center" vertical="center" wrapText="1"/>
    </xf>
    <xf numFmtId="0" fontId="66" fillId="16" borderId="9" xfId="0" applyFont="1" applyFill="1" applyBorder="1" applyAlignment="1">
      <alignment horizontal="center" vertical="center" wrapText="1"/>
    </xf>
    <xf numFmtId="0" fontId="66" fillId="16" borderId="27" xfId="0" applyFont="1" applyFill="1" applyBorder="1" applyAlignment="1">
      <alignment horizontal="center" vertical="center" wrapText="1"/>
    </xf>
    <xf numFmtId="0" fontId="66" fillId="16" borderId="25" xfId="0" applyFont="1" applyFill="1" applyBorder="1" applyAlignment="1">
      <alignment horizontal="center" vertical="center" wrapText="1"/>
    </xf>
    <xf numFmtId="0" fontId="66" fillId="16" borderId="50" xfId="0" applyFont="1" applyFill="1" applyBorder="1" applyAlignment="1">
      <alignment horizontal="center" vertical="center" wrapText="1"/>
    </xf>
    <xf numFmtId="0" fontId="67" fillId="10" borderId="61" xfId="0" applyFont="1" applyFill="1" applyBorder="1" applyAlignment="1">
      <alignment horizontal="left" vertical="center" wrapText="1"/>
    </xf>
    <xf numFmtId="0" fontId="67" fillId="10" borderId="51" xfId="0" applyFont="1" applyFill="1" applyBorder="1" applyAlignment="1">
      <alignment horizontal="left" vertical="center" wrapText="1"/>
    </xf>
    <xf numFmtId="0" fontId="67" fillId="10" borderId="18" xfId="0" applyFont="1" applyFill="1" applyBorder="1" applyAlignment="1">
      <alignment horizontal="left" vertical="center" wrapText="1"/>
    </xf>
    <xf numFmtId="0" fontId="66" fillId="10" borderId="0" xfId="0" applyFont="1" applyFill="1" applyBorder="1" applyAlignment="1">
      <alignment horizontal="left" vertical="center"/>
    </xf>
    <xf numFmtId="0" fontId="38" fillId="0" borderId="0" xfId="0" applyFont="1" applyBorder="1" applyAlignment="1">
      <alignment horizontal="left" vertical="top"/>
    </xf>
    <xf numFmtId="0" fontId="67" fillId="19" borderId="51" xfId="0" applyFont="1" applyFill="1" applyBorder="1" applyAlignment="1">
      <alignment horizontal="center" vertical="center" wrapText="1"/>
    </xf>
    <xf numFmtId="0" fontId="32" fillId="0" borderId="40" xfId="0" applyFont="1" applyBorder="1" applyAlignment="1">
      <alignment horizontal="center" vertical="center"/>
    </xf>
    <xf numFmtId="0" fontId="32" fillId="0" borderId="41" xfId="0" applyFont="1" applyBorder="1" applyAlignment="1">
      <alignment horizontal="center" vertical="center"/>
    </xf>
    <xf numFmtId="0" fontId="32" fillId="0" borderId="54" xfId="0" applyFont="1" applyBorder="1" applyAlignment="1">
      <alignment horizontal="center" vertical="center"/>
    </xf>
    <xf numFmtId="0" fontId="66" fillId="16" borderId="69" xfId="0" applyFont="1" applyFill="1" applyBorder="1" applyAlignment="1">
      <alignment horizontal="center" vertical="center" wrapText="1"/>
    </xf>
    <xf numFmtId="0" fontId="66" fillId="16" borderId="70" xfId="0" applyFont="1" applyFill="1" applyBorder="1" applyAlignment="1">
      <alignment horizontal="center" vertical="center" wrapText="1"/>
    </xf>
    <xf numFmtId="0" fontId="66" fillId="16" borderId="71" xfId="0" applyFont="1" applyFill="1" applyBorder="1" applyAlignment="1">
      <alignment horizontal="center" vertical="center" wrapText="1"/>
    </xf>
    <xf numFmtId="0" fontId="66" fillId="16" borderId="41" xfId="0" applyFont="1" applyFill="1" applyBorder="1" applyAlignment="1">
      <alignment horizontal="center" vertical="center" wrapText="1"/>
    </xf>
    <xf numFmtId="0" fontId="66" fillId="16" borderId="1" xfId="0" applyFont="1" applyFill="1" applyBorder="1" applyAlignment="1">
      <alignment horizontal="center" vertical="center" wrapText="1"/>
    </xf>
    <xf numFmtId="0" fontId="66" fillId="16" borderId="26" xfId="0" applyFont="1" applyFill="1" applyBorder="1" applyAlignment="1">
      <alignment horizontal="center" vertical="center" wrapText="1"/>
    </xf>
    <xf numFmtId="49" fontId="67" fillId="10" borderId="17" xfId="0" applyNumberFormat="1" applyFont="1" applyFill="1" applyBorder="1" applyAlignment="1">
      <alignment horizontal="justify" vertical="center" wrapText="1"/>
    </xf>
    <xf numFmtId="49" fontId="67" fillId="10" borderId="10" xfId="0" applyNumberFormat="1" applyFont="1" applyFill="1" applyBorder="1" applyAlignment="1">
      <alignment horizontal="justify" vertical="center" wrapText="1"/>
    </xf>
    <xf numFmtId="0" fontId="67" fillId="10" borderId="1" xfId="0" applyFont="1" applyFill="1" applyBorder="1" applyAlignment="1">
      <alignment vertical="center" wrapText="1"/>
    </xf>
    <xf numFmtId="0" fontId="67" fillId="0" borderId="1" xfId="0" applyFont="1" applyFill="1" applyBorder="1" applyAlignment="1">
      <alignment vertical="center" wrapText="1"/>
    </xf>
    <xf numFmtId="0" fontId="66" fillId="0" borderId="61" xfId="0" applyFont="1" applyBorder="1" applyAlignment="1">
      <alignment horizontal="center" vertical="top" wrapText="1"/>
    </xf>
    <xf numFmtId="0" fontId="66" fillId="0" borderId="18" xfId="0" applyFont="1" applyBorder="1" applyAlignment="1">
      <alignment horizontal="center" vertical="top" wrapText="1"/>
    </xf>
    <xf numFmtId="0" fontId="66" fillId="16" borderId="61" xfId="0" applyFont="1" applyFill="1" applyBorder="1" applyAlignment="1">
      <alignment horizontal="center" vertical="center" wrapText="1"/>
    </xf>
    <xf numFmtId="0" fontId="66" fillId="16" borderId="51" xfId="0" applyFont="1" applyFill="1" applyBorder="1" applyAlignment="1">
      <alignment horizontal="center" vertical="center" wrapText="1"/>
    </xf>
    <xf numFmtId="0" fontId="66" fillId="16" borderId="18" xfId="0" applyFont="1" applyFill="1" applyBorder="1" applyAlignment="1">
      <alignment horizontal="center" vertical="center" wrapText="1"/>
    </xf>
    <xf numFmtId="0" fontId="66" fillId="0" borderId="65" xfId="0" applyFont="1" applyBorder="1" applyAlignment="1">
      <alignment horizontal="center" vertical="top" wrapText="1"/>
    </xf>
    <xf numFmtId="0" fontId="66" fillId="0" borderId="77" xfId="0" applyFont="1" applyBorder="1" applyAlignment="1">
      <alignment horizontal="center" vertical="top" wrapText="1"/>
    </xf>
    <xf numFmtId="0" fontId="66" fillId="0" borderId="66" xfId="0" applyFont="1" applyBorder="1" applyAlignment="1">
      <alignment horizontal="center" vertical="top" wrapText="1"/>
    </xf>
    <xf numFmtId="0" fontId="66" fillId="0" borderId="20" xfId="0" applyFont="1" applyBorder="1" applyAlignment="1">
      <alignment horizontal="center" vertical="top" wrapText="1"/>
    </xf>
    <xf numFmtId="0" fontId="66" fillId="0" borderId="21" xfId="0" applyFont="1" applyBorder="1" applyAlignment="1">
      <alignment horizontal="center" vertical="top" wrapText="1"/>
    </xf>
    <xf numFmtId="0" fontId="66" fillId="0" borderId="73" xfId="0" applyFont="1" applyBorder="1" applyAlignment="1">
      <alignment horizontal="center" vertical="top" wrapText="1"/>
    </xf>
    <xf numFmtId="0" fontId="66" fillId="0" borderId="74" xfId="0" applyFont="1" applyBorder="1" applyAlignment="1">
      <alignment horizontal="center" vertical="top" wrapText="1"/>
    </xf>
    <xf numFmtId="0" fontId="25" fillId="0" borderId="17" xfId="0" applyFont="1" applyBorder="1" applyAlignment="1" applyProtection="1">
      <alignment horizontal="center" vertical="top" wrapText="1"/>
      <protection locked="0"/>
    </xf>
    <xf numFmtId="0" fontId="25" fillId="0" borderId="64" xfId="0" applyFont="1" applyBorder="1" applyAlignment="1" applyProtection="1">
      <alignment horizontal="center" vertical="top" wrapText="1"/>
      <protection locked="0"/>
    </xf>
    <xf numFmtId="0" fontId="25" fillId="0" borderId="31" xfId="0" applyFont="1" applyBorder="1" applyAlignment="1" applyProtection="1">
      <alignment horizontal="center" vertical="top" wrapText="1"/>
      <protection locked="0"/>
    </xf>
    <xf numFmtId="0" fontId="31" fillId="16" borderId="42" xfId="0" applyFont="1" applyFill="1" applyBorder="1" applyAlignment="1">
      <alignment horizontal="center" vertical="center" wrapText="1"/>
    </xf>
    <xf numFmtId="0" fontId="31" fillId="16" borderId="35" xfId="0" applyFont="1" applyFill="1" applyBorder="1" applyAlignment="1">
      <alignment horizontal="center" vertical="center" wrapText="1"/>
    </xf>
    <xf numFmtId="0" fontId="30" fillId="10" borderId="40" xfId="0" applyFont="1" applyFill="1" applyBorder="1" applyAlignment="1">
      <alignment horizontal="left" vertical="top" wrapText="1"/>
    </xf>
    <xf numFmtId="0" fontId="30" fillId="10" borderId="41" xfId="0" applyFont="1" applyFill="1" applyBorder="1" applyAlignment="1">
      <alignment horizontal="left" vertical="top" wrapText="1"/>
    </xf>
    <xf numFmtId="0" fontId="30" fillId="10" borderId="54" xfId="0" applyFont="1" applyFill="1" applyBorder="1" applyAlignment="1">
      <alignment horizontal="left" vertical="top" wrapText="1"/>
    </xf>
    <xf numFmtId="0" fontId="30" fillId="10" borderId="37" xfId="0" applyFont="1" applyFill="1" applyBorder="1" applyAlignment="1">
      <alignment horizontal="left" vertical="top" wrapText="1"/>
    </xf>
    <xf numFmtId="0" fontId="30" fillId="10" borderId="26" xfId="0" applyFont="1" applyFill="1" applyBorder="1" applyAlignment="1">
      <alignment horizontal="left" vertical="top" wrapText="1"/>
    </xf>
    <xf numFmtId="0" fontId="30" fillId="10" borderId="39" xfId="0" applyFont="1" applyFill="1" applyBorder="1" applyAlignment="1">
      <alignment horizontal="left" vertical="top" wrapText="1"/>
    </xf>
    <xf numFmtId="0" fontId="30" fillId="10" borderId="1" xfId="0" applyFont="1" applyFill="1" applyBorder="1" applyAlignment="1">
      <alignment horizontal="center" vertical="center" wrapText="1"/>
    </xf>
    <xf numFmtId="0" fontId="33" fillId="10" borderId="17" xfId="0" applyFont="1" applyFill="1" applyBorder="1" applyAlignment="1">
      <alignment horizontal="center" vertical="center" wrapText="1"/>
    </xf>
    <xf numFmtId="0" fontId="30" fillId="10" borderId="64" xfId="0" applyFont="1" applyFill="1" applyBorder="1" applyAlignment="1">
      <alignment wrapText="1"/>
    </xf>
    <xf numFmtId="0" fontId="30" fillId="10" borderId="10" xfId="0" applyFont="1" applyFill="1" applyBorder="1" applyAlignment="1">
      <alignment wrapText="1"/>
    </xf>
    <xf numFmtId="0" fontId="30" fillId="10" borderId="17" xfId="0" applyFont="1" applyFill="1" applyBorder="1" applyAlignment="1">
      <alignment horizontal="center" vertical="center" wrapText="1"/>
    </xf>
    <xf numFmtId="0" fontId="30" fillId="10" borderId="64" xfId="0" applyFont="1" applyFill="1" applyBorder="1" applyAlignment="1">
      <alignment horizontal="center" vertical="center" wrapText="1"/>
    </xf>
    <xf numFmtId="0" fontId="30" fillId="10" borderId="10" xfId="0" applyFont="1" applyFill="1" applyBorder="1" applyAlignment="1">
      <alignment horizontal="center" vertical="center" wrapText="1"/>
    </xf>
    <xf numFmtId="0" fontId="33" fillId="10" borderId="64" xfId="0" applyFont="1" applyFill="1" applyBorder="1" applyAlignment="1">
      <alignment horizontal="center" vertical="center" wrapText="1"/>
    </xf>
    <xf numFmtId="0" fontId="33" fillId="10" borderId="10" xfId="0" applyFont="1" applyFill="1" applyBorder="1" applyAlignment="1">
      <alignment horizontal="center" vertical="center" wrapText="1"/>
    </xf>
    <xf numFmtId="0" fontId="35" fillId="17" borderId="65" xfId="0" applyFont="1" applyFill="1" applyBorder="1" applyAlignment="1">
      <alignment horizontal="center" vertical="center" wrapText="1"/>
    </xf>
    <xf numFmtId="0" fontId="35" fillId="17" borderId="77" xfId="0" applyFont="1" applyFill="1" applyBorder="1" applyAlignment="1">
      <alignment horizontal="center" vertical="center" wrapText="1"/>
    </xf>
    <xf numFmtId="0" fontId="35" fillId="17" borderId="66" xfId="0" applyFont="1" applyFill="1" applyBorder="1" applyAlignment="1">
      <alignment horizontal="center" vertical="center" wrapText="1"/>
    </xf>
    <xf numFmtId="0" fontId="30" fillId="16" borderId="20" xfId="0" applyFont="1" applyFill="1" applyBorder="1" applyAlignment="1">
      <alignment horizontal="center" vertical="center" wrapText="1"/>
    </xf>
    <xf numFmtId="0" fontId="30" fillId="16" borderId="2" xfId="0" applyFont="1" applyFill="1" applyBorder="1" applyAlignment="1">
      <alignment horizontal="center" vertical="center" wrapText="1"/>
    </xf>
    <xf numFmtId="0" fontId="30" fillId="3" borderId="46" xfId="0" applyFont="1" applyFill="1" applyBorder="1" applyAlignment="1">
      <alignment horizontal="center" vertical="center" wrapText="1"/>
    </xf>
    <xf numFmtId="0" fontId="30" fillId="3" borderId="9" xfId="0" applyFont="1" applyFill="1" applyBorder="1" applyAlignment="1">
      <alignment horizontal="center" vertical="center" wrapText="1"/>
    </xf>
    <xf numFmtId="0" fontId="31" fillId="16" borderId="33" xfId="0" applyFont="1" applyFill="1" applyBorder="1" applyAlignment="1">
      <alignment horizontal="center" vertical="center" wrapText="1"/>
    </xf>
    <xf numFmtId="0" fontId="30" fillId="10" borderId="43" xfId="0" applyFont="1" applyFill="1" applyBorder="1" applyAlignment="1">
      <alignment horizontal="left" vertical="top" wrapText="1"/>
    </xf>
    <xf numFmtId="0" fontId="30" fillId="10" borderId="5" xfId="0" applyFont="1" applyFill="1" applyBorder="1" applyAlignment="1">
      <alignment horizontal="left" vertical="top" wrapText="1"/>
    </xf>
    <xf numFmtId="0" fontId="30" fillId="10" borderId="55" xfId="0" applyFont="1" applyFill="1" applyBorder="1" applyAlignment="1">
      <alignment horizontal="left" vertical="top" wrapText="1"/>
    </xf>
    <xf numFmtId="0" fontId="31" fillId="16" borderId="44" xfId="0" applyFont="1" applyFill="1" applyBorder="1" applyAlignment="1">
      <alignment horizontal="center" vertical="center" wrapText="1"/>
    </xf>
    <xf numFmtId="0" fontId="30" fillId="10" borderId="45" xfId="0" applyFont="1" applyFill="1" applyBorder="1" applyAlignment="1">
      <alignment horizontal="left" vertical="top" wrapText="1"/>
    </xf>
    <xf numFmtId="0" fontId="30" fillId="10" borderId="3" xfId="0" applyFont="1" applyFill="1" applyBorder="1" applyAlignment="1">
      <alignment horizontal="left" vertical="top" wrapText="1"/>
    </xf>
    <xf numFmtId="0" fontId="30" fillId="10" borderId="75" xfId="0" applyFont="1" applyFill="1" applyBorder="1" applyAlignment="1">
      <alignment horizontal="left" vertical="top" wrapText="1"/>
    </xf>
    <xf numFmtId="0" fontId="36" fillId="0" borderId="0" xfId="0" applyFont="1" applyBorder="1" applyAlignment="1" applyProtection="1">
      <alignment horizontal="center" vertical="center" wrapText="1"/>
      <protection locked="0"/>
    </xf>
    <xf numFmtId="0" fontId="36" fillId="0" borderId="15" xfId="0" applyFont="1" applyBorder="1" applyAlignment="1" applyProtection="1">
      <alignment horizontal="center" vertical="center" wrapText="1"/>
      <protection locked="0"/>
    </xf>
    <xf numFmtId="0" fontId="36" fillId="0" borderId="12" xfId="0" applyFont="1" applyBorder="1" applyAlignment="1" applyProtection="1">
      <alignment horizontal="center" vertical="top" wrapText="1"/>
      <protection locked="0"/>
    </xf>
    <xf numFmtId="0" fontId="36" fillId="0" borderId="15" xfId="0" applyFont="1" applyBorder="1" applyAlignment="1" applyProtection="1">
      <alignment horizontal="center" vertical="top" wrapText="1"/>
      <protection locked="0"/>
    </xf>
    <xf numFmtId="0" fontId="36" fillId="0" borderId="10" xfId="0" applyFont="1" applyBorder="1" applyAlignment="1" applyProtection="1">
      <alignment horizontal="center" vertical="top" wrapText="1"/>
      <protection locked="0"/>
    </xf>
    <xf numFmtId="0" fontId="36" fillId="0" borderId="1" xfId="0" applyFont="1" applyBorder="1" applyAlignment="1" applyProtection="1">
      <alignment horizontal="center" vertical="top" wrapText="1"/>
      <protection locked="0"/>
    </xf>
    <xf numFmtId="0" fontId="36" fillId="0" borderId="17" xfId="0" applyFont="1" applyBorder="1" applyAlignment="1" applyProtection="1">
      <alignment horizontal="center" vertical="top" wrapText="1"/>
      <protection locked="0"/>
    </xf>
    <xf numFmtId="0" fontId="36" fillId="0" borderId="36" xfId="0" applyFont="1" applyBorder="1" applyAlignment="1" applyProtection="1">
      <alignment horizontal="center" vertical="top" wrapText="1"/>
      <protection locked="0"/>
    </xf>
    <xf numFmtId="0" fontId="36" fillId="0" borderId="38" xfId="0" applyFont="1" applyBorder="1" applyAlignment="1" applyProtection="1">
      <alignment horizontal="center" vertical="top" wrapText="1"/>
      <protection locked="0"/>
    </xf>
    <xf numFmtId="0" fontId="25" fillId="0" borderId="62" xfId="0" applyFont="1" applyBorder="1" applyAlignment="1" applyProtection="1">
      <alignment horizontal="center" vertical="center" wrapText="1"/>
      <protection locked="0"/>
    </xf>
    <xf numFmtId="0" fontId="25" fillId="0" borderId="64" xfId="0" applyFont="1" applyBorder="1" applyAlignment="1" applyProtection="1">
      <alignment horizontal="center" vertical="center" wrapText="1"/>
      <protection locked="0"/>
    </xf>
    <xf numFmtId="0" fontId="25" fillId="0" borderId="31" xfId="0" applyFont="1" applyBorder="1" applyAlignment="1" applyProtection="1">
      <alignment horizontal="center" vertical="center" wrapText="1"/>
      <protection locked="0"/>
    </xf>
    <xf numFmtId="0" fontId="25" fillId="0" borderId="76" xfId="0" applyFont="1" applyBorder="1" applyAlignment="1" applyProtection="1">
      <alignment horizontal="center" vertical="center" wrapText="1"/>
      <protection locked="0"/>
    </xf>
    <xf numFmtId="0" fontId="25" fillId="0" borderId="15" xfId="0" applyFont="1" applyBorder="1" applyAlignment="1" applyProtection="1">
      <alignment horizontal="center" vertical="center" wrapText="1"/>
      <protection locked="0"/>
    </xf>
    <xf numFmtId="0" fontId="25" fillId="0" borderId="56" xfId="0" applyFont="1" applyBorder="1" applyAlignment="1" applyProtection="1">
      <alignment horizontal="center" vertical="center" wrapText="1"/>
      <protection locked="0"/>
    </xf>
    <xf numFmtId="0" fontId="36" fillId="0" borderId="40" xfId="0" applyFont="1" applyBorder="1" applyAlignment="1" applyProtection="1">
      <alignment horizontal="center" vertical="top" wrapText="1"/>
      <protection locked="0"/>
    </xf>
    <xf numFmtId="0" fontId="36" fillId="0" borderId="54" xfId="0" applyFont="1" applyBorder="1" applyAlignment="1" applyProtection="1">
      <alignment horizontal="center" vertical="top" wrapText="1"/>
      <protection locked="0"/>
    </xf>
    <xf numFmtId="0" fontId="36" fillId="0" borderId="46" xfId="0" applyFont="1" applyBorder="1" applyAlignment="1" applyProtection="1">
      <alignment horizontal="center" vertical="top" wrapText="1"/>
      <protection locked="0"/>
    </xf>
    <xf numFmtId="0" fontId="36" fillId="0" borderId="33" xfId="0" applyFont="1" applyBorder="1" applyAlignment="1" applyProtection="1">
      <alignment horizontal="center" vertical="top" wrapText="1"/>
      <protection locked="0"/>
    </xf>
    <xf numFmtId="0" fontId="36" fillId="0" borderId="44" xfId="0" applyFont="1" applyBorder="1" applyAlignment="1" applyProtection="1">
      <alignment horizontal="center" vertical="top" wrapText="1"/>
      <protection locked="0"/>
    </xf>
    <xf numFmtId="0" fontId="57" fillId="0" borderId="1" xfId="0" applyFont="1" applyBorder="1" applyAlignment="1">
      <alignment horizontal="center" vertical="center"/>
    </xf>
    <xf numFmtId="0" fontId="30" fillId="0" borderId="17" xfId="0" applyFont="1" applyBorder="1" applyAlignment="1">
      <alignment vertical="top"/>
    </xf>
    <xf numFmtId="0" fontId="30" fillId="0" borderId="10" xfId="0" applyFont="1" applyBorder="1" applyAlignment="1">
      <alignment vertical="top"/>
    </xf>
    <xf numFmtId="0" fontId="30" fillId="0" borderId="17" xfId="0" applyFont="1" applyBorder="1" applyAlignment="1">
      <alignment vertical="top" wrapText="1"/>
    </xf>
    <xf numFmtId="0" fontId="30" fillId="0" borderId="10" xfId="0" applyFont="1" applyBorder="1" applyAlignment="1">
      <alignment vertical="top" wrapText="1"/>
    </xf>
    <xf numFmtId="0" fontId="32" fillId="0" borderId="1" xfId="0" applyFont="1" applyBorder="1" applyAlignment="1">
      <alignment horizontal="center"/>
    </xf>
    <xf numFmtId="0" fontId="30" fillId="0" borderId="12" xfId="0" applyFont="1" applyBorder="1" applyAlignment="1">
      <alignment horizontal="left" vertical="top"/>
    </xf>
    <xf numFmtId="0" fontId="37" fillId="20" borderId="11" xfId="0" applyFont="1" applyFill="1" applyBorder="1" applyAlignment="1">
      <alignment horizontal="left" vertical="center" wrapText="1"/>
    </xf>
    <xf numFmtId="0" fontId="37" fillId="20" borderId="12" xfId="0" applyFont="1" applyFill="1" applyBorder="1" applyAlignment="1">
      <alignment horizontal="left" vertical="center" wrapText="1"/>
    </xf>
    <xf numFmtId="0" fontId="30" fillId="20" borderId="12" xfId="0" applyFont="1" applyFill="1" applyBorder="1" applyAlignment="1">
      <alignment wrapText="1"/>
    </xf>
    <xf numFmtId="0" fontId="30" fillId="20" borderId="13" xfId="0" applyFont="1" applyFill="1" applyBorder="1" applyAlignment="1">
      <alignment wrapText="1"/>
    </xf>
    <xf numFmtId="0" fontId="37" fillId="20" borderId="14" xfId="0" applyFont="1" applyFill="1" applyBorder="1" applyAlignment="1">
      <alignment horizontal="left" vertical="center" wrapText="1"/>
    </xf>
    <xf numFmtId="0" fontId="37" fillId="20" borderId="15" xfId="0" applyFont="1" applyFill="1" applyBorder="1" applyAlignment="1">
      <alignment horizontal="left" vertical="center" wrapText="1"/>
    </xf>
    <xf numFmtId="0" fontId="30" fillId="20" borderId="15" xfId="0" applyFont="1" applyFill="1" applyBorder="1" applyAlignment="1">
      <alignment wrapText="1"/>
    </xf>
    <xf numFmtId="0" fontId="30" fillId="20" borderId="16" xfId="0" applyFont="1" applyFill="1" applyBorder="1" applyAlignment="1">
      <alignment wrapText="1"/>
    </xf>
    <xf numFmtId="0" fontId="37" fillId="10" borderId="0" xfId="0" applyFont="1" applyFill="1" applyBorder="1" applyAlignment="1">
      <alignment horizontal="left" vertical="center" wrapText="1"/>
    </xf>
    <xf numFmtId="0" fontId="30" fillId="10" borderId="0" xfId="0" applyFont="1" applyFill="1" applyBorder="1" applyAlignment="1">
      <alignment horizontal="left" vertical="center" wrapText="1"/>
    </xf>
    <xf numFmtId="0" fontId="33" fillId="16" borderId="17" xfId="0" applyFont="1" applyFill="1" applyBorder="1" applyAlignment="1">
      <alignment horizontal="center" vertical="center" wrapText="1"/>
    </xf>
    <xf numFmtId="0" fontId="33" fillId="16" borderId="64" xfId="0" applyFont="1" applyFill="1" applyBorder="1" applyAlignment="1">
      <alignment horizontal="center" vertical="center" wrapText="1"/>
    </xf>
    <xf numFmtId="0" fontId="30" fillId="16" borderId="64" xfId="0" applyFont="1" applyFill="1" applyBorder="1" applyAlignment="1">
      <alignment horizontal="center" vertical="center" wrapText="1"/>
    </xf>
    <xf numFmtId="0" fontId="30" fillId="16" borderId="10" xfId="0" applyFont="1" applyFill="1" applyBorder="1" applyAlignment="1">
      <alignment horizontal="center" vertical="center" wrapText="1"/>
    </xf>
    <xf numFmtId="0" fontId="30" fillId="16" borderId="64" xfId="0" applyFont="1" applyFill="1" applyBorder="1" applyAlignment="1">
      <alignment wrapText="1"/>
    </xf>
    <xf numFmtId="0" fontId="30" fillId="16" borderId="10" xfId="0" applyFont="1" applyFill="1" applyBorder="1" applyAlignment="1">
      <alignment wrapText="1"/>
    </xf>
    <xf numFmtId="0" fontId="30" fillId="16" borderId="34" xfId="0" applyFont="1" applyFill="1" applyBorder="1" applyAlignment="1">
      <alignment horizontal="center" vertical="center" wrapText="1"/>
    </xf>
    <xf numFmtId="0" fontId="30" fillId="16" borderId="35" xfId="0" applyFont="1" applyFill="1" applyBorder="1" applyAlignment="1">
      <alignment horizontal="center" vertical="center" wrapText="1"/>
    </xf>
    <xf numFmtId="0" fontId="32" fillId="10" borderId="0" xfId="0" applyFont="1" applyFill="1" applyBorder="1" applyAlignment="1">
      <alignment horizontal="left" vertical="center" wrapText="1"/>
    </xf>
    <xf numFmtId="0" fontId="32" fillId="19" borderId="17" xfId="0" applyFont="1" applyFill="1" applyBorder="1" applyAlignment="1">
      <alignment horizontal="center" vertical="center" wrapText="1"/>
    </xf>
    <xf numFmtId="0" fontId="32" fillId="19" borderId="64" xfId="0" applyFont="1" applyFill="1" applyBorder="1" applyAlignment="1">
      <alignment horizontal="center" vertical="center" wrapText="1"/>
    </xf>
    <xf numFmtId="0" fontId="30" fillId="19" borderId="64" xfId="0" applyFont="1" applyFill="1" applyBorder="1" applyAlignment="1">
      <alignment horizontal="center" vertical="center" wrapText="1"/>
    </xf>
    <xf numFmtId="0" fontId="30" fillId="19" borderId="10" xfId="0" applyFont="1" applyFill="1" applyBorder="1" applyAlignment="1">
      <alignment horizontal="center" vertical="center" wrapText="1"/>
    </xf>
    <xf numFmtId="0" fontId="33" fillId="16" borderId="1" xfId="0" applyFont="1" applyFill="1" applyBorder="1" applyAlignment="1">
      <alignment horizontal="center" vertical="center" wrapText="1"/>
    </xf>
    <xf numFmtId="14" fontId="33" fillId="3" borderId="11" xfId="0" applyNumberFormat="1" applyFont="1" applyFill="1" applyBorder="1" applyAlignment="1">
      <alignment horizontal="center" vertical="center" wrapText="1"/>
    </xf>
    <xf numFmtId="0" fontId="31" fillId="3" borderId="12" xfId="0" applyFont="1" applyFill="1" applyBorder="1" applyAlignment="1">
      <alignment horizontal="center" vertical="center" wrapText="1"/>
    </xf>
    <xf numFmtId="0" fontId="31" fillId="3" borderId="13" xfId="0" applyFont="1" applyFill="1" applyBorder="1" applyAlignment="1">
      <alignment horizontal="center" vertical="center" wrapText="1"/>
    </xf>
    <xf numFmtId="0" fontId="32" fillId="19" borderId="61" xfId="0" applyFont="1" applyFill="1" applyBorder="1" applyAlignment="1">
      <alignment horizontal="center" vertical="center" wrapText="1"/>
    </xf>
    <xf numFmtId="0" fontId="31" fillId="19" borderId="51" xfId="0" applyFont="1" applyFill="1" applyBorder="1" applyAlignment="1">
      <alignment horizontal="center" vertical="center" wrapText="1"/>
    </xf>
    <xf numFmtId="0" fontId="31" fillId="19" borderId="18" xfId="0" applyFont="1" applyFill="1" applyBorder="1" applyAlignment="1">
      <alignment horizontal="center" vertical="center" wrapText="1"/>
    </xf>
    <xf numFmtId="0" fontId="30" fillId="19" borderId="51" xfId="0" applyFont="1" applyFill="1" applyBorder="1" applyAlignment="1">
      <alignment horizontal="center" vertical="center" wrapText="1"/>
    </xf>
    <xf numFmtId="0" fontId="30" fillId="19" borderId="18" xfId="0" applyFont="1" applyFill="1" applyBorder="1" applyAlignment="1">
      <alignment horizontal="center" vertical="center" wrapText="1"/>
    </xf>
    <xf numFmtId="0" fontId="36" fillId="10" borderId="61" xfId="0" applyFont="1" applyFill="1" applyBorder="1" applyAlignment="1">
      <alignment horizontal="left" vertical="center" wrapText="1"/>
    </xf>
    <xf numFmtId="0" fontId="36" fillId="10" borderId="51" xfId="0" applyFont="1" applyFill="1" applyBorder="1" applyAlignment="1">
      <alignment horizontal="left" vertical="center" wrapText="1"/>
    </xf>
    <xf numFmtId="0" fontId="36" fillId="10" borderId="18" xfId="0" applyFont="1" applyFill="1" applyBorder="1" applyAlignment="1">
      <alignment horizontal="left" vertical="center" wrapText="1"/>
    </xf>
    <xf numFmtId="0" fontId="33" fillId="16" borderId="10" xfId="0" applyFont="1" applyFill="1" applyBorder="1" applyAlignment="1">
      <alignment horizontal="center" vertical="center" wrapText="1"/>
    </xf>
    <xf numFmtId="0" fontId="31" fillId="16" borderId="42" xfId="0" applyFont="1" applyFill="1" applyBorder="1" applyAlignment="1">
      <alignment horizontal="center" vertical="center" textRotation="90" wrapText="1"/>
    </xf>
    <xf numFmtId="0" fontId="31" fillId="16" borderId="34" xfId="0" applyFont="1" applyFill="1" applyBorder="1" applyAlignment="1">
      <alignment horizontal="center" vertical="center" wrapText="1"/>
    </xf>
    <xf numFmtId="0" fontId="31" fillId="16" borderId="40" xfId="0" applyFont="1" applyFill="1" applyBorder="1" applyAlignment="1">
      <alignment horizontal="center" vertical="center" wrapText="1"/>
    </xf>
    <xf numFmtId="0" fontId="30" fillId="16" borderId="41" xfId="0" applyFont="1" applyFill="1" applyBorder="1" applyAlignment="1">
      <alignment horizontal="center" vertical="center" wrapText="1"/>
    </xf>
    <xf numFmtId="0" fontId="30" fillId="16" borderId="52" xfId="0" applyFont="1" applyFill="1" applyBorder="1" applyAlignment="1">
      <alignment horizontal="center" vertical="center" wrapText="1"/>
    </xf>
    <xf numFmtId="0" fontId="30" fillId="16" borderId="37" xfId="0" applyFont="1" applyFill="1" applyBorder="1" applyAlignment="1">
      <alignment horizontal="center" vertical="center" wrapText="1"/>
    </xf>
    <xf numFmtId="0" fontId="30" fillId="16" borderId="26" xfId="0" applyFont="1" applyFill="1" applyBorder="1" applyAlignment="1">
      <alignment horizontal="center" vertical="center" wrapText="1"/>
    </xf>
    <xf numFmtId="0" fontId="30" fillId="16" borderId="53" xfId="0" applyFont="1" applyFill="1" applyBorder="1" applyAlignment="1">
      <alignment horizontal="center" vertical="center" wrapText="1"/>
    </xf>
    <xf numFmtId="0" fontId="31" fillId="16" borderId="30" xfId="0" applyFont="1" applyFill="1" applyBorder="1" applyAlignment="1">
      <alignment horizontal="center" vertical="center" textRotation="90" wrapText="1"/>
    </xf>
    <xf numFmtId="0" fontId="31" fillId="16" borderId="31" xfId="0" applyFont="1" applyFill="1" applyBorder="1" applyAlignment="1">
      <alignment horizontal="center" vertical="center" wrapText="1"/>
    </xf>
    <xf numFmtId="0" fontId="31" fillId="16" borderId="32" xfId="0" applyFont="1" applyFill="1" applyBorder="1" applyAlignment="1">
      <alignment horizontal="center" vertical="center" wrapText="1"/>
    </xf>
    <xf numFmtId="0" fontId="35" fillId="16" borderId="49" xfId="0" applyFont="1" applyFill="1" applyBorder="1" applyAlignment="1">
      <alignment horizontal="center" vertical="center" wrapText="1"/>
    </xf>
    <xf numFmtId="0" fontId="36" fillId="16" borderId="41" xfId="0" applyFont="1" applyFill="1" applyBorder="1" applyAlignment="1">
      <alignment horizontal="center" vertical="center" wrapText="1"/>
    </xf>
    <xf numFmtId="0" fontId="36" fillId="16" borderId="52" xfId="0" applyFont="1" applyFill="1" applyBorder="1" applyAlignment="1">
      <alignment horizontal="center" vertical="center" wrapText="1"/>
    </xf>
    <xf numFmtId="0" fontId="36" fillId="16" borderId="10" xfId="0" applyFont="1" applyFill="1" applyBorder="1" applyAlignment="1">
      <alignment horizontal="center" vertical="center" wrapText="1"/>
    </xf>
    <xf numFmtId="0" fontId="36" fillId="16" borderId="1" xfId="0" applyFont="1" applyFill="1" applyBorder="1" applyAlignment="1">
      <alignment horizontal="center" vertical="center" wrapText="1"/>
    </xf>
    <xf numFmtId="0" fontId="36" fillId="16" borderId="17" xfId="0" applyFont="1" applyFill="1" applyBorder="1" applyAlignment="1">
      <alignment horizontal="center" vertical="center" wrapText="1"/>
    </xf>
    <xf numFmtId="0" fontId="36" fillId="16" borderId="48" xfId="0" applyFont="1" applyFill="1" applyBorder="1" applyAlignment="1">
      <alignment horizontal="center" vertical="center" wrapText="1"/>
    </xf>
    <xf numFmtId="0" fontId="36" fillId="16" borderId="26" xfId="0" applyFont="1" applyFill="1" applyBorder="1" applyAlignment="1">
      <alignment horizontal="center" vertical="center" wrapText="1"/>
    </xf>
    <xf numFmtId="0" fontId="36" fillId="16" borderId="53" xfId="0" applyFont="1" applyFill="1" applyBorder="1" applyAlignment="1">
      <alignment horizontal="center" vertical="center" wrapText="1"/>
    </xf>
    <xf numFmtId="0" fontId="35" fillId="16" borderId="42" xfId="0" applyFont="1" applyFill="1" applyBorder="1" applyAlignment="1">
      <alignment horizontal="center" vertical="center" textRotation="90" wrapText="1"/>
    </xf>
    <xf numFmtId="0" fontId="35" fillId="16" borderId="34" xfId="0" applyFont="1" applyFill="1" applyBorder="1" applyAlignment="1">
      <alignment horizontal="center" vertical="center" wrapText="1"/>
    </xf>
    <xf numFmtId="0" fontId="35" fillId="16" borderId="35" xfId="0" applyFont="1" applyFill="1" applyBorder="1" applyAlignment="1">
      <alignment horizontal="center" vertical="center" wrapText="1"/>
    </xf>
    <xf numFmtId="0" fontId="35" fillId="16" borderId="19" xfId="0" applyFont="1" applyFill="1" applyBorder="1" applyAlignment="1">
      <alignment horizontal="center" vertical="center" wrapText="1"/>
    </xf>
    <xf numFmtId="0" fontId="35" fillId="16" borderId="20" xfId="0" applyFont="1" applyFill="1" applyBorder="1" applyAlignment="1">
      <alignment horizontal="center" vertical="center" wrapText="1"/>
    </xf>
    <xf numFmtId="0" fontId="35" fillId="16" borderId="21" xfId="0" applyFont="1" applyFill="1" applyBorder="1" applyAlignment="1">
      <alignment horizontal="center" vertical="center" wrapText="1"/>
    </xf>
    <xf numFmtId="0" fontId="31" fillId="16" borderId="63" xfId="0" applyFont="1" applyFill="1" applyBorder="1" applyAlignment="1">
      <alignment horizontal="center" vertical="center" textRotation="90" wrapText="1"/>
    </xf>
    <xf numFmtId="0" fontId="31" fillId="16" borderId="64" xfId="0" applyFont="1" applyFill="1" applyBorder="1" applyAlignment="1">
      <alignment horizontal="center" vertical="center" wrapText="1"/>
    </xf>
    <xf numFmtId="0" fontId="31" fillId="16" borderId="67" xfId="0" applyFont="1" applyFill="1" applyBorder="1" applyAlignment="1">
      <alignment horizontal="center" vertical="center" wrapText="1"/>
    </xf>
    <xf numFmtId="0" fontId="30" fillId="10" borderId="0" xfId="0" applyFont="1" applyFill="1" applyBorder="1" applyAlignment="1">
      <alignment horizontal="center" vertical="center" wrapText="1"/>
    </xf>
    <xf numFmtId="0" fontId="25" fillId="0" borderId="58" xfId="0" applyFont="1" applyBorder="1" applyAlignment="1" applyProtection="1">
      <alignment horizontal="center" vertical="center" wrapText="1"/>
      <protection locked="0"/>
    </xf>
    <xf numFmtId="0" fontId="25" fillId="0" borderId="67" xfId="0" applyFont="1" applyBorder="1" applyAlignment="1" applyProtection="1">
      <alignment horizontal="center" vertical="center" wrapText="1"/>
      <protection locked="0"/>
    </xf>
    <xf numFmtId="0" fontId="25" fillId="0" borderId="32" xfId="0" applyFont="1" applyBorder="1" applyAlignment="1" applyProtection="1">
      <alignment horizontal="center" vertical="center" wrapText="1"/>
      <protection locked="0"/>
    </xf>
    <xf numFmtId="0" fontId="36" fillId="0" borderId="37" xfId="0" applyFont="1" applyBorder="1" applyAlignment="1" applyProtection="1">
      <alignment horizontal="center" vertical="top" wrapText="1"/>
      <protection locked="0"/>
    </xf>
    <xf numFmtId="0" fontId="36" fillId="0" borderId="39" xfId="0" applyFont="1" applyBorder="1" applyAlignment="1" applyProtection="1">
      <alignment horizontal="center" vertical="top" wrapText="1"/>
      <protection locked="0"/>
    </xf>
    <xf numFmtId="0" fontId="36" fillId="0" borderId="67" xfId="0" applyFont="1" applyBorder="1" applyAlignment="1" applyProtection="1">
      <alignment horizontal="center" vertical="top" wrapText="1"/>
      <protection locked="0"/>
    </xf>
    <xf numFmtId="0" fontId="36" fillId="0" borderId="48" xfId="0" applyFont="1" applyBorder="1" applyAlignment="1" applyProtection="1">
      <alignment horizontal="center" vertical="top" wrapText="1"/>
      <protection locked="0"/>
    </xf>
    <xf numFmtId="0" fontId="36" fillId="0" borderId="26" xfId="0" applyFont="1" applyBorder="1" applyAlignment="1" applyProtection="1">
      <alignment horizontal="center" vertical="top" wrapText="1"/>
      <protection locked="0"/>
    </xf>
    <xf numFmtId="0" fontId="36" fillId="0" borderId="53" xfId="0" applyFont="1" applyBorder="1" applyAlignment="1" applyProtection="1">
      <alignment horizontal="center" vertical="top" wrapText="1"/>
      <protection locked="0"/>
    </xf>
    <xf numFmtId="0" fontId="4" fillId="6" borderId="5"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1" fillId="0" borderId="46" xfId="0" applyFont="1" applyBorder="1" applyAlignment="1">
      <alignment horizontal="center" vertical="center" wrapText="1"/>
    </xf>
    <xf numFmtId="0" fontId="1" fillId="0" borderId="47" xfId="0" applyFont="1" applyBorder="1" applyAlignment="1">
      <alignment horizontal="center" vertical="center" wrapText="1"/>
    </xf>
    <xf numFmtId="0" fontId="1" fillId="0" borderId="9" xfId="0" applyFont="1" applyBorder="1" applyAlignment="1">
      <alignment horizontal="center" vertical="center" wrapText="1"/>
    </xf>
    <xf numFmtId="0" fontId="11" fillId="0" borderId="61" xfId="0" applyFont="1" applyBorder="1" applyAlignment="1">
      <alignment horizontal="center" vertical="center" wrapText="1"/>
    </xf>
    <xf numFmtId="0" fontId="11" fillId="0" borderId="51" xfId="0" applyFont="1" applyBorder="1" applyAlignment="1">
      <alignment horizontal="center" vertical="center" wrapText="1"/>
    </xf>
    <xf numFmtId="0" fontId="11" fillId="0" borderId="18" xfId="0" applyFont="1" applyBorder="1" applyAlignment="1">
      <alignment horizontal="center" vertical="center" wrapText="1"/>
    </xf>
    <xf numFmtId="0" fontId="4" fillId="7" borderId="1" xfId="0" applyFont="1" applyFill="1" applyBorder="1" applyAlignment="1">
      <alignment horizontal="center" vertical="center" wrapText="1"/>
    </xf>
    <xf numFmtId="0" fontId="11" fillId="0" borderId="19"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8" xfId="0" applyFont="1" applyBorder="1" applyAlignment="1">
      <alignment horizontal="center" vertical="center" wrapText="1"/>
    </xf>
    <xf numFmtId="0" fontId="1" fillId="0" borderId="1" xfId="0" applyFont="1" applyBorder="1" applyAlignment="1">
      <alignment horizontal="center"/>
    </xf>
    <xf numFmtId="0" fontId="0" fillId="0" borderId="1" xfId="0" applyBorder="1" applyAlignment="1">
      <alignment horizontal="center"/>
    </xf>
    <xf numFmtId="0" fontId="4" fillId="9" borderId="3" xfId="0" applyFont="1" applyFill="1" applyBorder="1" applyAlignment="1">
      <alignment horizontal="center" vertical="center" wrapText="1"/>
    </xf>
    <xf numFmtId="0" fontId="4" fillId="9" borderId="4" xfId="0" applyFont="1" applyFill="1" applyBorder="1" applyAlignment="1">
      <alignment horizontal="center" vertical="center" wrapText="1"/>
    </xf>
    <xf numFmtId="0" fontId="4" fillId="12" borderId="1" xfId="0" applyFont="1" applyFill="1" applyBorder="1" applyAlignment="1">
      <alignment horizontal="center" vertical="center" wrapText="1"/>
    </xf>
    <xf numFmtId="0" fontId="38" fillId="0" borderId="1" xfId="0" applyFont="1" applyBorder="1" applyAlignment="1" applyProtection="1">
      <alignment horizontal="center" vertical="top" wrapText="1"/>
      <protection locked="0"/>
    </xf>
    <xf numFmtId="0" fontId="38" fillId="0" borderId="1" xfId="0" applyFont="1" applyBorder="1" applyAlignment="1" applyProtection="1">
      <alignment horizontal="center" vertical="center" wrapText="1"/>
      <protection locked="0"/>
    </xf>
    <xf numFmtId="0" fontId="25" fillId="0" borderId="10" xfId="0" applyFont="1" applyBorder="1" applyAlignment="1" applyProtection="1">
      <alignment horizontal="center" vertical="top" wrapText="1"/>
      <protection locked="0"/>
    </xf>
    <xf numFmtId="0" fontId="38" fillId="0" borderId="14" xfId="0" applyFont="1" applyBorder="1" applyAlignment="1" applyProtection="1">
      <alignment horizontal="center" vertical="top" wrapText="1"/>
    </xf>
    <xf numFmtId="0" fontId="38" fillId="0" borderId="16" xfId="0" applyFont="1" applyBorder="1" applyAlignment="1" applyProtection="1">
      <alignment horizontal="center" vertical="top" wrapText="1"/>
    </xf>
    <xf numFmtId="0" fontId="32" fillId="0" borderId="17" xfId="0" applyFont="1" applyBorder="1" applyAlignment="1" applyProtection="1">
      <alignment horizontal="center"/>
    </xf>
    <xf numFmtId="0" fontId="32" fillId="0" borderId="64" xfId="0" applyFont="1" applyBorder="1" applyAlignment="1" applyProtection="1">
      <alignment horizontal="center"/>
    </xf>
    <xf numFmtId="0" fontId="32" fillId="0" borderId="10" xfId="0" applyFont="1" applyBorder="1" applyAlignment="1" applyProtection="1">
      <alignment horizontal="center"/>
    </xf>
    <xf numFmtId="0" fontId="32" fillId="0" borderId="17" xfId="0" applyFont="1" applyBorder="1" applyAlignment="1" applyProtection="1">
      <alignment horizontal="center" vertical="center"/>
    </xf>
    <xf numFmtId="0" fontId="32" fillId="0" borderId="64" xfId="0" applyFont="1" applyBorder="1" applyAlignment="1" applyProtection="1">
      <alignment horizontal="center" vertical="center"/>
    </xf>
    <xf numFmtId="0" fontId="32" fillId="0" borderId="10" xfId="0" applyFont="1" applyBorder="1" applyAlignment="1" applyProtection="1">
      <alignment horizontal="center" vertical="center"/>
    </xf>
    <xf numFmtId="0" fontId="32" fillId="16" borderId="46" xfId="0" applyFont="1" applyFill="1" applyBorder="1" applyAlignment="1" applyProtection="1">
      <alignment horizontal="center" vertical="center" textRotation="90" wrapText="1"/>
    </xf>
    <xf numFmtId="0" fontId="32" fillId="16" borderId="9" xfId="0" applyFont="1" applyFill="1" applyBorder="1" applyAlignment="1" applyProtection="1">
      <alignment horizontal="center" vertical="center" textRotation="90" wrapText="1"/>
    </xf>
    <xf numFmtId="49" fontId="32" fillId="16" borderId="40" xfId="0" applyNumberFormat="1" applyFont="1" applyFill="1" applyBorder="1" applyAlignment="1" applyProtection="1">
      <alignment horizontal="center" vertical="center" wrapText="1"/>
    </xf>
    <xf numFmtId="49" fontId="32" fillId="16" borderId="54" xfId="0" applyNumberFormat="1" applyFont="1" applyFill="1" applyBorder="1" applyAlignment="1" applyProtection="1">
      <alignment horizontal="center" vertical="center" wrapText="1"/>
    </xf>
    <xf numFmtId="49" fontId="32" fillId="16" borderId="37" xfId="0" applyNumberFormat="1" applyFont="1" applyFill="1" applyBorder="1" applyAlignment="1" applyProtection="1">
      <alignment horizontal="center" vertical="center" wrapText="1"/>
    </xf>
    <xf numFmtId="49" fontId="32" fillId="16" borderId="39" xfId="0" applyNumberFormat="1" applyFont="1" applyFill="1" applyBorder="1" applyAlignment="1" applyProtection="1">
      <alignment horizontal="center" vertical="center" wrapText="1"/>
    </xf>
    <xf numFmtId="0" fontId="32" fillId="16" borderId="20" xfId="0" applyFont="1" applyFill="1" applyBorder="1" applyAlignment="1" applyProtection="1">
      <alignment horizontal="center" vertical="center"/>
    </xf>
    <xf numFmtId="0" fontId="32" fillId="16" borderId="78" xfId="0" applyFont="1" applyFill="1" applyBorder="1" applyAlignment="1" applyProtection="1">
      <alignment horizontal="center" vertical="center"/>
    </xf>
    <xf numFmtId="0" fontId="32" fillId="16" borderId="46" xfId="0" applyFont="1" applyFill="1" applyBorder="1" applyAlignment="1" applyProtection="1">
      <alignment horizontal="center" vertical="center" wrapText="1"/>
    </xf>
    <xf numFmtId="0" fontId="32" fillId="16" borderId="9" xfId="0" applyFont="1" applyFill="1" applyBorder="1" applyAlignment="1" applyProtection="1">
      <alignment horizontal="center" vertical="center" wrapText="1"/>
    </xf>
    <xf numFmtId="0" fontId="38" fillId="17" borderId="54" xfId="0" applyFont="1" applyFill="1" applyBorder="1" applyAlignment="1" applyProtection="1">
      <alignment horizontal="center" vertical="center" wrapText="1"/>
    </xf>
    <xf numFmtId="0" fontId="38" fillId="17" borderId="38" xfId="0" applyFont="1" applyFill="1" applyBorder="1" applyAlignment="1" applyProtection="1">
      <alignment horizontal="center" vertical="center" wrapText="1"/>
    </xf>
    <xf numFmtId="0" fontId="38" fillId="17" borderId="39" xfId="0" applyFont="1" applyFill="1" applyBorder="1" applyAlignment="1" applyProtection="1">
      <alignment horizontal="center" vertical="center" wrapText="1"/>
    </xf>
    <xf numFmtId="0" fontId="38" fillId="17" borderId="55" xfId="0" applyFont="1" applyFill="1" applyBorder="1" applyAlignment="1" applyProtection="1">
      <alignment horizontal="center" vertical="center" wrapText="1"/>
    </xf>
    <xf numFmtId="0" fontId="38" fillId="17" borderId="41" xfId="0" applyFont="1" applyFill="1" applyBorder="1" applyAlignment="1" applyProtection="1">
      <alignment horizontal="center" vertical="center" wrapText="1"/>
    </xf>
    <xf numFmtId="0" fontId="38" fillId="17" borderId="1" xfId="0" applyFont="1" applyFill="1" applyBorder="1" applyAlignment="1" applyProtection="1">
      <alignment horizontal="center" vertical="center" wrapText="1"/>
    </xf>
    <xf numFmtId="0" fontId="38" fillId="17" borderId="26" xfId="0" applyFont="1" applyFill="1" applyBorder="1" applyAlignment="1" applyProtection="1">
      <alignment horizontal="center" vertical="center" wrapText="1"/>
    </xf>
    <xf numFmtId="0" fontId="38" fillId="17" borderId="5" xfId="0" applyFont="1" applyFill="1" applyBorder="1" applyAlignment="1" applyProtection="1">
      <alignment horizontal="center" vertical="center" wrapText="1"/>
    </xf>
    <xf numFmtId="0" fontId="38" fillId="17" borderId="3" xfId="0" applyFont="1" applyFill="1" applyBorder="1" applyAlignment="1" applyProtection="1">
      <alignment horizontal="center" vertical="center" wrapText="1"/>
    </xf>
    <xf numFmtId="0" fontId="38" fillId="17" borderId="75" xfId="0" applyFont="1" applyFill="1" applyBorder="1" applyAlignment="1" applyProtection="1">
      <alignment horizontal="center" vertical="center" wrapText="1"/>
    </xf>
    <xf numFmtId="0" fontId="32" fillId="14" borderId="17" xfId="0" applyFont="1" applyFill="1" applyBorder="1" applyAlignment="1" applyProtection="1">
      <alignment horizontal="center" vertical="center" wrapText="1"/>
    </xf>
    <xf numFmtId="0" fontId="32" fillId="14" borderId="64" xfId="0" applyFont="1" applyFill="1" applyBorder="1" applyAlignment="1" applyProtection="1">
      <alignment horizontal="center" vertical="center" wrapText="1"/>
    </xf>
    <xf numFmtId="0" fontId="32" fillId="14" borderId="10" xfId="0" applyFont="1" applyFill="1" applyBorder="1" applyAlignment="1" applyProtection="1">
      <alignment horizontal="center" vertical="center" wrapText="1"/>
    </xf>
    <xf numFmtId="0" fontId="38" fillId="10" borderId="17" xfId="0" applyFont="1" applyFill="1" applyBorder="1" applyAlignment="1" applyProtection="1">
      <alignment horizontal="left" vertical="center" wrapText="1"/>
    </xf>
    <xf numFmtId="0" fontId="38" fillId="10" borderId="64" xfId="0" applyFont="1" applyFill="1" applyBorder="1" applyAlignment="1" applyProtection="1">
      <alignment horizontal="left" vertical="center" wrapText="1"/>
    </xf>
    <xf numFmtId="0" fontId="38" fillId="10" borderId="10" xfId="0" applyFont="1" applyFill="1" applyBorder="1" applyAlignment="1" applyProtection="1">
      <alignment horizontal="left" vertical="center" wrapText="1"/>
    </xf>
    <xf numFmtId="0" fontId="32" fillId="10" borderId="0" xfId="0" applyFont="1" applyFill="1" applyBorder="1" applyAlignment="1" applyProtection="1">
      <alignment horizontal="left" vertical="center" wrapText="1"/>
    </xf>
    <xf numFmtId="0" fontId="38" fillId="10" borderId="22" xfId="0" applyFont="1" applyFill="1" applyBorder="1" applyAlignment="1" applyProtection="1">
      <alignment horizontal="left" vertical="center" wrapText="1"/>
    </xf>
    <xf numFmtId="0" fontId="38" fillId="10" borderId="0" xfId="0" applyFont="1" applyFill="1" applyBorder="1" applyAlignment="1" applyProtection="1">
      <alignment horizontal="left" vertical="center" wrapText="1"/>
    </xf>
    <xf numFmtId="0" fontId="38" fillId="10" borderId="7" xfId="0" applyFont="1" applyFill="1" applyBorder="1" applyAlignment="1" applyProtection="1">
      <alignment horizontal="left" vertical="center" wrapText="1"/>
    </xf>
    <xf numFmtId="0" fontId="38" fillId="10" borderId="23" xfId="0" applyFont="1" applyFill="1" applyBorder="1" applyAlignment="1" applyProtection="1">
      <alignment horizontal="left" vertical="center" wrapText="1"/>
    </xf>
    <xf numFmtId="0" fontId="38" fillId="10" borderId="2" xfId="0" applyFont="1" applyFill="1" applyBorder="1" applyAlignment="1" applyProtection="1">
      <alignment horizontal="left" vertical="center" wrapText="1"/>
    </xf>
    <xf numFmtId="0" fontId="38" fillId="10" borderId="8" xfId="0" applyFont="1" applyFill="1" applyBorder="1" applyAlignment="1" applyProtection="1">
      <alignment horizontal="left" vertical="center" wrapText="1"/>
    </xf>
    <xf numFmtId="0" fontId="32" fillId="10" borderId="19" xfId="0" applyFont="1" applyFill="1" applyBorder="1" applyAlignment="1" applyProtection="1">
      <alignment horizontal="left" vertical="justify" wrapText="1"/>
    </xf>
    <xf numFmtId="0" fontId="32" fillId="10" borderId="20" xfId="0" applyFont="1" applyFill="1" applyBorder="1" applyAlignment="1" applyProtection="1">
      <alignment horizontal="left" vertical="justify" wrapText="1"/>
    </xf>
    <xf numFmtId="0" fontId="32" fillId="10" borderId="21" xfId="0" applyFont="1" applyFill="1" applyBorder="1" applyAlignment="1" applyProtection="1">
      <alignment horizontal="left" vertical="justify" wrapText="1"/>
    </xf>
    <xf numFmtId="0" fontId="32" fillId="14" borderId="61" xfId="0" applyFont="1" applyFill="1" applyBorder="1" applyAlignment="1" applyProtection="1">
      <alignment horizontal="left" vertical="center" wrapText="1"/>
    </xf>
    <xf numFmtId="0" fontId="32" fillId="14" borderId="51" xfId="0" applyFont="1" applyFill="1" applyBorder="1" applyAlignment="1" applyProtection="1">
      <alignment horizontal="left" vertical="center" wrapText="1"/>
    </xf>
    <xf numFmtId="0" fontId="32" fillId="14" borderId="18" xfId="0" applyFont="1" applyFill="1" applyBorder="1" applyAlignment="1" applyProtection="1">
      <alignment horizontal="left" vertical="center" wrapText="1"/>
    </xf>
    <xf numFmtId="0" fontId="38" fillId="17" borderId="69" xfId="0" applyFont="1" applyFill="1" applyBorder="1" applyAlignment="1" applyProtection="1">
      <alignment horizontal="center" vertical="center" wrapText="1"/>
    </xf>
    <xf numFmtId="0" fontId="38" fillId="17" borderId="70" xfId="0" applyFont="1" applyFill="1" applyBorder="1" applyAlignment="1" applyProtection="1">
      <alignment horizontal="center" vertical="center" wrapText="1"/>
    </xf>
    <xf numFmtId="0" fontId="38" fillId="17" borderId="71" xfId="0" applyFont="1" applyFill="1" applyBorder="1" applyAlignment="1" applyProtection="1">
      <alignment horizontal="center" vertical="center" wrapText="1"/>
    </xf>
    <xf numFmtId="0" fontId="38" fillId="3" borderId="72" xfId="0" applyFont="1" applyFill="1" applyBorder="1" applyAlignment="1" applyProtection="1">
      <alignment horizontal="center" vertical="center" wrapText="1"/>
    </xf>
    <xf numFmtId="0" fontId="38" fillId="3" borderId="4" xfId="0" applyFont="1" applyFill="1" applyBorder="1" applyAlignment="1" applyProtection="1">
      <alignment horizontal="center" vertical="center" wrapText="1"/>
    </xf>
    <xf numFmtId="0" fontId="38" fillId="3" borderId="29" xfId="0" applyFont="1" applyFill="1" applyBorder="1" applyAlignment="1" applyProtection="1">
      <alignment horizontal="center" vertical="center" wrapText="1"/>
    </xf>
    <xf numFmtId="0" fontId="32" fillId="17" borderId="47" xfId="0" applyFont="1" applyFill="1" applyBorder="1" applyAlignment="1" applyProtection="1">
      <alignment horizontal="center" vertical="center" wrapText="1"/>
    </xf>
    <xf numFmtId="0" fontId="32" fillId="17" borderId="9" xfId="0" applyFont="1" applyFill="1" applyBorder="1" applyAlignment="1" applyProtection="1">
      <alignment horizontal="center" vertical="center" wrapText="1"/>
    </xf>
    <xf numFmtId="0" fontId="32" fillId="17" borderId="0" xfId="0" applyFont="1" applyFill="1" applyBorder="1" applyAlignment="1" applyProtection="1">
      <alignment horizontal="center" vertical="center" wrapText="1"/>
    </xf>
    <xf numFmtId="0" fontId="32" fillId="17" borderId="2" xfId="0" applyFont="1" applyFill="1" applyBorder="1" applyAlignment="1" applyProtection="1">
      <alignment horizontal="center" vertical="center" wrapText="1"/>
    </xf>
    <xf numFmtId="0" fontId="38" fillId="3" borderId="44" xfId="0" applyFont="1" applyFill="1" applyBorder="1" applyAlignment="1" applyProtection="1">
      <alignment horizontal="center" vertical="center" wrapText="1"/>
    </xf>
    <xf numFmtId="0" fontId="38" fillId="3" borderId="9" xfId="0" applyFont="1" applyFill="1" applyBorder="1" applyAlignment="1" applyProtection="1">
      <alignment horizontal="center" vertical="center" wrapText="1"/>
    </xf>
    <xf numFmtId="0" fontId="32" fillId="17" borderId="72" xfId="0" applyFont="1" applyFill="1" applyBorder="1" applyAlignment="1" applyProtection="1">
      <alignment horizontal="center" vertical="center" wrapText="1"/>
    </xf>
    <xf numFmtId="0" fontId="32" fillId="17" borderId="4" xfId="0" applyFont="1" applyFill="1" applyBorder="1" applyAlignment="1" applyProtection="1">
      <alignment horizontal="center" vertical="center" wrapText="1"/>
    </xf>
    <xf numFmtId="0" fontId="32" fillId="17" borderId="29" xfId="0" applyFont="1" applyFill="1" applyBorder="1" applyAlignment="1" applyProtection="1">
      <alignment horizontal="center" vertical="center" wrapText="1"/>
    </xf>
    <xf numFmtId="0" fontId="32" fillId="17" borderId="72" xfId="0" applyFont="1" applyFill="1" applyBorder="1" applyAlignment="1" applyProtection="1">
      <alignment horizontal="center" vertical="center"/>
    </xf>
    <xf numFmtId="0" fontId="32" fillId="17" borderId="4" xfId="0" applyFont="1" applyFill="1" applyBorder="1" applyAlignment="1" applyProtection="1">
      <alignment horizontal="center" vertical="center"/>
    </xf>
    <xf numFmtId="0" fontId="32" fillId="17" borderId="29" xfId="0" applyFont="1" applyFill="1" applyBorder="1" applyAlignment="1" applyProtection="1">
      <alignment horizontal="center" vertical="center"/>
    </xf>
    <xf numFmtId="0" fontId="32" fillId="17" borderId="22" xfId="0" applyFont="1" applyFill="1" applyBorder="1" applyAlignment="1" applyProtection="1">
      <alignment horizontal="center" vertical="center" wrapText="1"/>
    </xf>
    <xf numFmtId="0" fontId="32" fillId="17" borderId="23" xfId="0" applyFont="1" applyFill="1" applyBorder="1" applyAlignment="1" applyProtection="1">
      <alignment horizontal="center" vertical="center" wrapText="1"/>
    </xf>
    <xf numFmtId="0" fontId="32" fillId="17" borderId="22" xfId="0" applyFont="1" applyFill="1" applyBorder="1" applyAlignment="1" applyProtection="1">
      <alignment horizontal="left" vertical="center" wrapText="1"/>
    </xf>
    <xf numFmtId="0" fontId="32" fillId="17" borderId="23" xfId="0" applyFont="1" applyFill="1" applyBorder="1" applyAlignment="1" applyProtection="1">
      <alignment horizontal="left" vertical="center" wrapText="1"/>
    </xf>
    <xf numFmtId="0" fontId="48" fillId="3" borderId="47" xfId="0" applyFont="1" applyFill="1" applyBorder="1" applyAlignment="1" applyProtection="1">
      <alignment horizontal="center" vertical="center" wrapText="1"/>
      <protection locked="0"/>
    </xf>
    <xf numFmtId="0" fontId="48" fillId="3" borderId="9" xfId="0" applyFont="1" applyFill="1" applyBorder="1" applyAlignment="1" applyProtection="1">
      <alignment horizontal="center" vertical="center" wrapText="1"/>
      <protection locked="0"/>
    </xf>
    <xf numFmtId="0" fontId="38" fillId="3" borderId="47" xfId="0" applyFont="1" applyFill="1" applyBorder="1" applyAlignment="1" applyProtection="1">
      <alignment horizontal="center" vertical="center" wrapText="1"/>
    </xf>
    <xf numFmtId="0" fontId="32" fillId="17" borderId="19" xfId="0" applyFont="1" applyFill="1" applyBorder="1" applyAlignment="1" applyProtection="1">
      <alignment horizontal="center" vertical="center" wrapText="1"/>
    </xf>
    <xf numFmtId="0" fontId="32" fillId="17" borderId="19" xfId="0" applyFont="1" applyFill="1" applyBorder="1" applyAlignment="1" applyProtection="1">
      <alignment horizontal="left" vertical="center" wrapText="1"/>
    </xf>
    <xf numFmtId="0" fontId="48" fillId="3" borderId="46" xfId="0" applyFont="1" applyFill="1" applyBorder="1" applyAlignment="1" applyProtection="1">
      <alignment horizontal="center" vertical="center" wrapText="1"/>
      <protection locked="0"/>
    </xf>
    <xf numFmtId="0" fontId="32" fillId="16" borderId="1" xfId="0" applyFont="1" applyFill="1" applyBorder="1" applyAlignment="1" applyProtection="1">
      <alignment horizontal="center" vertical="center" wrapText="1"/>
    </xf>
    <xf numFmtId="0" fontId="32" fillId="16" borderId="19" xfId="0" applyFont="1" applyFill="1" applyBorder="1" applyAlignment="1" applyProtection="1">
      <alignment horizontal="center" vertical="center" wrapText="1"/>
    </xf>
    <xf numFmtId="0" fontId="32" fillId="16" borderId="20" xfId="0" applyFont="1" applyFill="1" applyBorder="1" applyAlignment="1" applyProtection="1">
      <alignment horizontal="center" vertical="center" wrapText="1"/>
    </xf>
    <xf numFmtId="0" fontId="32" fillId="16" borderId="21" xfId="0" applyFont="1" applyFill="1" applyBorder="1" applyAlignment="1" applyProtection="1">
      <alignment horizontal="center" vertical="center" wrapText="1"/>
    </xf>
    <xf numFmtId="0" fontId="32" fillId="16" borderId="23" xfId="0" applyFont="1" applyFill="1" applyBorder="1" applyAlignment="1" applyProtection="1">
      <alignment horizontal="center" vertical="center" wrapText="1"/>
    </xf>
    <xf numFmtId="0" fontId="32" fillId="16" borderId="2" xfId="0" applyFont="1" applyFill="1" applyBorder="1" applyAlignment="1" applyProtection="1">
      <alignment horizontal="center" vertical="center" wrapText="1"/>
    </xf>
    <xf numFmtId="0" fontId="32" fillId="16" borderId="8" xfId="0" applyFont="1" applyFill="1" applyBorder="1" applyAlignment="1" applyProtection="1">
      <alignment horizontal="center" vertical="center" wrapText="1"/>
    </xf>
    <xf numFmtId="0" fontId="32" fillId="16" borderId="21" xfId="0" applyFont="1" applyFill="1" applyBorder="1" applyAlignment="1" applyProtection="1">
      <alignment horizontal="center" vertical="center"/>
    </xf>
    <xf numFmtId="0" fontId="32" fillId="16" borderId="2" xfId="0" applyFont="1" applyFill="1" applyBorder="1" applyAlignment="1" applyProtection="1">
      <alignment horizontal="center" vertical="center"/>
    </xf>
    <xf numFmtId="0" fontId="32" fillId="16" borderId="8" xfId="0" applyFont="1" applyFill="1" applyBorder="1" applyAlignment="1" applyProtection="1">
      <alignment horizontal="center" vertical="center"/>
    </xf>
    <xf numFmtId="0" fontId="32" fillId="16" borderId="19" xfId="0" applyFont="1" applyFill="1" applyBorder="1" applyAlignment="1" applyProtection="1">
      <alignment horizontal="center" vertical="center"/>
    </xf>
    <xf numFmtId="0" fontId="32" fillId="16" borderId="23" xfId="0" applyFont="1" applyFill="1" applyBorder="1" applyAlignment="1" applyProtection="1">
      <alignment horizontal="center" vertical="center"/>
    </xf>
    <xf numFmtId="0" fontId="58" fillId="3" borderId="68" xfId="0" applyFont="1" applyFill="1" applyBorder="1" applyAlignment="1" applyProtection="1">
      <alignment horizontal="center" vertical="center" wrapText="1"/>
      <protection locked="0"/>
    </xf>
    <xf numFmtId="0" fontId="58" fillId="3" borderId="79" xfId="0" applyFont="1" applyFill="1" applyBorder="1" applyAlignment="1" applyProtection="1">
      <alignment horizontal="center" vertical="center" wrapText="1"/>
      <protection locked="0"/>
    </xf>
    <xf numFmtId="0" fontId="58" fillId="3" borderId="28" xfId="0" applyFont="1" applyFill="1" applyBorder="1" applyAlignment="1" applyProtection="1">
      <alignment horizontal="center" vertical="center" wrapText="1"/>
      <protection locked="0"/>
    </xf>
    <xf numFmtId="0" fontId="58" fillId="3" borderId="3" xfId="0" applyFont="1" applyFill="1" applyBorder="1" applyAlignment="1" applyProtection="1">
      <alignment horizontal="center" vertical="center" wrapText="1"/>
      <protection locked="0"/>
    </xf>
    <xf numFmtId="0" fontId="58" fillId="3" borderId="4" xfId="0" applyFont="1" applyFill="1" applyBorder="1" applyAlignment="1" applyProtection="1">
      <alignment horizontal="center" vertical="center" wrapText="1"/>
      <protection locked="0"/>
    </xf>
    <xf numFmtId="0" fontId="58" fillId="3" borderId="5" xfId="0" applyFont="1" applyFill="1" applyBorder="1" applyAlignment="1" applyProtection="1">
      <alignment horizontal="center" vertical="center" wrapText="1"/>
      <protection locked="0"/>
    </xf>
    <xf numFmtId="0" fontId="32" fillId="0" borderId="0" xfId="0" applyFont="1" applyAlignment="1" applyProtection="1">
      <alignment horizontal="center"/>
    </xf>
    <xf numFmtId="0" fontId="32" fillId="10" borderId="0" xfId="0" applyFont="1" applyFill="1" applyBorder="1" applyAlignment="1" applyProtection="1">
      <alignment vertical="center" wrapText="1"/>
    </xf>
    <xf numFmtId="0" fontId="38" fillId="10" borderId="0" xfId="0" applyFont="1" applyFill="1" applyBorder="1" applyAlignment="1" applyProtection="1">
      <alignment vertical="center" wrapText="1"/>
    </xf>
    <xf numFmtId="0" fontId="32" fillId="14" borderId="17" xfId="0" applyFont="1" applyFill="1" applyBorder="1" applyAlignment="1" applyProtection="1">
      <alignment horizontal="left" vertical="center" wrapText="1"/>
    </xf>
    <xf numFmtId="0" fontId="38" fillId="14" borderId="64" xfId="0" applyFont="1" applyFill="1" applyBorder="1" applyAlignment="1" applyProtection="1">
      <alignment horizontal="left" vertical="center" wrapText="1"/>
    </xf>
    <xf numFmtId="0" fontId="38" fillId="14" borderId="10" xfId="0" applyFont="1" applyFill="1" applyBorder="1" applyAlignment="1" applyProtection="1">
      <alignment horizontal="left" vertical="center" wrapText="1"/>
    </xf>
    <xf numFmtId="0" fontId="38" fillId="0" borderId="12" xfId="0" applyFont="1" applyBorder="1" applyAlignment="1" applyProtection="1">
      <alignment horizontal="left" vertical="top"/>
    </xf>
    <xf numFmtId="0" fontId="48" fillId="0" borderId="11" xfId="0" applyFont="1" applyBorder="1" applyAlignment="1" applyProtection="1">
      <alignment horizontal="center" vertical="center"/>
    </xf>
    <xf numFmtId="0" fontId="48" fillId="0" borderId="12" xfId="0" applyFont="1" applyBorder="1" applyAlignment="1" applyProtection="1">
      <alignment horizontal="center" vertical="center"/>
    </xf>
    <xf numFmtId="0" fontId="48" fillId="0" borderId="13" xfId="0" applyFont="1" applyBorder="1" applyAlignment="1" applyProtection="1">
      <alignment horizontal="center" vertical="center"/>
    </xf>
    <xf numFmtId="0" fontId="48" fillId="0" borderId="24" xfId="0" applyFont="1" applyBorder="1" applyAlignment="1" applyProtection="1">
      <alignment horizontal="center" vertical="center"/>
    </xf>
    <xf numFmtId="0" fontId="48" fillId="0" borderId="0" xfId="0" applyFont="1" applyBorder="1" applyAlignment="1" applyProtection="1">
      <alignment horizontal="center" vertical="center"/>
    </xf>
    <xf numFmtId="0" fontId="48" fillId="0" borderId="25" xfId="0" applyFont="1" applyBorder="1" applyAlignment="1" applyProtection="1">
      <alignment horizontal="center" vertical="center"/>
    </xf>
    <xf numFmtId="0" fontId="48" fillId="0" borderId="14" xfId="0" applyFont="1" applyBorder="1" applyAlignment="1" applyProtection="1">
      <alignment horizontal="center" vertical="center"/>
    </xf>
    <xf numFmtId="0" fontId="48" fillId="0" borderId="15" xfId="0" applyFont="1" applyBorder="1" applyAlignment="1" applyProtection="1">
      <alignment horizontal="center" vertical="center"/>
    </xf>
    <xf numFmtId="0" fontId="48" fillId="0" borderId="16" xfId="0" applyFont="1" applyBorder="1" applyAlignment="1" applyProtection="1">
      <alignment horizontal="center" vertical="center"/>
    </xf>
    <xf numFmtId="0" fontId="32" fillId="16" borderId="19" xfId="0" applyFont="1" applyFill="1" applyBorder="1" applyAlignment="1" applyProtection="1">
      <alignment horizontal="center" vertical="center" textRotation="90" wrapText="1"/>
    </xf>
    <xf numFmtId="0" fontId="32" fillId="16" borderId="61" xfId="0" applyFont="1" applyFill="1" applyBorder="1" applyAlignment="1" applyProtection="1">
      <alignment horizontal="center"/>
    </xf>
    <xf numFmtId="0" fontId="32" fillId="16" borderId="51" xfId="0" applyFont="1" applyFill="1" applyBorder="1" applyAlignment="1" applyProtection="1">
      <alignment horizontal="center"/>
    </xf>
    <xf numFmtId="0" fontId="32" fillId="16" borderId="51" xfId="0" applyFont="1" applyFill="1" applyBorder="1" applyAlignment="1" applyProtection="1">
      <alignment horizontal="center" vertical="center" wrapText="1"/>
    </xf>
    <xf numFmtId="0" fontId="32" fillId="16" borderId="20" xfId="0" applyFont="1" applyFill="1" applyBorder="1" applyAlignment="1" applyProtection="1">
      <alignment horizontal="center" vertical="center" textRotation="90" wrapText="1"/>
    </xf>
    <xf numFmtId="0" fontId="32" fillId="16" borderId="2" xfId="0" applyFont="1" applyFill="1" applyBorder="1" applyAlignment="1" applyProtection="1">
      <alignment horizontal="center" vertical="center" textRotation="90" wrapText="1"/>
    </xf>
    <xf numFmtId="14" fontId="32" fillId="3" borderId="17" xfId="0" applyNumberFormat="1" applyFont="1" applyFill="1" applyBorder="1" applyAlignment="1" applyProtection="1">
      <alignment horizontal="center"/>
    </xf>
    <xf numFmtId="14" fontId="32" fillId="3" borderId="64" xfId="0" applyNumberFormat="1" applyFont="1" applyFill="1" applyBorder="1" applyAlignment="1" applyProtection="1">
      <alignment horizontal="center"/>
    </xf>
    <xf numFmtId="14" fontId="32" fillId="3" borderId="10" xfId="0" applyNumberFormat="1" applyFont="1" applyFill="1" applyBorder="1" applyAlignment="1" applyProtection="1">
      <alignment horizontal="center"/>
    </xf>
    <xf numFmtId="0" fontId="32" fillId="16" borderId="3" xfId="0" applyFont="1" applyFill="1" applyBorder="1" applyAlignment="1" applyProtection="1">
      <alignment horizontal="center" vertical="center" wrapText="1"/>
    </xf>
    <xf numFmtId="0" fontId="32" fillId="16" borderId="17" xfId="0" applyFont="1" applyFill="1" applyBorder="1" applyAlignment="1" applyProtection="1">
      <alignment horizontal="center" vertical="center" wrapText="1"/>
    </xf>
    <xf numFmtId="0" fontId="32" fillId="16" borderId="64" xfId="0" applyFont="1" applyFill="1" applyBorder="1" applyAlignment="1" applyProtection="1">
      <alignment horizontal="center" vertical="center" wrapText="1"/>
    </xf>
    <xf numFmtId="0" fontId="32" fillId="16" borderId="10" xfId="0" applyFont="1" applyFill="1" applyBorder="1" applyAlignment="1" applyProtection="1">
      <alignment horizontal="center" vertical="center" wrapText="1"/>
    </xf>
    <xf numFmtId="0" fontId="58" fillId="3" borderId="47" xfId="0" applyFont="1" applyFill="1" applyBorder="1" applyAlignment="1" applyProtection="1">
      <alignment horizontal="center" vertical="center" wrapText="1"/>
      <protection locked="0"/>
    </xf>
    <xf numFmtId="0" fontId="58" fillId="3" borderId="46" xfId="0" applyFont="1" applyFill="1" applyBorder="1" applyAlignment="1" applyProtection="1">
      <alignment horizontal="center" vertical="center" wrapText="1"/>
      <protection locked="0"/>
    </xf>
    <xf numFmtId="0" fontId="58" fillId="3" borderId="9" xfId="0" applyFont="1" applyFill="1" applyBorder="1" applyAlignment="1" applyProtection="1">
      <alignment horizontal="center" vertical="center" wrapText="1"/>
      <protection locked="0"/>
    </xf>
    <xf numFmtId="0" fontId="34" fillId="0" borderId="17" xfId="0" applyFont="1" applyBorder="1" applyAlignment="1">
      <alignment horizontal="left" wrapText="1"/>
    </xf>
    <xf numFmtId="0" fontId="34" fillId="0" borderId="10" xfId="0" applyFont="1" applyBorder="1" applyAlignment="1">
      <alignment horizontal="left" wrapText="1"/>
    </xf>
    <xf numFmtId="0" fontId="34" fillId="0" borderId="64" xfId="0" applyFont="1" applyBorder="1" applyAlignment="1">
      <alignment horizontal="left" wrapText="1"/>
    </xf>
    <xf numFmtId="0" fontId="41" fillId="0" borderId="17" xfId="0" applyFont="1" applyBorder="1" applyAlignment="1" applyProtection="1">
      <alignment horizontal="center" vertical="center" wrapText="1"/>
      <protection locked="0"/>
    </xf>
    <xf numFmtId="0" fontId="41" fillId="0" borderId="64" xfId="0" applyFont="1" applyBorder="1" applyAlignment="1" applyProtection="1">
      <alignment horizontal="center" vertical="center" wrapText="1"/>
      <protection locked="0"/>
    </xf>
    <xf numFmtId="0" fontId="41" fillId="0" borderId="10" xfId="0" applyFont="1" applyBorder="1" applyAlignment="1" applyProtection="1">
      <alignment horizontal="center" vertical="center" wrapText="1"/>
      <protection locked="0"/>
    </xf>
    <xf numFmtId="0" fontId="41" fillId="0" borderId="1" xfId="0" applyFont="1" applyBorder="1" applyAlignment="1" applyProtection="1">
      <alignment horizontal="center" vertical="center" wrapText="1"/>
      <protection locked="0"/>
    </xf>
    <xf numFmtId="0" fontId="41" fillId="0" borderId="1" xfId="0" applyFont="1" applyBorder="1" applyAlignment="1" applyProtection="1">
      <alignment horizontal="left" wrapText="1"/>
      <protection locked="0"/>
    </xf>
    <xf numFmtId="0" fontId="34" fillId="0" borderId="17" xfId="0" applyFont="1" applyBorder="1" applyAlignment="1">
      <alignment horizontal="left"/>
    </xf>
    <xf numFmtId="0" fontId="34" fillId="0" borderId="10" xfId="0" applyFont="1" applyBorder="1" applyAlignment="1">
      <alignment horizontal="left"/>
    </xf>
    <xf numFmtId="0" fontId="34" fillId="0" borderId="14" xfId="0" applyFont="1" applyBorder="1" applyAlignment="1">
      <alignment horizontal="left" wrapText="1"/>
    </xf>
    <xf numFmtId="0" fontId="34" fillId="0" borderId="16" xfId="0" applyFont="1" applyBorder="1" applyAlignment="1">
      <alignment horizontal="left" wrapText="1"/>
    </xf>
    <xf numFmtId="0" fontId="41" fillId="17" borderId="4" xfId="0" applyFont="1" applyFill="1" applyBorder="1" applyAlignment="1">
      <alignment horizontal="center" vertical="center" wrapText="1"/>
    </xf>
    <xf numFmtId="0" fontId="41" fillId="17" borderId="5" xfId="0" applyFont="1" applyFill="1" applyBorder="1" applyAlignment="1">
      <alignment horizontal="center" vertical="center" wrapText="1"/>
    </xf>
    <xf numFmtId="0" fontId="41" fillId="3" borderId="3" xfId="0" applyFont="1" applyFill="1" applyBorder="1" applyAlignment="1">
      <alignment horizontal="center" vertical="center" wrapText="1"/>
    </xf>
    <xf numFmtId="0" fontId="41" fillId="3" borderId="4" xfId="0" applyFont="1" applyFill="1" applyBorder="1" applyAlignment="1">
      <alignment horizontal="center" vertical="center" wrapText="1"/>
    </xf>
    <xf numFmtId="0" fontId="41" fillId="17" borderId="3" xfId="0" applyFont="1" applyFill="1" applyBorder="1" applyAlignment="1">
      <alignment horizontal="center" vertical="center" wrapText="1"/>
    </xf>
    <xf numFmtId="0" fontId="41" fillId="17" borderId="3" xfId="0" applyFont="1" applyFill="1" applyBorder="1" applyAlignment="1">
      <alignment horizontal="left" vertical="center" wrapText="1"/>
    </xf>
    <xf numFmtId="0" fontId="41" fillId="17" borderId="4" xfId="0" applyFont="1" applyFill="1" applyBorder="1" applyAlignment="1">
      <alignment horizontal="left" vertical="center" wrapText="1"/>
    </xf>
    <xf numFmtId="0" fontId="41" fillId="17" borderId="5" xfId="0" applyFont="1" applyFill="1" applyBorder="1" applyAlignment="1">
      <alignment horizontal="left" vertical="center" wrapText="1"/>
    </xf>
    <xf numFmtId="0" fontId="41" fillId="17" borderId="72" xfId="0" applyFont="1" applyFill="1" applyBorder="1" applyAlignment="1">
      <alignment horizontal="center" vertical="center" textRotation="90" wrapText="1"/>
    </xf>
    <xf numFmtId="0" fontId="41" fillId="17" borderId="4" xfId="0" applyFont="1" applyFill="1" applyBorder="1" applyAlignment="1">
      <alignment horizontal="center" vertical="center" textRotation="90" wrapText="1"/>
    </xf>
    <xf numFmtId="0" fontId="41" fillId="17" borderId="5" xfId="0" applyFont="1" applyFill="1" applyBorder="1" applyAlignment="1">
      <alignment horizontal="center" vertical="center" textRotation="90" wrapText="1"/>
    </xf>
    <xf numFmtId="0" fontId="34" fillId="16" borderId="57" xfId="0" applyFont="1" applyFill="1" applyBorder="1" applyAlignment="1">
      <alignment horizontal="center" vertical="center" wrapText="1"/>
    </xf>
    <xf numFmtId="0" fontId="34" fillId="16" borderId="63" xfId="0" applyFont="1" applyFill="1" applyBorder="1" applyAlignment="1">
      <alignment horizontal="center" vertical="center" wrapText="1"/>
    </xf>
    <xf numFmtId="0" fontId="34" fillId="16" borderId="17" xfId="0" applyFont="1" applyFill="1" applyBorder="1" applyAlignment="1">
      <alignment horizontal="center" vertical="center" wrapText="1"/>
    </xf>
    <xf numFmtId="0" fontId="34" fillId="16" borderId="64" xfId="0" applyFont="1" applyFill="1" applyBorder="1" applyAlignment="1">
      <alignment horizontal="center" vertical="center" wrapText="1"/>
    </xf>
    <xf numFmtId="0" fontId="34" fillId="16" borderId="10" xfId="0" applyFont="1" applyFill="1" applyBorder="1" applyAlignment="1">
      <alignment horizontal="center" vertical="center" wrapText="1"/>
    </xf>
    <xf numFmtId="0" fontId="34" fillId="16" borderId="14" xfId="0" applyFont="1" applyFill="1" applyBorder="1" applyAlignment="1">
      <alignment horizontal="center" vertical="center" wrapText="1"/>
    </xf>
    <xf numFmtId="0" fontId="34" fillId="16" borderId="15" xfId="0" applyFont="1" applyFill="1" applyBorder="1" applyAlignment="1">
      <alignment horizontal="center" vertical="center" wrapText="1"/>
    </xf>
    <xf numFmtId="0" fontId="34" fillId="16" borderId="16" xfId="0" applyFont="1" applyFill="1" applyBorder="1" applyAlignment="1">
      <alignment horizontal="center" vertical="center" wrapText="1"/>
    </xf>
    <xf numFmtId="0" fontId="41" fillId="0" borderId="14" xfId="0" applyFont="1" applyBorder="1" applyAlignment="1">
      <alignment horizontal="center" vertical="center" wrapText="1"/>
    </xf>
    <xf numFmtId="0" fontId="41" fillId="0" borderId="16" xfId="0" applyFont="1" applyBorder="1" applyAlignment="1">
      <alignment horizontal="center" vertical="center" wrapText="1"/>
    </xf>
    <xf numFmtId="0" fontId="34" fillId="16" borderId="17" xfId="0" applyFont="1" applyFill="1" applyBorder="1" applyAlignment="1">
      <alignment horizontal="center" vertical="center"/>
    </xf>
    <xf numFmtId="0" fontId="34" fillId="16" borderId="10" xfId="0" applyFont="1" applyFill="1" applyBorder="1" applyAlignment="1">
      <alignment horizontal="center" vertical="center"/>
    </xf>
    <xf numFmtId="0" fontId="34" fillId="16" borderId="5" xfId="0" applyFont="1" applyFill="1" applyBorder="1" applyAlignment="1">
      <alignment horizontal="center" vertical="center"/>
    </xf>
    <xf numFmtId="0" fontId="34" fillId="0" borderId="17" xfId="0" applyFont="1" applyBorder="1" applyAlignment="1">
      <alignment horizontal="center" vertical="center"/>
    </xf>
    <xf numFmtId="0" fontId="34" fillId="0" borderId="64" xfId="0" applyFont="1" applyBorder="1" applyAlignment="1">
      <alignment horizontal="center" vertical="center"/>
    </xf>
    <xf numFmtId="0" fontId="34" fillId="0" borderId="10" xfId="0" applyFont="1" applyBorder="1" applyAlignment="1">
      <alignment horizontal="center" vertical="center"/>
    </xf>
    <xf numFmtId="0" fontId="41" fillId="0" borderId="17" xfId="0" applyFont="1" applyBorder="1" applyAlignment="1">
      <alignment horizontal="center" vertical="center" wrapText="1"/>
    </xf>
    <xf numFmtId="0" fontId="41" fillId="0" borderId="10" xfId="0" applyFont="1" applyBorder="1" applyAlignment="1">
      <alignment horizontal="center" vertical="center" wrapText="1"/>
    </xf>
    <xf numFmtId="0" fontId="51" fillId="0" borderId="3" xfId="0" applyFont="1" applyBorder="1" applyAlignment="1" applyProtection="1">
      <alignment horizontal="center" vertical="center" wrapText="1"/>
      <protection locked="0"/>
    </xf>
    <xf numFmtId="0" fontId="51" fillId="0" borderId="4" xfId="0" applyFont="1" applyBorder="1" applyAlignment="1" applyProtection="1">
      <alignment horizontal="center" vertical="center" wrapText="1"/>
      <protection locked="0"/>
    </xf>
    <xf numFmtId="0" fontId="51" fillId="0" borderId="5" xfId="0" applyFont="1" applyBorder="1" applyAlignment="1" applyProtection="1">
      <alignment horizontal="center"/>
      <protection locked="0"/>
    </xf>
    <xf numFmtId="0" fontId="51" fillId="0" borderId="3" xfId="0" applyFont="1" applyBorder="1" applyAlignment="1" applyProtection="1">
      <alignment horizontal="left" vertical="center" wrapText="1"/>
      <protection locked="0"/>
    </xf>
    <xf numFmtId="0" fontId="51" fillId="0" borderId="4" xfId="0" applyFont="1" applyBorder="1" applyAlignment="1" applyProtection="1">
      <alignment horizontal="left" vertical="center" wrapText="1"/>
      <protection locked="0"/>
    </xf>
    <xf numFmtId="0" fontId="51" fillId="0" borderId="5" xfId="0" applyFont="1" applyBorder="1" applyAlignment="1" applyProtection="1">
      <alignment horizontal="left" vertical="center" wrapText="1"/>
      <protection locked="0"/>
    </xf>
    <xf numFmtId="1" fontId="41" fillId="17" borderId="3" xfId="0" applyNumberFormat="1" applyFont="1" applyFill="1" applyBorder="1" applyAlignment="1">
      <alignment horizontal="center" vertical="center" wrapText="1"/>
    </xf>
    <xf numFmtId="0" fontId="51" fillId="0" borderId="11" xfId="0" applyFont="1" applyBorder="1" applyAlignment="1" applyProtection="1">
      <alignment horizontal="left" vertical="center" wrapText="1"/>
      <protection locked="0"/>
    </xf>
    <xf numFmtId="0" fontId="51" fillId="0" borderId="13" xfId="0" applyFont="1" applyBorder="1" applyAlignment="1" applyProtection="1">
      <alignment horizontal="left" vertical="center" wrapText="1"/>
      <protection locked="0"/>
    </xf>
    <xf numFmtId="0" fontId="51" fillId="0" borderId="24" xfId="0" applyFont="1" applyBorder="1" applyAlignment="1" applyProtection="1">
      <alignment horizontal="left" vertical="center" wrapText="1"/>
      <protection locked="0"/>
    </xf>
    <xf numFmtId="0" fontId="51" fillId="0" borderId="25" xfId="0" applyFont="1" applyBorder="1" applyAlignment="1" applyProtection="1">
      <alignment horizontal="left" vertical="center" wrapText="1"/>
      <protection locked="0"/>
    </xf>
    <xf numFmtId="0" fontId="51" fillId="0" borderId="14" xfId="0" applyFont="1" applyBorder="1" applyAlignment="1" applyProtection="1">
      <alignment horizontal="left" vertical="center" wrapText="1"/>
      <protection locked="0"/>
    </xf>
    <xf numFmtId="0" fontId="51" fillId="0" borderId="16" xfId="0" applyFont="1" applyBorder="1" applyAlignment="1" applyProtection="1">
      <alignment horizontal="left" vertical="center" wrapText="1"/>
      <protection locked="0"/>
    </xf>
    <xf numFmtId="0" fontId="34" fillId="14" borderId="17" xfId="0" applyFont="1" applyFill="1" applyBorder="1" applyAlignment="1">
      <alignment horizontal="center" vertical="center"/>
    </xf>
    <xf numFmtId="0" fontId="34" fillId="14" borderId="64" xfId="0" applyFont="1" applyFill="1" applyBorder="1" applyAlignment="1">
      <alignment horizontal="center" vertical="center"/>
    </xf>
    <xf numFmtId="0" fontId="34" fillId="14" borderId="10" xfId="0" applyFont="1" applyFill="1" applyBorder="1" applyAlignment="1">
      <alignment horizontal="center" vertical="center"/>
    </xf>
    <xf numFmtId="0" fontId="41" fillId="0" borderId="40" xfId="0" applyFont="1" applyBorder="1" applyAlignment="1">
      <alignment horizontal="left" vertical="top"/>
    </xf>
    <xf numFmtId="0" fontId="41" fillId="0" borderId="54" xfId="0" applyFont="1" applyBorder="1" applyAlignment="1">
      <alignment horizontal="left" vertical="top"/>
    </xf>
    <xf numFmtId="0" fontId="41" fillId="0" borderId="36" xfId="0" applyFont="1" applyBorder="1" applyAlignment="1">
      <alignment horizontal="left" vertical="top"/>
    </xf>
    <xf numFmtId="0" fontId="41" fillId="0" borderId="38" xfId="0" applyFont="1" applyBorder="1" applyAlignment="1">
      <alignment horizontal="left" vertical="top"/>
    </xf>
    <xf numFmtId="0" fontId="41" fillId="0" borderId="37" xfId="0" applyFont="1" applyBorder="1" applyAlignment="1">
      <alignment horizontal="left" vertical="top"/>
    </xf>
    <xf numFmtId="0" fontId="41" fillId="0" borderId="39" xfId="0" applyFont="1" applyBorder="1" applyAlignment="1">
      <alignment horizontal="left" vertical="top"/>
    </xf>
    <xf numFmtId="165" fontId="32" fillId="10" borderId="17" xfId="0" applyNumberFormat="1" applyFont="1" applyFill="1" applyBorder="1" applyAlignment="1">
      <alignment horizontal="center" vertical="center"/>
    </xf>
    <xf numFmtId="165" fontId="32" fillId="10" borderId="10" xfId="0" applyNumberFormat="1" applyFont="1" applyFill="1" applyBorder="1" applyAlignment="1">
      <alignment horizontal="center" vertical="center"/>
    </xf>
    <xf numFmtId="0" fontId="50" fillId="0" borderId="11" xfId="0" applyFont="1" applyBorder="1" applyAlignment="1">
      <alignment horizontal="center" vertical="center"/>
    </xf>
    <xf numFmtId="0" fontId="50" fillId="0" borderId="13" xfId="0" applyFont="1" applyBorder="1" applyAlignment="1">
      <alignment horizontal="center" vertical="center"/>
    </xf>
    <xf numFmtId="0" fontId="50" fillId="0" borderId="24" xfId="0" applyFont="1" applyBorder="1" applyAlignment="1">
      <alignment horizontal="center" vertical="center"/>
    </xf>
    <xf numFmtId="0" fontId="50" fillId="0" borderId="25" xfId="0" applyFont="1" applyBorder="1" applyAlignment="1">
      <alignment horizontal="center" vertical="center"/>
    </xf>
    <xf numFmtId="0" fontId="50" fillId="0" borderId="14" xfId="0" applyFont="1" applyBorder="1" applyAlignment="1">
      <alignment horizontal="center" vertical="center"/>
    </xf>
    <xf numFmtId="0" fontId="50" fillId="0" borderId="16" xfId="0" applyFont="1" applyBorder="1" applyAlignment="1">
      <alignment horizontal="center" vertical="center"/>
    </xf>
    <xf numFmtId="0" fontId="51" fillId="0" borderId="5" xfId="0" applyFont="1" applyBorder="1" applyAlignment="1" applyProtection="1">
      <alignment horizontal="center" vertical="center" wrapText="1"/>
      <protection locked="0"/>
    </xf>
    <xf numFmtId="9" fontId="59" fillId="0" borderId="3" xfId="0" applyNumberFormat="1" applyFont="1" applyBorder="1" applyAlignment="1" applyProtection="1">
      <alignment horizontal="center" vertical="center" wrapText="1"/>
      <protection locked="0"/>
    </xf>
    <xf numFmtId="0" fontId="59" fillId="0" borderId="4" xfId="0" applyFont="1" applyBorder="1" applyAlignment="1" applyProtection="1">
      <alignment horizontal="center" vertical="center" wrapText="1"/>
      <protection locked="0"/>
    </xf>
    <xf numFmtId="0" fontId="59" fillId="0" borderId="5" xfId="0" applyFont="1" applyBorder="1" applyAlignment="1" applyProtection="1">
      <alignment horizontal="center" vertical="center" wrapText="1"/>
      <protection locked="0"/>
    </xf>
    <xf numFmtId="0" fontId="41" fillId="3" borderId="5" xfId="0" applyFont="1" applyFill="1" applyBorder="1" applyAlignment="1">
      <alignment horizontal="center" vertical="center" wrapText="1"/>
    </xf>
    <xf numFmtId="14" fontId="59" fillId="0" borderId="3" xfId="0" applyNumberFormat="1" applyFont="1" applyBorder="1" applyAlignment="1" applyProtection="1">
      <alignment horizontal="center" vertical="center" wrapText="1"/>
      <protection locked="0"/>
    </xf>
    <xf numFmtId="0" fontId="41" fillId="13" borderId="3" xfId="0" applyFont="1" applyFill="1" applyBorder="1" applyAlignment="1">
      <alignment horizontal="center" vertical="center" wrapText="1"/>
    </xf>
    <xf numFmtId="0" fontId="41" fillId="13" borderId="4" xfId="0" applyFont="1" applyFill="1" applyBorder="1" applyAlignment="1">
      <alignment horizontal="center" vertical="center" wrapText="1"/>
    </xf>
    <xf numFmtId="0" fontId="41" fillId="13" borderId="5" xfId="0" applyFont="1" applyFill="1" applyBorder="1" applyAlignment="1">
      <alignment horizontal="center" vertical="center" wrapText="1"/>
    </xf>
    <xf numFmtId="0" fontId="51" fillId="0" borderId="80" xfId="0" applyFont="1" applyBorder="1" applyAlignment="1" applyProtection="1">
      <alignment horizontal="center" vertical="center" wrapText="1"/>
      <protection locked="0"/>
    </xf>
    <xf numFmtId="1" fontId="41" fillId="13" borderId="3" xfId="0" applyNumberFormat="1" applyFont="1" applyFill="1" applyBorder="1" applyAlignment="1">
      <alignment horizontal="center" vertical="center" wrapText="1"/>
    </xf>
    <xf numFmtId="0" fontId="59" fillId="0" borderId="11" xfId="0" applyFont="1" applyBorder="1" applyAlignment="1" applyProtection="1">
      <alignment horizontal="left" vertical="center" wrapText="1"/>
      <protection locked="0"/>
    </xf>
    <xf numFmtId="0" fontId="59" fillId="0" borderId="13" xfId="0" applyFont="1" applyBorder="1" applyAlignment="1" applyProtection="1">
      <alignment horizontal="left" vertical="center" wrapText="1"/>
      <protection locked="0"/>
    </xf>
    <xf numFmtId="0" fontId="59" fillId="0" borderId="24" xfId="0" applyFont="1" applyBorder="1" applyAlignment="1" applyProtection="1">
      <alignment horizontal="left" vertical="center" wrapText="1"/>
      <protection locked="0"/>
    </xf>
    <xf numFmtId="0" fontId="59" fillId="0" borderId="25" xfId="0" applyFont="1" applyBorder="1" applyAlignment="1" applyProtection="1">
      <alignment horizontal="left" vertical="center" wrapText="1"/>
      <protection locked="0"/>
    </xf>
    <xf numFmtId="0" fontId="59" fillId="0" borderId="14" xfId="0" applyFont="1" applyBorder="1" applyAlignment="1" applyProtection="1">
      <alignment horizontal="left" vertical="center" wrapText="1"/>
      <protection locked="0"/>
    </xf>
    <xf numFmtId="0" fontId="59" fillId="0" borderId="16" xfId="0" applyFont="1" applyBorder="1" applyAlignment="1" applyProtection="1">
      <alignment horizontal="left" vertical="center" wrapText="1"/>
      <protection locked="0"/>
    </xf>
    <xf numFmtId="0" fontId="59" fillId="0" borderId="3" xfId="0" applyFont="1" applyBorder="1" applyAlignment="1" applyProtection="1">
      <alignment horizontal="left" vertical="center" wrapText="1"/>
      <protection locked="0"/>
    </xf>
    <xf numFmtId="0" fontId="59" fillId="0" borderId="4" xfId="0" applyFont="1" applyBorder="1" applyAlignment="1" applyProtection="1">
      <alignment horizontal="left" vertical="center" wrapText="1"/>
      <protection locked="0"/>
    </xf>
    <xf numFmtId="0" fontId="59" fillId="0" borderId="5" xfId="0" applyFont="1" applyBorder="1" applyAlignment="1" applyProtection="1">
      <alignment horizontal="left" vertical="center" wrapText="1"/>
      <protection locked="0"/>
    </xf>
    <xf numFmtId="0" fontId="59" fillId="0" borderId="3" xfId="0" applyFont="1" applyBorder="1" applyAlignment="1" applyProtection="1">
      <alignment horizontal="center" vertical="center" wrapText="1"/>
      <protection locked="0"/>
    </xf>
    <xf numFmtId="0" fontId="60" fillId="0" borderId="1" xfId="0" applyFont="1" applyBorder="1" applyAlignment="1" applyProtection="1">
      <alignment horizontal="center" vertical="center" wrapText="1"/>
      <protection locked="0"/>
    </xf>
    <xf numFmtId="0" fontId="60" fillId="0" borderId="1" xfId="0" applyFont="1" applyBorder="1" applyAlignment="1" applyProtection="1">
      <alignment horizontal="center"/>
      <protection locked="0"/>
    </xf>
    <xf numFmtId="0" fontId="60" fillId="0" borderId="1" xfId="0" applyFont="1" applyBorder="1" applyAlignment="1" applyProtection="1">
      <alignment horizontal="left" vertical="center" wrapText="1"/>
      <protection locked="0"/>
    </xf>
    <xf numFmtId="0" fontId="34" fillId="16" borderId="1" xfId="0" applyFont="1" applyFill="1" applyBorder="1" applyAlignment="1">
      <alignment horizontal="center" vertical="center" wrapText="1"/>
    </xf>
    <xf numFmtId="0" fontId="34" fillId="16" borderId="1" xfId="0" applyFont="1" applyFill="1" applyBorder="1" applyAlignment="1">
      <alignment horizontal="left" vertical="center" wrapText="1"/>
    </xf>
    <xf numFmtId="0" fontId="34" fillId="16" borderId="19" xfId="0" applyFont="1" applyFill="1" applyBorder="1" applyAlignment="1">
      <alignment horizontal="center" vertical="center" wrapText="1"/>
    </xf>
    <xf numFmtId="0" fontId="34" fillId="16" borderId="20" xfId="0" applyFont="1" applyFill="1" applyBorder="1" applyAlignment="1">
      <alignment horizontal="center" vertical="center" wrapText="1"/>
    </xf>
    <xf numFmtId="0" fontId="38" fillId="0" borderId="3" xfId="0" applyFont="1" applyBorder="1" applyAlignment="1" applyProtection="1">
      <alignment horizontal="left" vertical="center" wrapText="1"/>
      <protection locked="0"/>
    </xf>
    <xf numFmtId="0" fontId="38" fillId="0" borderId="4" xfId="0" applyFont="1" applyBorder="1" applyAlignment="1" applyProtection="1">
      <alignment horizontal="left" vertical="center" wrapText="1"/>
      <protection locked="0"/>
    </xf>
    <xf numFmtId="0" fontId="38" fillId="0" borderId="5" xfId="0" applyFont="1" applyBorder="1" applyAlignment="1" applyProtection="1">
      <alignment horizontal="left" vertical="center" wrapText="1"/>
      <protection locked="0"/>
    </xf>
    <xf numFmtId="0" fontId="38" fillId="0" borderId="11" xfId="0" applyFont="1" applyBorder="1" applyAlignment="1" applyProtection="1">
      <alignment horizontal="left" vertical="center" wrapText="1"/>
      <protection locked="0"/>
    </xf>
    <xf numFmtId="0" fontId="38" fillId="0" borderId="13" xfId="0" applyFont="1" applyBorder="1" applyAlignment="1" applyProtection="1">
      <alignment horizontal="left" vertical="center" wrapText="1"/>
      <protection locked="0"/>
    </xf>
    <xf numFmtId="0" fontId="38" fillId="0" borderId="24" xfId="0" applyFont="1" applyBorder="1" applyAlignment="1" applyProtection="1">
      <alignment horizontal="left" vertical="center" wrapText="1"/>
      <protection locked="0"/>
    </xf>
    <xf numFmtId="0" fontId="38" fillId="0" borderId="25" xfId="0" applyFont="1" applyBorder="1" applyAlignment="1" applyProtection="1">
      <alignment horizontal="left" vertical="center" wrapText="1"/>
      <protection locked="0"/>
    </xf>
    <xf numFmtId="0" fontId="38" fillId="0" borderId="14" xfId="0" applyFont="1" applyBorder="1" applyAlignment="1" applyProtection="1">
      <alignment horizontal="left" vertical="center" wrapText="1"/>
      <protection locked="0"/>
    </xf>
    <xf numFmtId="0" fontId="38" fillId="0" borderId="16" xfId="0" applyFont="1" applyBorder="1" applyAlignment="1" applyProtection="1">
      <alignment horizontal="left" vertical="center" wrapText="1"/>
      <protection locked="0"/>
    </xf>
    <xf numFmtId="0" fontId="34" fillId="15" borderId="1" xfId="0" applyFont="1" applyFill="1" applyBorder="1" applyAlignment="1">
      <alignment horizontal="center" vertical="center" wrapText="1"/>
    </xf>
    <xf numFmtId="0" fontId="34" fillId="15" borderId="38" xfId="0" applyFont="1" applyFill="1" applyBorder="1" applyAlignment="1">
      <alignment horizontal="center" vertical="center" wrapText="1"/>
    </xf>
    <xf numFmtId="0" fontId="34" fillId="15" borderId="26" xfId="0" applyFont="1" applyFill="1" applyBorder="1" applyAlignment="1">
      <alignment horizontal="center" vertical="center" wrapText="1"/>
    </xf>
    <xf numFmtId="0" fontId="34" fillId="15" borderId="39" xfId="0" applyFont="1" applyFill="1" applyBorder="1" applyAlignment="1">
      <alignment horizontal="center" vertical="center" wrapText="1"/>
    </xf>
    <xf numFmtId="0" fontId="34" fillId="15" borderId="41" xfId="0" applyFont="1" applyFill="1" applyBorder="1" applyAlignment="1">
      <alignment horizontal="center" vertical="center" wrapText="1"/>
    </xf>
    <xf numFmtId="0" fontId="34" fillId="15" borderId="54" xfId="0" applyFont="1" applyFill="1" applyBorder="1" applyAlignment="1">
      <alignment horizontal="center" vertical="center" wrapText="1"/>
    </xf>
    <xf numFmtId="0" fontId="41" fillId="17" borderId="72" xfId="0" applyFont="1" applyFill="1" applyBorder="1" applyAlignment="1">
      <alignment horizontal="left" vertical="center" wrapText="1"/>
    </xf>
    <xf numFmtId="0" fontId="38" fillId="0" borderId="3" xfId="0" applyFont="1" applyBorder="1" applyAlignment="1" applyProtection="1">
      <alignment horizontal="center" vertical="center" wrapText="1"/>
      <protection locked="0"/>
    </xf>
    <xf numFmtId="0" fontId="38" fillId="0" borderId="4" xfId="0" applyFont="1" applyBorder="1" applyAlignment="1" applyProtection="1">
      <alignment horizontal="center" vertical="center" wrapText="1"/>
      <protection locked="0"/>
    </xf>
    <xf numFmtId="0" fontId="38" fillId="0" borderId="5" xfId="0" applyFont="1" applyBorder="1" applyAlignment="1" applyProtection="1">
      <alignment horizontal="center"/>
      <protection locked="0"/>
    </xf>
    <xf numFmtId="0" fontId="38" fillId="0" borderId="5" xfId="0" applyFont="1" applyBorder="1" applyAlignment="1" applyProtection="1">
      <alignment horizontal="center" vertical="center" wrapText="1"/>
      <protection locked="0"/>
    </xf>
    <xf numFmtId="14" fontId="38" fillId="0" borderId="3" xfId="0" applyNumberFormat="1" applyFont="1" applyBorder="1" applyAlignment="1" applyProtection="1">
      <alignment horizontal="center" vertical="center" wrapText="1"/>
      <protection locked="0"/>
    </xf>
    <xf numFmtId="0" fontId="41" fillId="13" borderId="0" xfId="0" applyFont="1" applyFill="1" applyBorder="1" applyAlignment="1">
      <alignment horizontal="center" vertical="center" wrapText="1"/>
    </xf>
    <xf numFmtId="0" fontId="41" fillId="13" borderId="25" xfId="0" applyFont="1" applyFill="1" applyBorder="1" applyAlignment="1">
      <alignment horizontal="center" vertical="center" wrapText="1"/>
    </xf>
    <xf numFmtId="0" fontId="41" fillId="13" borderId="15" xfId="0" applyFont="1" applyFill="1" applyBorder="1" applyAlignment="1">
      <alignment horizontal="center" vertical="center" wrapText="1"/>
    </xf>
    <xf numFmtId="0" fontId="41" fillId="13" borderId="16" xfId="0" applyFont="1" applyFill="1" applyBorder="1" applyAlignment="1">
      <alignment horizontal="center" vertical="center" wrapText="1"/>
    </xf>
    <xf numFmtId="0" fontId="41" fillId="13" borderId="24" xfId="0" applyFont="1" applyFill="1" applyBorder="1" applyAlignment="1">
      <alignment horizontal="left" vertical="center" wrapText="1"/>
    </xf>
    <xf numFmtId="0" fontId="41" fillId="13" borderId="0" xfId="0" applyFont="1" applyFill="1" applyBorder="1" applyAlignment="1">
      <alignment horizontal="left" vertical="center" wrapText="1"/>
    </xf>
    <xf numFmtId="0" fontId="41" fillId="13" borderId="14" xfId="0" applyFont="1" applyFill="1" applyBorder="1" applyAlignment="1">
      <alignment horizontal="left" vertical="center" wrapText="1"/>
    </xf>
    <xf numFmtId="0" fontId="41" fillId="13" borderId="15" xfId="0" applyFont="1" applyFill="1" applyBorder="1" applyAlignment="1">
      <alignment horizontal="left" vertical="center" wrapText="1"/>
    </xf>
    <xf numFmtId="0" fontId="38" fillId="0" borderId="3" xfId="0" applyFont="1" applyBorder="1" applyAlignment="1" applyProtection="1">
      <alignment horizontal="justify" vertical="center" wrapText="1"/>
      <protection locked="0"/>
    </xf>
    <xf numFmtId="0" fontId="38" fillId="0" borderId="4" xfId="0" applyFont="1" applyBorder="1" applyAlignment="1" applyProtection="1">
      <alignment horizontal="justify" vertical="center" wrapText="1"/>
      <protection locked="0"/>
    </xf>
    <xf numFmtId="0" fontId="38" fillId="0" borderId="5" xfId="0" applyFont="1" applyBorder="1" applyAlignment="1" applyProtection="1">
      <alignment horizontal="justify" vertical="center" wrapText="1"/>
      <protection locked="0"/>
    </xf>
    <xf numFmtId="0" fontId="34" fillId="15" borderId="40" xfId="0" applyFont="1" applyFill="1" applyBorder="1" applyAlignment="1">
      <alignment horizontal="center" vertical="center" wrapText="1"/>
    </xf>
    <xf numFmtId="0" fontId="34" fillId="15" borderId="52" xfId="0" applyFont="1" applyFill="1" applyBorder="1" applyAlignment="1">
      <alignment horizontal="center" vertical="center" wrapText="1"/>
    </xf>
    <xf numFmtId="0" fontId="34" fillId="15" borderId="37" xfId="0" applyFont="1" applyFill="1" applyBorder="1" applyAlignment="1">
      <alignment horizontal="center" vertical="center" wrapText="1"/>
    </xf>
    <xf numFmtId="0" fontId="34" fillId="15" borderId="53" xfId="0" applyFont="1" applyFill="1" applyBorder="1" applyAlignment="1">
      <alignment horizontal="center" vertical="center" wrapText="1"/>
    </xf>
    <xf numFmtId="0" fontId="34" fillId="15" borderId="3" xfId="0" applyFont="1" applyFill="1" applyBorder="1" applyAlignment="1">
      <alignment horizontal="center" vertical="center" wrapText="1"/>
    </xf>
    <xf numFmtId="0" fontId="34" fillId="15" borderId="29" xfId="0" applyFont="1" applyFill="1" applyBorder="1" applyAlignment="1">
      <alignment horizontal="center" vertical="center" wrapText="1"/>
    </xf>
    <xf numFmtId="14" fontId="60" fillId="0" borderId="1" xfId="0" applyNumberFormat="1" applyFont="1" applyBorder="1" applyAlignment="1" applyProtection="1">
      <alignment horizontal="center" vertical="center" wrapText="1"/>
      <protection locked="0"/>
    </xf>
    <xf numFmtId="0" fontId="34" fillId="13" borderId="24" xfId="0" applyFont="1" applyFill="1" applyBorder="1" applyAlignment="1">
      <alignment horizontal="left" vertical="justify" wrapText="1"/>
    </xf>
    <xf numFmtId="0" fontId="34" fillId="13" borderId="0" xfId="0" applyFont="1" applyFill="1" applyBorder="1" applyAlignment="1">
      <alignment horizontal="left" vertical="justify" wrapText="1"/>
    </xf>
    <xf numFmtId="0" fontId="34" fillId="13" borderId="25" xfId="0" applyFont="1" applyFill="1" applyBorder="1" applyAlignment="1">
      <alignment horizontal="left" vertical="justify" wrapText="1"/>
    </xf>
    <xf numFmtId="0" fontId="34" fillId="14" borderId="17" xfId="0" applyFont="1" applyFill="1" applyBorder="1" applyAlignment="1">
      <alignment horizontal="left" vertical="center" wrapText="1"/>
    </xf>
    <xf numFmtId="0" fontId="34" fillId="14" borderId="64" xfId="0" applyFont="1" applyFill="1" applyBorder="1" applyAlignment="1">
      <alignment horizontal="left" vertical="center" wrapText="1"/>
    </xf>
    <xf numFmtId="0" fontId="34" fillId="14" borderId="10" xfId="0" applyFont="1" applyFill="1" applyBorder="1" applyAlignment="1">
      <alignment horizontal="left" vertical="center" wrapText="1"/>
    </xf>
    <xf numFmtId="49" fontId="41" fillId="10" borderId="17" xfId="0" applyNumberFormat="1" applyFont="1" applyFill="1" applyBorder="1" applyAlignment="1">
      <alignment horizontal="left" vertical="center" wrapText="1"/>
    </xf>
    <xf numFmtId="49" fontId="41" fillId="10" borderId="64" xfId="0" applyNumberFormat="1" applyFont="1" applyFill="1" applyBorder="1" applyAlignment="1">
      <alignment horizontal="left" vertical="center" wrapText="1"/>
    </xf>
    <xf numFmtId="49" fontId="41" fillId="10" borderId="10" xfId="0" applyNumberFormat="1" applyFont="1" applyFill="1" applyBorder="1" applyAlignment="1">
      <alignment horizontal="left" vertical="center" wrapText="1"/>
    </xf>
    <xf numFmtId="0" fontId="51" fillId="0" borderId="81" xfId="0" applyFont="1" applyBorder="1" applyAlignment="1" applyProtection="1">
      <alignment horizontal="center" vertical="center" wrapText="1"/>
      <protection locked="0"/>
    </xf>
    <xf numFmtId="0" fontId="31" fillId="16" borderId="46" xfId="0" applyFont="1" applyFill="1" applyBorder="1" applyAlignment="1">
      <alignment horizontal="center" vertical="center" wrapText="1"/>
    </xf>
    <xf numFmtId="0" fontId="31" fillId="16" borderId="9" xfId="0" applyFont="1" applyFill="1" applyBorder="1" applyAlignment="1">
      <alignment horizontal="center" vertical="center" wrapText="1"/>
    </xf>
    <xf numFmtId="0" fontId="31" fillId="16" borderId="47" xfId="0" applyFont="1" applyFill="1" applyBorder="1" applyAlignment="1">
      <alignment horizontal="center" vertical="center" wrapText="1"/>
    </xf>
    <xf numFmtId="0" fontId="31" fillId="16" borderId="23" xfId="0" applyFont="1" applyFill="1" applyBorder="1" applyAlignment="1">
      <alignment horizontal="center" vertical="center" wrapText="1"/>
    </xf>
    <xf numFmtId="0" fontId="31" fillId="16" borderId="61" xfId="0" applyFont="1" applyFill="1" applyBorder="1" applyAlignment="1">
      <alignment horizontal="center" vertical="center" wrapText="1"/>
    </xf>
    <xf numFmtId="0" fontId="31" fillId="16" borderId="51" xfId="0" applyFont="1" applyFill="1" applyBorder="1" applyAlignment="1">
      <alignment horizontal="center" vertical="center" wrapText="1"/>
    </xf>
    <xf numFmtId="0" fontId="31" fillId="16" borderId="18" xfId="0" applyFont="1" applyFill="1" applyBorder="1" applyAlignment="1">
      <alignment horizontal="center" vertical="center" wrapText="1"/>
    </xf>
    <xf numFmtId="0" fontId="7" fillId="10" borderId="10" xfId="0" applyFont="1" applyFill="1" applyBorder="1" applyAlignment="1">
      <alignment horizontal="left" vertical="center" wrapText="1"/>
    </xf>
    <xf numFmtId="0" fontId="31" fillId="16" borderId="22" xfId="0" applyFont="1" applyFill="1" applyBorder="1" applyAlignment="1">
      <alignment horizontal="center" vertical="center" wrapText="1"/>
    </xf>
    <xf numFmtId="0" fontId="31" fillId="16" borderId="20" xfId="0" applyFont="1" applyFill="1" applyBorder="1" applyAlignment="1">
      <alignment horizontal="center" vertical="center" wrapText="1"/>
    </xf>
    <xf numFmtId="0" fontId="31" fillId="16" borderId="21" xfId="0" applyFont="1" applyFill="1" applyBorder="1" applyAlignment="1">
      <alignment horizontal="center" vertical="center" wrapText="1"/>
    </xf>
    <xf numFmtId="0" fontId="47" fillId="0" borderId="3" xfId="0" applyFont="1" applyBorder="1" applyAlignment="1">
      <alignment horizontal="center" vertical="center" wrapText="1"/>
    </xf>
    <xf numFmtId="0" fontId="47" fillId="0" borderId="4" xfId="0" applyFont="1" applyBorder="1" applyAlignment="1">
      <alignment horizontal="center" vertical="center" wrapText="1"/>
    </xf>
    <xf numFmtId="0" fontId="47" fillId="0" borderId="5" xfId="0" applyFont="1"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3" borderId="5" xfId="0" applyFill="1" applyBorder="1" applyAlignment="1">
      <alignment horizontal="center" vertical="center" wrapText="1"/>
    </xf>
    <xf numFmtId="0" fontId="53" fillId="0" borderId="3" xfId="0" applyFont="1" applyBorder="1" applyAlignment="1">
      <alignment horizontal="center" vertical="center" wrapText="1"/>
    </xf>
    <xf numFmtId="0" fontId="53" fillId="0" borderId="4" xfId="0" applyFont="1" applyBorder="1" applyAlignment="1">
      <alignment horizontal="center" vertical="center" wrapText="1"/>
    </xf>
    <xf numFmtId="0" fontId="53" fillId="0" borderId="5" xfId="0" applyFont="1" applyBorder="1" applyAlignment="1">
      <alignment horizont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13" fillId="3" borderId="3" xfId="0" applyFont="1" applyFill="1" applyBorder="1" applyAlignment="1">
      <alignment horizontal="left" vertical="center" wrapText="1"/>
    </xf>
    <xf numFmtId="0" fontId="13" fillId="3" borderId="4" xfId="0" applyFont="1" applyFill="1" applyBorder="1" applyAlignment="1">
      <alignment horizontal="left" vertical="center" wrapText="1"/>
    </xf>
    <xf numFmtId="0" fontId="13" fillId="3" borderId="5" xfId="0" applyFont="1" applyFill="1" applyBorder="1" applyAlignment="1">
      <alignment horizontal="left" vertical="center" wrapText="1"/>
    </xf>
    <xf numFmtId="0" fontId="22" fillId="0" borderId="3" xfId="0" applyFont="1" applyBorder="1" applyAlignment="1">
      <alignment horizontal="center" vertical="center" textRotation="90" wrapText="1"/>
    </xf>
    <xf numFmtId="0" fontId="22" fillId="0" borderId="4" xfId="0" applyFont="1" applyBorder="1" applyAlignment="1">
      <alignment horizontal="center" vertical="center" textRotation="90" wrapText="1"/>
    </xf>
    <xf numFmtId="0" fontId="22" fillId="0" borderId="5" xfId="0" applyFont="1" applyBorder="1" applyAlignment="1">
      <alignment horizontal="center" vertical="center" textRotation="90" wrapText="1"/>
    </xf>
    <xf numFmtId="0" fontId="20" fillId="5" borderId="3" xfId="0" applyFont="1" applyFill="1" applyBorder="1" applyAlignment="1">
      <alignment horizontal="center" vertical="center" wrapText="1"/>
    </xf>
    <xf numFmtId="0" fontId="20" fillId="5" borderId="5" xfId="0" applyFont="1" applyFill="1" applyBorder="1" applyAlignment="1">
      <alignment horizontal="center" vertical="center" wrapText="1"/>
    </xf>
    <xf numFmtId="0" fontId="0" fillId="3" borderId="1" xfId="0" applyFill="1" applyBorder="1" applyAlignment="1">
      <alignment horizontal="center" vertical="center" wrapText="1"/>
    </xf>
    <xf numFmtId="0" fontId="24" fillId="4" borderId="61" xfId="0" applyFont="1" applyFill="1" applyBorder="1" applyAlignment="1">
      <alignment horizontal="center" vertical="center" wrapText="1"/>
    </xf>
    <xf numFmtId="0" fontId="24" fillId="4" borderId="51" xfId="0" applyFont="1" applyFill="1" applyBorder="1" applyAlignment="1">
      <alignment horizontal="center" vertical="center" wrapText="1"/>
    </xf>
    <xf numFmtId="0" fontId="24" fillId="4" borderId="18" xfId="0" applyFont="1" applyFill="1" applyBorder="1" applyAlignment="1">
      <alignment horizontal="center" vertical="center" wrapText="1"/>
    </xf>
    <xf numFmtId="0" fontId="25" fillId="0" borderId="61" xfId="0" applyFont="1" applyBorder="1" applyAlignment="1">
      <alignment horizontal="center" vertical="top" wrapText="1"/>
    </xf>
    <xf numFmtId="0" fontId="25" fillId="0" borderId="51" xfId="0" applyFont="1" applyBorder="1" applyAlignment="1">
      <alignment horizontal="center" vertical="top" wrapText="1"/>
    </xf>
    <xf numFmtId="0" fontId="25" fillId="0" borderId="18" xfId="0" applyFont="1" applyBorder="1" applyAlignment="1">
      <alignment horizontal="center" vertical="top" wrapText="1"/>
    </xf>
    <xf numFmtId="0" fontId="24" fillId="4" borderId="61" xfId="0" applyFont="1" applyFill="1" applyBorder="1" applyAlignment="1">
      <alignment horizontal="center" vertical="top" wrapText="1"/>
    </xf>
    <xf numFmtId="0" fontId="24" fillId="4" borderId="51" xfId="0" applyFont="1" applyFill="1" applyBorder="1" applyAlignment="1">
      <alignment horizontal="center" vertical="top" wrapText="1"/>
    </xf>
    <xf numFmtId="0" fontId="24" fillId="4" borderId="18" xfId="0" applyFont="1" applyFill="1" applyBorder="1" applyAlignment="1">
      <alignment horizontal="center" vertical="top" wrapText="1"/>
    </xf>
    <xf numFmtId="0" fontId="7" fillId="0" borderId="1" xfId="0" applyFont="1" applyBorder="1" applyAlignment="1">
      <alignment vertical="top"/>
    </xf>
    <xf numFmtId="0" fontId="1" fillId="0" borderId="17" xfId="0" applyFont="1" applyBorder="1" applyAlignment="1">
      <alignment horizontal="center" vertical="center"/>
    </xf>
    <xf numFmtId="0" fontId="1" fillId="0" borderId="64" xfId="0" applyFont="1" applyBorder="1" applyAlignment="1">
      <alignment horizontal="center" vertical="center"/>
    </xf>
    <xf numFmtId="0" fontId="1" fillId="0" borderId="10" xfId="0" applyFont="1" applyBorder="1" applyAlignment="1">
      <alignment horizontal="center" vertical="center"/>
    </xf>
    <xf numFmtId="0" fontId="20" fillId="5" borderId="14" xfId="0" applyFont="1" applyFill="1" applyBorder="1" applyAlignment="1">
      <alignment horizontal="center" vertical="center" wrapText="1"/>
    </xf>
    <xf numFmtId="0" fontId="20" fillId="5" borderId="15" xfId="0" applyFont="1" applyFill="1" applyBorder="1" applyAlignment="1">
      <alignment horizontal="center" vertical="center" wrapText="1"/>
    </xf>
    <xf numFmtId="0" fontId="20" fillId="5" borderId="13"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20" fillId="5" borderId="1" xfId="0" applyFont="1" applyFill="1" applyBorder="1" applyAlignment="1">
      <alignment horizontal="center" vertical="center" wrapText="1"/>
    </xf>
    <xf numFmtId="0" fontId="7" fillId="10" borderId="1" xfId="0" applyFont="1" applyFill="1" applyBorder="1" applyAlignment="1">
      <alignment vertical="top"/>
    </xf>
    <xf numFmtId="0" fontId="7" fillId="10" borderId="1" xfId="0" applyFont="1" applyFill="1" applyBorder="1" applyAlignment="1">
      <alignment vertical="top" wrapText="1"/>
    </xf>
    <xf numFmtId="0" fontId="7" fillId="0" borderId="1" xfId="0" applyFont="1" applyBorder="1" applyAlignment="1">
      <alignment vertical="top" wrapText="1"/>
    </xf>
    <xf numFmtId="0" fontId="61" fillId="0" borderId="1" xfId="0" applyFont="1" applyBorder="1" applyAlignment="1">
      <alignment horizontal="center" vertical="center"/>
    </xf>
    <xf numFmtId="0" fontId="3" fillId="0" borderId="0" xfId="0" applyFont="1" applyBorder="1" applyAlignment="1">
      <alignment horizontal="center" vertical="center" wrapText="1"/>
    </xf>
    <xf numFmtId="0" fontId="7" fillId="0" borderId="0" xfId="0" applyFont="1" applyBorder="1" applyAlignment="1">
      <alignment wrapText="1"/>
    </xf>
  </cellXfs>
  <cellStyles count="1">
    <cellStyle name="Normal" xfId="0" builtinId="0"/>
  </cellStyles>
  <dxfs count="518">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0000"/>
        </patternFill>
      </fill>
    </dxf>
    <dxf>
      <fill>
        <patternFill>
          <bgColor rgb="FFFFFF00"/>
        </patternFill>
      </fill>
    </dxf>
    <dxf>
      <fill>
        <patternFill>
          <bgColor theme="5" tint="-0.24994659260841701"/>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00B05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0000"/>
        </patternFill>
      </fill>
    </dxf>
    <dxf>
      <fill>
        <patternFill>
          <bgColor rgb="FFFFFF00"/>
        </patternFill>
      </fill>
    </dxf>
    <dxf>
      <fill>
        <patternFill>
          <bgColor theme="5" tint="-0.24994659260841701"/>
        </patternFill>
      </fill>
    </dxf>
    <dxf>
      <fill>
        <patternFill>
          <bgColor theme="5" tint="-0.2499465926084170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1" Type="http://schemas.openxmlformats.org/officeDocument/2006/relationships/image" Target="../media/image7.jpeg"/></Relationships>
</file>

<file path=xl/drawings/_rels/drawing7.xml.rels><?xml version="1.0" encoding="UTF-8" standalone="yes"?>
<Relationships xmlns="http://schemas.openxmlformats.org/package/2006/relationships"><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1</xdr:col>
      <xdr:colOff>361950</xdr:colOff>
      <xdr:row>1</xdr:row>
      <xdr:rowOff>47625</xdr:rowOff>
    </xdr:from>
    <xdr:to>
      <xdr:col>1</xdr:col>
      <xdr:colOff>1266825</xdr:colOff>
      <xdr:row>4</xdr:row>
      <xdr:rowOff>238125</xdr:rowOff>
    </xdr:to>
    <xdr:pic>
      <xdr:nvPicPr>
        <xdr:cNvPr id="34892" name="Picture 2" descr="D:\Manual de Identidad Corporativa\Manual JPG\MANUAL ANI FINAL PRIMERA PARTE-02.jpg">
          <a:extLst>
            <a:ext uri="{FF2B5EF4-FFF2-40B4-BE49-F238E27FC236}">
              <a16:creationId xmlns:a16="http://schemas.microsoft.com/office/drawing/2014/main" id="{00000000-0008-0000-0000-00004C8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966" t="30461" r="25232" b="22282"/>
        <a:stretch>
          <a:fillRect/>
        </a:stretch>
      </xdr:blipFill>
      <xdr:spPr bwMode="auto">
        <a:xfrm>
          <a:off x="609600" y="314325"/>
          <a:ext cx="904875"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209550</xdr:colOff>
      <xdr:row>3</xdr:row>
      <xdr:rowOff>47625</xdr:rowOff>
    </xdr:from>
    <xdr:to>
      <xdr:col>2</xdr:col>
      <xdr:colOff>1409700</xdr:colOff>
      <xdr:row>6</xdr:row>
      <xdr:rowOff>247650</xdr:rowOff>
    </xdr:to>
    <xdr:pic>
      <xdr:nvPicPr>
        <xdr:cNvPr id="26010" name="Picture 2" descr="D:\Manual de Identidad Corporativa\Manual JPG\MANUAL ANI FINAL PRIMERA PARTE-02.jpg">
          <a:extLst>
            <a:ext uri="{FF2B5EF4-FFF2-40B4-BE49-F238E27FC236}">
              <a16:creationId xmlns:a16="http://schemas.microsoft.com/office/drawing/2014/main" id="{00000000-0008-0000-0100-00009A6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966" t="30461" r="25232" b="22282"/>
        <a:stretch>
          <a:fillRect/>
        </a:stretch>
      </xdr:blipFill>
      <xdr:spPr bwMode="auto">
        <a:xfrm>
          <a:off x="800100" y="304800"/>
          <a:ext cx="120015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0</xdr:colOff>
      <xdr:row>4</xdr:row>
      <xdr:rowOff>85725</xdr:rowOff>
    </xdr:to>
    <xdr:pic>
      <xdr:nvPicPr>
        <xdr:cNvPr id="33051" name="Picture 11" descr="colombia bn">
          <a:extLst>
            <a:ext uri="{FF2B5EF4-FFF2-40B4-BE49-F238E27FC236}">
              <a16:creationId xmlns:a16="http://schemas.microsoft.com/office/drawing/2014/main" id="{00000000-0008-0000-0200-00001B8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161925"/>
          <a:ext cx="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409575</xdr:colOff>
      <xdr:row>1</xdr:row>
      <xdr:rowOff>133350</xdr:rowOff>
    </xdr:from>
    <xdr:to>
      <xdr:col>4</xdr:col>
      <xdr:colOff>200025</xdr:colOff>
      <xdr:row>4</xdr:row>
      <xdr:rowOff>133350</xdr:rowOff>
    </xdr:to>
    <xdr:pic>
      <xdr:nvPicPr>
        <xdr:cNvPr id="33052" name="Picture 2" descr="D:\Manual de Identidad Corporativa\Manual JPG\MANUAL ANI FINAL PRIMERA PARTE-02.jpg">
          <a:extLst>
            <a:ext uri="{FF2B5EF4-FFF2-40B4-BE49-F238E27FC236}">
              <a16:creationId xmlns:a16="http://schemas.microsoft.com/office/drawing/2014/main" id="{00000000-0008-0000-0200-00001C81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966" t="30461" r="25232" b="22282"/>
        <a:stretch>
          <a:fillRect/>
        </a:stretch>
      </xdr:blipFill>
      <xdr:spPr bwMode="auto">
        <a:xfrm>
          <a:off x="590550" y="295275"/>
          <a:ext cx="107632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704850</xdr:colOff>
      <xdr:row>4</xdr:row>
      <xdr:rowOff>114300</xdr:rowOff>
    </xdr:from>
    <xdr:to>
      <xdr:col>1</xdr:col>
      <xdr:colOff>1905000</xdr:colOff>
      <xdr:row>7</xdr:row>
      <xdr:rowOff>38100</xdr:rowOff>
    </xdr:to>
    <xdr:pic>
      <xdr:nvPicPr>
        <xdr:cNvPr id="28973" name="Picture 2" descr="D:\Manual de Identidad Corporativa\Manual JPG\MANUAL ANI FINAL PRIMERA PARTE-02.jpg">
          <a:extLst>
            <a:ext uri="{FF2B5EF4-FFF2-40B4-BE49-F238E27FC236}">
              <a16:creationId xmlns:a16="http://schemas.microsoft.com/office/drawing/2014/main" id="{00000000-0008-0000-0300-00002D7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966" t="30461" r="25232" b="22282"/>
        <a:stretch>
          <a:fillRect/>
        </a:stretch>
      </xdr:blipFill>
      <xdr:spPr bwMode="auto">
        <a:xfrm>
          <a:off x="1152525" y="762000"/>
          <a:ext cx="12001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1343025</xdr:colOff>
      <xdr:row>5</xdr:row>
      <xdr:rowOff>95250</xdr:rowOff>
    </xdr:from>
    <xdr:to>
      <xdr:col>3</xdr:col>
      <xdr:colOff>419100</xdr:colOff>
      <xdr:row>8</xdr:row>
      <xdr:rowOff>95250</xdr:rowOff>
    </xdr:to>
    <xdr:pic>
      <xdr:nvPicPr>
        <xdr:cNvPr id="23258" name="Picture 2" descr="D:\Manual de Identidad Corporativa\Manual JPG\MANUAL ANI FINAL PRIMERA PARTE-02.jpg">
          <a:extLst>
            <a:ext uri="{FF2B5EF4-FFF2-40B4-BE49-F238E27FC236}">
              <a16:creationId xmlns:a16="http://schemas.microsoft.com/office/drawing/2014/main" id="{00000000-0008-0000-0400-0000DA5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966" t="30461" r="25232" b="22282"/>
        <a:stretch>
          <a:fillRect/>
        </a:stretch>
      </xdr:blipFill>
      <xdr:spPr bwMode="auto">
        <a:xfrm>
          <a:off x="2371725" y="495300"/>
          <a:ext cx="120015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285750</xdr:colOff>
      <xdr:row>1</xdr:row>
      <xdr:rowOff>57150</xdr:rowOff>
    </xdr:from>
    <xdr:to>
      <xdr:col>2</xdr:col>
      <xdr:colOff>1028700</xdr:colOff>
      <xdr:row>4</xdr:row>
      <xdr:rowOff>381000</xdr:rowOff>
    </xdr:to>
    <xdr:pic>
      <xdr:nvPicPr>
        <xdr:cNvPr id="32012" name="Picture 2" descr="D:\Manual de Identidad Corporativa\Manual JPG\MANUAL ANI FINAL PRIMERA PARTE-02.jpg">
          <a:extLst>
            <a:ext uri="{FF2B5EF4-FFF2-40B4-BE49-F238E27FC236}">
              <a16:creationId xmlns:a16="http://schemas.microsoft.com/office/drawing/2014/main" id="{00000000-0008-0000-0500-00000C7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4966" t="30461" r="25232" b="22282"/>
        <a:stretch>
          <a:fillRect/>
        </a:stretch>
      </xdr:blipFill>
      <xdr:spPr bwMode="auto">
        <a:xfrm>
          <a:off x="647700" y="361950"/>
          <a:ext cx="1638300" cy="1209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457200</xdr:colOff>
      <xdr:row>0</xdr:row>
      <xdr:rowOff>133350</xdr:rowOff>
    </xdr:from>
    <xdr:to>
      <xdr:col>2</xdr:col>
      <xdr:colOff>228600</xdr:colOff>
      <xdr:row>3</xdr:row>
      <xdr:rowOff>38100</xdr:rowOff>
    </xdr:to>
    <xdr:pic>
      <xdr:nvPicPr>
        <xdr:cNvPr id="18428" name="Picture 2" descr="D:\Manual de Identidad Corporativa\Manual JPG\MANUAL ANI FINAL PRIMERA PARTE-02.jpg">
          <a:extLst>
            <a:ext uri="{FF2B5EF4-FFF2-40B4-BE49-F238E27FC236}">
              <a16:creationId xmlns:a16="http://schemas.microsoft.com/office/drawing/2014/main" id="{00000000-0008-0000-0700-0000FC4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966" t="30461" r="25232" b="22282"/>
        <a:stretch>
          <a:fillRect/>
        </a:stretch>
      </xdr:blipFill>
      <xdr:spPr bwMode="auto">
        <a:xfrm>
          <a:off x="457200" y="133350"/>
          <a:ext cx="87630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20150220-MapaRiesgoPSistEstPLANEACION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PG-F-030"/>
      <sheetName val="SEPG-F-007"/>
      <sheetName val="SEPG-012"/>
      <sheetName val="SEPG-F-013"/>
      <sheetName val="SEPG-F-008"/>
      <sheetName val="SEPG-F-014"/>
      <sheetName val="CAMBIOS 2014-2015"/>
      <sheetName val="Fm-20 "/>
      <sheetName val="DB"/>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5">
          <cell r="B5" t="str">
            <v>ESTRATEGICO</v>
          </cell>
          <cell r="D5">
            <v>1</v>
          </cell>
          <cell r="G5" t="str">
            <v>X</v>
          </cell>
          <cell r="H5" t="str">
            <v>X</v>
          </cell>
          <cell r="N5" t="str">
            <v>EVITAR EL RIESGO</v>
          </cell>
        </row>
        <row r="6">
          <cell r="B6" t="str">
            <v>OPERATIVO</v>
          </cell>
          <cell r="D6">
            <v>0</v>
          </cell>
          <cell r="N6" t="str">
            <v>REDUCIR EL RIESGO</v>
          </cell>
        </row>
        <row r="7">
          <cell r="B7" t="str">
            <v>FINANCIERO</v>
          </cell>
          <cell r="N7" t="str">
            <v>COMPARTIR O 
TRANSFERIR EL RIESGO</v>
          </cell>
        </row>
        <row r="8">
          <cell r="B8" t="str">
            <v>CUMPLIMIENTO</v>
          </cell>
          <cell r="N8" t="str">
            <v>ASUMIR EL RIESGO</v>
          </cell>
        </row>
        <row r="9">
          <cell r="B9" t="str">
            <v>IMAGEN</v>
          </cell>
          <cell r="D9">
            <v>0</v>
          </cell>
          <cell r="E9">
            <v>0</v>
          </cell>
          <cell r="F9">
            <v>0</v>
          </cell>
          <cell r="G9">
            <v>0</v>
          </cell>
          <cell r="H9">
            <v>0</v>
          </cell>
        </row>
        <row r="10">
          <cell r="B10" t="str">
            <v>TECNOLOGIA</v>
          </cell>
          <cell r="D10">
            <v>15</v>
          </cell>
          <cell r="E10">
            <v>15</v>
          </cell>
          <cell r="F10">
            <v>30</v>
          </cell>
          <cell r="G10">
            <v>15</v>
          </cell>
          <cell r="H10">
            <v>25</v>
          </cell>
        </row>
        <row r="11">
          <cell r="B11" t="str">
            <v>TECNICO</v>
          </cell>
        </row>
      </sheetData>
      <sheetData sheetId="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pageSetUpPr fitToPage="1"/>
  </sheetPr>
  <dimension ref="B1:M80"/>
  <sheetViews>
    <sheetView showGridLines="0" topLeftCell="A2" zoomScale="60" zoomScaleNormal="60" workbookViewId="0">
      <pane ySplit="14" topLeftCell="A73" activePane="bottomLeft" state="frozen"/>
      <selection activeCell="A2" sqref="A2"/>
      <selection pane="bottomLeft" activeCell="G4" sqref="G4"/>
    </sheetView>
  </sheetViews>
  <sheetFormatPr baseColWidth="10" defaultRowHeight="20.25" x14ac:dyDescent="0.3"/>
  <cols>
    <col min="1" max="1" width="3.7109375" style="261" customWidth="1"/>
    <col min="2" max="2" width="28.85546875" style="261" customWidth="1"/>
    <col min="3" max="4" width="55" style="256" customWidth="1"/>
    <col min="5" max="5" width="28.85546875" style="261" customWidth="1"/>
    <col min="6" max="7" width="55" style="256" customWidth="1"/>
    <col min="8" max="8" width="24.28515625" style="261" customWidth="1"/>
    <col min="9" max="16384" width="11.42578125" style="261"/>
  </cols>
  <sheetData>
    <row r="1" spans="2:8" ht="21" thickBot="1" x14ac:dyDescent="0.35"/>
    <row r="2" spans="2:8" x14ac:dyDescent="0.3">
      <c r="B2" s="262"/>
      <c r="C2" s="473" t="s">
        <v>96</v>
      </c>
      <c r="D2" s="474"/>
      <c r="E2" s="474"/>
      <c r="F2" s="475"/>
      <c r="G2" s="286" t="s">
        <v>325</v>
      </c>
    </row>
    <row r="3" spans="2:8" x14ac:dyDescent="0.3">
      <c r="B3" s="263"/>
      <c r="C3" s="476" t="s">
        <v>76</v>
      </c>
      <c r="D3" s="477"/>
      <c r="E3" s="477"/>
      <c r="F3" s="478"/>
      <c r="G3" s="287" t="s">
        <v>297</v>
      </c>
    </row>
    <row r="4" spans="2:8" x14ac:dyDescent="0.3">
      <c r="B4" s="263"/>
      <c r="C4" s="476" t="s">
        <v>77</v>
      </c>
      <c r="D4" s="477"/>
      <c r="E4" s="477"/>
      <c r="F4" s="478"/>
      <c r="G4" s="288" t="s">
        <v>475</v>
      </c>
    </row>
    <row r="5" spans="2:8" ht="24" customHeight="1" thickBot="1" x14ac:dyDescent="0.35">
      <c r="B5" s="264"/>
      <c r="C5" s="483" t="s">
        <v>130</v>
      </c>
      <c r="D5" s="484"/>
      <c r="E5" s="484"/>
      <c r="F5" s="485"/>
      <c r="G5" s="289" t="s">
        <v>78</v>
      </c>
    </row>
    <row r="6" spans="2:8" x14ac:dyDescent="0.3">
      <c r="B6" s="479"/>
      <c r="C6" s="479"/>
      <c r="D6" s="479"/>
      <c r="E6" s="479"/>
      <c r="F6" s="479"/>
      <c r="G6" s="479"/>
      <c r="H6" s="479"/>
    </row>
    <row r="7" spans="2:8" x14ac:dyDescent="0.3">
      <c r="B7" s="486"/>
      <c r="C7" s="486"/>
      <c r="D7" s="486"/>
    </row>
    <row r="8" spans="2:8" ht="39" customHeight="1" thickBot="1" x14ac:dyDescent="0.35">
      <c r="B8" s="486"/>
      <c r="C8" s="486"/>
      <c r="D8" s="486"/>
      <c r="E8" s="265"/>
      <c r="F8" s="266" t="s">
        <v>293</v>
      </c>
      <c r="G8" s="267" t="s">
        <v>442</v>
      </c>
    </row>
    <row r="9" spans="2:8" ht="30.75" customHeight="1" thickBot="1" x14ac:dyDescent="0.35">
      <c r="B9" s="456" t="s">
        <v>348</v>
      </c>
      <c r="C9" s="457"/>
      <c r="D9" s="457"/>
      <c r="E9" s="457"/>
      <c r="F9" s="457"/>
      <c r="G9" s="458"/>
    </row>
    <row r="10" spans="2:8" ht="88.5" customHeight="1" thickBot="1" x14ac:dyDescent="0.35">
      <c r="B10" s="480" t="s">
        <v>292</v>
      </c>
      <c r="C10" s="481"/>
      <c r="D10" s="460" t="s">
        <v>317</v>
      </c>
      <c r="E10" s="461"/>
      <c r="F10" s="461"/>
      <c r="G10" s="462"/>
    </row>
    <row r="11" spans="2:8" ht="11.25" customHeight="1" x14ac:dyDescent="0.3">
      <c r="B11" s="482"/>
      <c r="C11" s="482"/>
      <c r="D11" s="459"/>
      <c r="E11" s="459"/>
      <c r="F11" s="459"/>
      <c r="G11" s="459"/>
    </row>
    <row r="12" spans="2:8" ht="23.25" customHeight="1" thickBot="1" x14ac:dyDescent="0.35">
      <c r="B12" s="261" t="s">
        <v>217</v>
      </c>
    </row>
    <row r="13" spans="2:8" ht="25.5" customHeight="1" thickBot="1" x14ac:dyDescent="0.35">
      <c r="B13" s="487" t="s">
        <v>130</v>
      </c>
      <c r="C13" s="488"/>
      <c r="D13" s="488"/>
      <c r="E13" s="488"/>
      <c r="F13" s="488"/>
      <c r="G13" s="489"/>
    </row>
    <row r="14" spans="2:8" ht="33" customHeight="1" thickBot="1" x14ac:dyDescent="0.35">
      <c r="B14" s="467" t="s">
        <v>250</v>
      </c>
      <c r="C14" s="468"/>
      <c r="D14" s="469"/>
      <c r="E14" s="467" t="s">
        <v>251</v>
      </c>
      <c r="F14" s="468"/>
      <c r="G14" s="469"/>
    </row>
    <row r="15" spans="2:8" ht="33" customHeight="1" thickBot="1" x14ac:dyDescent="0.35">
      <c r="B15" s="358" t="s">
        <v>161</v>
      </c>
      <c r="C15" s="358" t="s">
        <v>156</v>
      </c>
      <c r="D15" s="358" t="s">
        <v>157</v>
      </c>
      <c r="E15" s="358" t="s">
        <v>161</v>
      </c>
      <c r="F15" s="358" t="s">
        <v>158</v>
      </c>
      <c r="G15" s="358" t="s">
        <v>159</v>
      </c>
    </row>
    <row r="16" spans="2:8" ht="46.5" customHeight="1" x14ac:dyDescent="0.3">
      <c r="B16" s="463" t="s">
        <v>162</v>
      </c>
      <c r="C16" s="366"/>
      <c r="D16" s="367" t="s">
        <v>349</v>
      </c>
      <c r="E16" s="463" t="s">
        <v>165</v>
      </c>
      <c r="F16" s="470"/>
      <c r="G16" s="472"/>
    </row>
    <row r="17" spans="2:7" ht="75" customHeight="1" x14ac:dyDescent="0.3">
      <c r="B17" s="464"/>
      <c r="C17" s="368"/>
      <c r="D17" s="369" t="s">
        <v>422</v>
      </c>
      <c r="E17" s="464"/>
      <c r="F17" s="471"/>
      <c r="G17" s="466"/>
    </row>
    <row r="18" spans="2:7" ht="75" customHeight="1" x14ac:dyDescent="0.3">
      <c r="B18" s="464"/>
      <c r="C18" s="370"/>
      <c r="D18" s="369" t="s">
        <v>350</v>
      </c>
      <c r="E18" s="464"/>
      <c r="F18" s="370"/>
      <c r="G18" s="369"/>
    </row>
    <row r="19" spans="2:7" ht="75" customHeight="1" x14ac:dyDescent="0.3">
      <c r="B19" s="464"/>
      <c r="C19" s="370"/>
      <c r="D19" s="369"/>
      <c r="E19" s="464"/>
      <c r="F19" s="370"/>
      <c r="G19" s="369"/>
    </row>
    <row r="20" spans="2:7" ht="75" customHeight="1" x14ac:dyDescent="0.3">
      <c r="B20" s="464"/>
      <c r="C20" s="370"/>
      <c r="D20" s="369"/>
      <c r="E20" s="464"/>
      <c r="F20" s="370"/>
      <c r="G20" s="369"/>
    </row>
    <row r="21" spans="2:7" ht="75" customHeight="1" thickBot="1" x14ac:dyDescent="0.35">
      <c r="B21" s="465"/>
      <c r="C21" s="371"/>
      <c r="D21" s="372"/>
      <c r="E21" s="465"/>
      <c r="F21" s="371"/>
      <c r="G21" s="372"/>
    </row>
    <row r="22" spans="2:7" ht="75" customHeight="1" x14ac:dyDescent="0.3">
      <c r="B22" s="463" t="s">
        <v>279</v>
      </c>
      <c r="C22" s="373" t="s">
        <v>351</v>
      </c>
      <c r="D22" s="374" t="s">
        <v>354</v>
      </c>
      <c r="E22" s="463" t="s">
        <v>166</v>
      </c>
      <c r="F22" s="373"/>
      <c r="G22" s="367"/>
    </row>
    <row r="23" spans="2:7" ht="75" customHeight="1" x14ac:dyDescent="0.3">
      <c r="B23" s="464"/>
      <c r="C23" s="375" t="s">
        <v>352</v>
      </c>
      <c r="D23" s="369"/>
      <c r="E23" s="464"/>
      <c r="F23" s="375"/>
      <c r="G23" s="369"/>
    </row>
    <row r="24" spans="2:7" ht="75" customHeight="1" x14ac:dyDescent="0.3">
      <c r="B24" s="464"/>
      <c r="C24" s="370" t="s">
        <v>353</v>
      </c>
      <c r="D24" s="369"/>
      <c r="E24" s="464"/>
      <c r="F24" s="381"/>
      <c r="G24" s="369"/>
    </row>
    <row r="25" spans="2:7" ht="75" customHeight="1" x14ac:dyDescent="0.3">
      <c r="B25" s="464"/>
      <c r="C25" s="370"/>
      <c r="D25" s="369"/>
      <c r="E25" s="464"/>
      <c r="F25" s="370"/>
      <c r="G25" s="369"/>
    </row>
    <row r="26" spans="2:7" ht="75" customHeight="1" x14ac:dyDescent="0.3">
      <c r="B26" s="464"/>
      <c r="C26" s="370"/>
      <c r="D26" s="369"/>
      <c r="E26" s="464"/>
      <c r="F26" s="370"/>
      <c r="G26" s="369"/>
    </row>
    <row r="27" spans="2:7" ht="75" customHeight="1" x14ac:dyDescent="0.3">
      <c r="B27" s="464"/>
      <c r="C27" s="370"/>
      <c r="D27" s="369"/>
      <c r="E27" s="464"/>
      <c r="F27" s="370"/>
      <c r="G27" s="369"/>
    </row>
    <row r="28" spans="2:7" ht="75" customHeight="1" x14ac:dyDescent="0.3">
      <c r="B28" s="464"/>
      <c r="C28" s="370"/>
      <c r="D28" s="369"/>
      <c r="E28" s="464"/>
      <c r="F28" s="370"/>
      <c r="G28" s="369"/>
    </row>
    <row r="29" spans="2:7" ht="75" customHeight="1" thickBot="1" x14ac:dyDescent="0.35">
      <c r="B29" s="465"/>
      <c r="C29" s="370"/>
      <c r="D29" s="369"/>
      <c r="E29" s="465"/>
      <c r="F29" s="370"/>
      <c r="G29" s="369"/>
    </row>
    <row r="30" spans="2:7" ht="75" customHeight="1" x14ac:dyDescent="0.3">
      <c r="B30" s="496" t="s">
        <v>163</v>
      </c>
      <c r="C30" s="367" t="s">
        <v>355</v>
      </c>
      <c r="D30" s="376" t="s">
        <v>360</v>
      </c>
      <c r="E30" s="494" t="s">
        <v>142</v>
      </c>
      <c r="F30" s="382" t="s">
        <v>378</v>
      </c>
      <c r="G30" s="367" t="s">
        <v>387</v>
      </c>
    </row>
    <row r="31" spans="2:7" ht="75" customHeight="1" x14ac:dyDescent="0.3">
      <c r="B31" s="497"/>
      <c r="C31" s="369"/>
      <c r="D31" s="377" t="s">
        <v>361</v>
      </c>
      <c r="E31" s="495"/>
      <c r="F31" s="378" t="s">
        <v>379</v>
      </c>
      <c r="G31" s="369" t="s">
        <v>388</v>
      </c>
    </row>
    <row r="32" spans="2:7" ht="75" customHeight="1" x14ac:dyDescent="0.3">
      <c r="B32" s="497"/>
      <c r="C32" s="369"/>
      <c r="D32" s="369"/>
      <c r="E32" s="495"/>
      <c r="F32" s="378" t="s">
        <v>424</v>
      </c>
      <c r="G32" s="369" t="s">
        <v>389</v>
      </c>
    </row>
    <row r="33" spans="2:7" ht="75" customHeight="1" x14ac:dyDescent="0.3">
      <c r="B33" s="497"/>
      <c r="C33" s="369"/>
      <c r="D33" s="369"/>
      <c r="E33" s="495"/>
      <c r="F33" s="378" t="s">
        <v>380</v>
      </c>
      <c r="G33" s="369" t="s">
        <v>390</v>
      </c>
    </row>
    <row r="34" spans="2:7" ht="75" customHeight="1" x14ac:dyDescent="0.3">
      <c r="B34" s="497"/>
      <c r="C34" s="369"/>
      <c r="D34" s="369"/>
      <c r="E34" s="495"/>
      <c r="F34" s="378" t="s">
        <v>381</v>
      </c>
      <c r="G34" s="369" t="s">
        <v>391</v>
      </c>
    </row>
    <row r="35" spans="2:7" ht="75" customHeight="1" x14ac:dyDescent="0.3">
      <c r="B35" s="497"/>
      <c r="C35" s="369"/>
      <c r="D35" s="369"/>
      <c r="E35" s="495"/>
      <c r="F35" s="378" t="s">
        <v>382</v>
      </c>
      <c r="G35" s="369" t="s">
        <v>392</v>
      </c>
    </row>
    <row r="36" spans="2:7" ht="75" customHeight="1" x14ac:dyDescent="0.3">
      <c r="B36" s="497"/>
      <c r="C36" s="369"/>
      <c r="D36" s="369"/>
      <c r="E36" s="495"/>
      <c r="F36" s="378" t="s">
        <v>383</v>
      </c>
      <c r="G36" s="369" t="s">
        <v>393</v>
      </c>
    </row>
    <row r="37" spans="2:7" ht="75" customHeight="1" x14ac:dyDescent="0.3">
      <c r="B37" s="497"/>
      <c r="C37" s="369"/>
      <c r="D37" s="369"/>
      <c r="E37" s="495"/>
      <c r="F37" s="378" t="s">
        <v>384</v>
      </c>
      <c r="G37" s="369" t="s">
        <v>394</v>
      </c>
    </row>
    <row r="38" spans="2:7" ht="75" customHeight="1" x14ac:dyDescent="0.3">
      <c r="B38" s="497"/>
      <c r="C38" s="369"/>
      <c r="D38" s="369"/>
      <c r="E38" s="495"/>
      <c r="F38" s="378" t="s">
        <v>385</v>
      </c>
      <c r="G38" s="369" t="s">
        <v>395</v>
      </c>
    </row>
    <row r="39" spans="2:7" ht="75" customHeight="1" x14ac:dyDescent="0.3">
      <c r="B39" s="497"/>
      <c r="C39" s="369"/>
      <c r="D39" s="369"/>
      <c r="E39" s="495"/>
      <c r="F39" s="378" t="s">
        <v>386</v>
      </c>
      <c r="G39" s="369" t="s">
        <v>396</v>
      </c>
    </row>
    <row r="40" spans="2:7" ht="75" customHeight="1" x14ac:dyDescent="0.3">
      <c r="B40" s="497"/>
      <c r="C40" s="369"/>
      <c r="D40" s="369"/>
      <c r="E40" s="495"/>
      <c r="F40" s="390" t="s">
        <v>425</v>
      </c>
      <c r="G40" s="369" t="s">
        <v>397</v>
      </c>
    </row>
    <row r="41" spans="2:7" ht="75" customHeight="1" x14ac:dyDescent="0.3">
      <c r="B41" s="497"/>
      <c r="C41" s="369"/>
      <c r="D41" s="369"/>
      <c r="E41" s="495"/>
      <c r="F41" s="378"/>
      <c r="G41" s="369" t="s">
        <v>398</v>
      </c>
    </row>
    <row r="42" spans="2:7" ht="75" customHeight="1" x14ac:dyDescent="0.3">
      <c r="B42" s="497"/>
      <c r="C42" s="369"/>
      <c r="D42" s="369"/>
      <c r="E42" s="495"/>
      <c r="F42" s="378"/>
      <c r="G42" s="369" t="s">
        <v>399</v>
      </c>
    </row>
    <row r="43" spans="2:7" ht="75" customHeight="1" x14ac:dyDescent="0.3">
      <c r="B43" s="497"/>
      <c r="C43" s="369"/>
      <c r="D43" s="369"/>
      <c r="E43" s="495"/>
      <c r="F43" s="378"/>
      <c r="G43" s="369" t="s">
        <v>400</v>
      </c>
    </row>
    <row r="44" spans="2:7" ht="75" customHeight="1" x14ac:dyDescent="0.3">
      <c r="B44" s="497"/>
      <c r="C44" s="369"/>
      <c r="D44" s="369"/>
      <c r="E44" s="495"/>
      <c r="F44" s="378"/>
      <c r="G44" s="369" t="s">
        <v>401</v>
      </c>
    </row>
    <row r="45" spans="2:7" ht="75" customHeight="1" x14ac:dyDescent="0.3">
      <c r="B45" s="497"/>
      <c r="C45" s="369"/>
      <c r="D45" s="369"/>
      <c r="E45" s="495"/>
      <c r="F45" s="378"/>
      <c r="G45" s="369" t="s">
        <v>402</v>
      </c>
    </row>
    <row r="46" spans="2:7" ht="92.25" customHeight="1" x14ac:dyDescent="0.3">
      <c r="B46" s="497"/>
      <c r="C46" s="369"/>
      <c r="D46" s="377"/>
      <c r="E46" s="495"/>
      <c r="F46" s="378"/>
      <c r="G46" s="369" t="s">
        <v>403</v>
      </c>
    </row>
    <row r="47" spans="2:7" ht="75" customHeight="1" x14ac:dyDescent="0.3">
      <c r="B47" s="497"/>
      <c r="C47" s="369"/>
      <c r="D47" s="377"/>
      <c r="E47" s="495"/>
      <c r="F47" s="378"/>
      <c r="G47" s="369" t="s">
        <v>404</v>
      </c>
    </row>
    <row r="48" spans="2:7" ht="75" customHeight="1" x14ac:dyDescent="0.3">
      <c r="B48" s="497"/>
      <c r="C48" s="466"/>
      <c r="D48" s="369"/>
      <c r="E48" s="495"/>
      <c r="F48" s="378"/>
      <c r="G48" s="387" t="s">
        <v>423</v>
      </c>
    </row>
    <row r="49" spans="2:7" ht="75" customHeight="1" x14ac:dyDescent="0.3">
      <c r="B49" s="497"/>
      <c r="C49" s="466"/>
      <c r="D49" s="369"/>
      <c r="E49" s="495"/>
      <c r="F49" s="378"/>
      <c r="G49" s="369" t="s">
        <v>405</v>
      </c>
    </row>
    <row r="50" spans="2:7" ht="75" customHeight="1" x14ac:dyDescent="0.3">
      <c r="B50" s="497"/>
      <c r="C50" s="369"/>
      <c r="D50" s="369"/>
      <c r="E50" s="495"/>
      <c r="F50" s="383"/>
      <c r="G50" s="369" t="s">
        <v>406</v>
      </c>
    </row>
    <row r="51" spans="2:7" ht="71.25" customHeight="1" x14ac:dyDescent="0.3">
      <c r="B51" s="497"/>
      <c r="C51" s="369"/>
      <c r="D51" s="369"/>
      <c r="E51" s="495"/>
      <c r="F51" s="383"/>
      <c r="G51" s="369" t="s">
        <v>407</v>
      </c>
    </row>
    <row r="52" spans="2:7" ht="95.25" customHeight="1" x14ac:dyDescent="0.3">
      <c r="B52" s="497"/>
      <c r="C52" s="369"/>
      <c r="D52" s="369"/>
      <c r="E52" s="495"/>
      <c r="F52" s="383"/>
      <c r="G52" s="369" t="s">
        <v>408</v>
      </c>
    </row>
    <row r="53" spans="2:7" ht="42" x14ac:dyDescent="0.3">
      <c r="B53" s="497"/>
      <c r="C53" s="369"/>
      <c r="D53" s="369"/>
      <c r="E53" s="495"/>
      <c r="F53" s="383"/>
      <c r="G53" s="369" t="s">
        <v>409</v>
      </c>
    </row>
    <row r="54" spans="2:7" ht="110.25" customHeight="1" thickBot="1" x14ac:dyDescent="0.35">
      <c r="B54" s="497"/>
      <c r="C54" s="369"/>
      <c r="D54" s="369"/>
      <c r="E54" s="495"/>
      <c r="F54" s="383"/>
      <c r="G54" s="369" t="s">
        <v>410</v>
      </c>
    </row>
    <row r="55" spans="2:7" ht="75" customHeight="1" x14ac:dyDescent="0.3">
      <c r="B55" s="496" t="s">
        <v>164</v>
      </c>
      <c r="C55" s="388" t="s">
        <v>356</v>
      </c>
      <c r="D55" s="367" t="s">
        <v>362</v>
      </c>
      <c r="E55" s="463" t="s">
        <v>141</v>
      </c>
      <c r="F55" s="367" t="s">
        <v>411</v>
      </c>
      <c r="G55" s="367" t="s">
        <v>414</v>
      </c>
    </row>
    <row r="56" spans="2:7" ht="75" customHeight="1" x14ac:dyDescent="0.3">
      <c r="B56" s="497"/>
      <c r="C56" s="378" t="s">
        <v>357</v>
      </c>
      <c r="D56" s="369" t="s">
        <v>363</v>
      </c>
      <c r="E56" s="464"/>
      <c r="F56" s="369" t="s">
        <v>412</v>
      </c>
      <c r="G56" s="369" t="s">
        <v>415</v>
      </c>
    </row>
    <row r="57" spans="2:7" ht="75" customHeight="1" x14ac:dyDescent="0.3">
      <c r="B57" s="497"/>
      <c r="C57" s="378" t="s">
        <v>358</v>
      </c>
      <c r="D57" s="369" t="s">
        <v>364</v>
      </c>
      <c r="E57" s="464"/>
      <c r="F57" s="369" t="s">
        <v>413</v>
      </c>
      <c r="G57" s="369" t="s">
        <v>416</v>
      </c>
    </row>
    <row r="58" spans="2:7" ht="75" customHeight="1" x14ac:dyDescent="0.3">
      <c r="B58" s="497"/>
      <c r="C58" s="378"/>
      <c r="D58" s="377" t="s">
        <v>365</v>
      </c>
      <c r="E58" s="464"/>
      <c r="F58" s="387" t="s">
        <v>417</v>
      </c>
      <c r="G58" s="369" t="s">
        <v>421</v>
      </c>
    </row>
    <row r="59" spans="2:7" ht="75" customHeight="1" x14ac:dyDescent="0.3">
      <c r="B59" s="497"/>
      <c r="C59" s="378"/>
      <c r="D59" s="377" t="s">
        <v>366</v>
      </c>
      <c r="E59" s="464"/>
      <c r="F59" s="387" t="s">
        <v>418</v>
      </c>
      <c r="G59" s="369" t="s">
        <v>420</v>
      </c>
    </row>
    <row r="60" spans="2:7" ht="75" customHeight="1" x14ac:dyDescent="0.3">
      <c r="B60" s="497"/>
      <c r="C60" s="378"/>
      <c r="D60" s="377" t="s">
        <v>367</v>
      </c>
      <c r="E60" s="464"/>
      <c r="F60" s="387" t="s">
        <v>419</v>
      </c>
      <c r="G60" s="389"/>
    </row>
    <row r="61" spans="2:7" ht="75" customHeight="1" thickBot="1" x14ac:dyDescent="0.35">
      <c r="B61" s="497"/>
      <c r="C61" s="378"/>
      <c r="D61" s="369" t="s">
        <v>368</v>
      </c>
      <c r="E61" s="464"/>
      <c r="F61" s="369"/>
      <c r="G61" s="389"/>
    </row>
    <row r="62" spans="2:7" ht="96" customHeight="1" x14ac:dyDescent="0.3">
      <c r="B62" s="463" t="s">
        <v>106</v>
      </c>
      <c r="C62" s="373" t="s">
        <v>359</v>
      </c>
      <c r="D62" s="367" t="s">
        <v>369</v>
      </c>
      <c r="E62" s="463" t="s">
        <v>167</v>
      </c>
      <c r="F62" s="384"/>
      <c r="G62" s="367"/>
    </row>
    <row r="63" spans="2:7" ht="75" customHeight="1" x14ac:dyDescent="0.3">
      <c r="B63" s="464"/>
      <c r="C63" s="375"/>
      <c r="D63" s="369" t="s">
        <v>370</v>
      </c>
      <c r="E63" s="464"/>
      <c r="F63" s="370"/>
      <c r="G63" s="369"/>
    </row>
    <row r="64" spans="2:7" ht="75" customHeight="1" x14ac:dyDescent="0.3">
      <c r="B64" s="464"/>
      <c r="C64" s="370"/>
      <c r="D64" s="369" t="s">
        <v>371</v>
      </c>
      <c r="E64" s="464"/>
      <c r="F64" s="370"/>
      <c r="G64" s="369"/>
    </row>
    <row r="65" spans="2:13" ht="75" customHeight="1" thickBot="1" x14ac:dyDescent="0.35">
      <c r="B65" s="465"/>
      <c r="C65" s="371"/>
      <c r="D65" s="372"/>
      <c r="E65" s="465"/>
      <c r="F65" s="371"/>
      <c r="G65" s="385"/>
    </row>
    <row r="66" spans="2:13" ht="75" customHeight="1" x14ac:dyDescent="0.3">
      <c r="B66" s="463" t="s">
        <v>160</v>
      </c>
      <c r="C66" s="379" t="s">
        <v>429</v>
      </c>
      <c r="D66" s="374" t="s">
        <v>372</v>
      </c>
      <c r="E66" s="463" t="s">
        <v>160</v>
      </c>
      <c r="F66" s="386" t="s">
        <v>426</v>
      </c>
      <c r="G66" s="369" t="s">
        <v>428</v>
      </c>
    </row>
    <row r="67" spans="2:13" ht="75" customHeight="1" x14ac:dyDescent="0.3">
      <c r="B67" s="464"/>
      <c r="C67" s="466"/>
      <c r="D67" s="369" t="s">
        <v>373</v>
      </c>
      <c r="E67" s="464"/>
      <c r="F67" s="370" t="s">
        <v>427</v>
      </c>
      <c r="G67" s="369"/>
    </row>
    <row r="68" spans="2:13" ht="75" customHeight="1" x14ac:dyDescent="0.3">
      <c r="B68" s="464"/>
      <c r="C68" s="466"/>
      <c r="D68" s="369" t="s">
        <v>374</v>
      </c>
      <c r="E68" s="464"/>
      <c r="F68" s="370"/>
      <c r="G68" s="369"/>
    </row>
    <row r="69" spans="2:13" ht="140.25" customHeight="1" x14ac:dyDescent="0.3">
      <c r="B69" s="464"/>
      <c r="C69" s="466"/>
      <c r="D69" s="369" t="s">
        <v>375</v>
      </c>
      <c r="E69" s="464"/>
      <c r="F69" s="370"/>
      <c r="G69" s="369"/>
    </row>
    <row r="70" spans="2:13" ht="75" customHeight="1" x14ac:dyDescent="0.3">
      <c r="B70" s="464"/>
      <c r="C70" s="370"/>
      <c r="D70" s="369" t="s">
        <v>376</v>
      </c>
      <c r="E70" s="464"/>
      <c r="F70" s="370"/>
      <c r="G70" s="369"/>
    </row>
    <row r="71" spans="2:13" ht="75" customHeight="1" thickBot="1" x14ac:dyDescent="0.35">
      <c r="B71" s="465"/>
      <c r="C71" s="371"/>
      <c r="D71" s="380" t="s">
        <v>377</v>
      </c>
      <c r="E71" s="465"/>
      <c r="F71" s="371"/>
      <c r="G71" s="372"/>
    </row>
    <row r="72" spans="2:13" ht="39.75" customHeight="1" x14ac:dyDescent="0.35">
      <c r="B72" s="359"/>
      <c r="C72" s="360"/>
      <c r="D72" s="361"/>
      <c r="E72" s="362"/>
      <c r="F72" s="363"/>
      <c r="G72" s="364"/>
    </row>
    <row r="73" spans="2:13" s="268" customFormat="1" ht="36.75" customHeight="1" thickBot="1" x14ac:dyDescent="0.35">
      <c r="B73" s="509" t="s">
        <v>211</v>
      </c>
      <c r="C73" s="509"/>
      <c r="D73" s="509"/>
      <c r="E73" s="509"/>
      <c r="F73" s="509"/>
      <c r="G73" s="509"/>
    </row>
    <row r="74" spans="2:13" s="269" customFormat="1" ht="44.25" customHeight="1" thickBot="1" x14ac:dyDescent="0.25">
      <c r="B74" s="467" t="s">
        <v>168</v>
      </c>
      <c r="C74" s="468"/>
      <c r="D74" s="469"/>
      <c r="E74" s="467" t="s">
        <v>88</v>
      </c>
      <c r="F74" s="468"/>
      <c r="G74" s="469"/>
      <c r="H74" s="258"/>
      <c r="I74" s="258"/>
      <c r="J74" s="258"/>
      <c r="K74" s="258"/>
      <c r="L74" s="258"/>
      <c r="M74" s="257"/>
    </row>
    <row r="75" spans="2:13" s="271" customFormat="1" ht="39" customHeight="1" thickBot="1" x14ac:dyDescent="0.35">
      <c r="B75" s="492" t="s">
        <v>285</v>
      </c>
      <c r="C75" s="493"/>
      <c r="D75" s="365" t="s">
        <v>174</v>
      </c>
      <c r="E75" s="506" t="s">
        <v>285</v>
      </c>
      <c r="F75" s="506"/>
      <c r="G75" s="365" t="s">
        <v>174</v>
      </c>
      <c r="H75" s="259"/>
      <c r="I75" s="259"/>
      <c r="J75" s="259"/>
      <c r="K75" s="259"/>
      <c r="L75" s="259"/>
      <c r="M75" s="270"/>
    </row>
    <row r="76" spans="2:13" ht="35.1" customHeight="1" x14ac:dyDescent="0.3">
      <c r="B76" s="507" t="s">
        <v>430</v>
      </c>
      <c r="C76" s="508"/>
      <c r="D76" s="411"/>
      <c r="E76" s="498" t="s">
        <v>311</v>
      </c>
      <c r="F76" s="499"/>
      <c r="G76" s="510"/>
      <c r="H76" s="260"/>
      <c r="I76" s="260"/>
      <c r="J76" s="260"/>
      <c r="K76" s="260"/>
      <c r="L76" s="260"/>
      <c r="M76" s="268"/>
    </row>
    <row r="77" spans="2:13" ht="35.1" customHeight="1" x14ac:dyDescent="0.3">
      <c r="B77" s="504" t="s">
        <v>431</v>
      </c>
      <c r="C77" s="505"/>
      <c r="D77" s="412"/>
      <c r="E77" s="500"/>
      <c r="F77" s="501"/>
      <c r="G77" s="511"/>
      <c r="H77" s="260"/>
      <c r="I77" s="260"/>
      <c r="J77" s="260"/>
      <c r="K77" s="260"/>
      <c r="L77" s="260"/>
      <c r="M77" s="268"/>
    </row>
    <row r="78" spans="2:13" ht="35.1" customHeight="1" x14ac:dyDescent="0.3">
      <c r="B78" s="504" t="s">
        <v>441</v>
      </c>
      <c r="C78" s="505"/>
      <c r="D78" s="412"/>
      <c r="E78" s="500"/>
      <c r="F78" s="501"/>
      <c r="G78" s="511"/>
      <c r="H78" s="260"/>
      <c r="I78" s="260"/>
      <c r="J78" s="260"/>
      <c r="K78" s="260"/>
      <c r="L78" s="260"/>
      <c r="M78" s="268"/>
    </row>
    <row r="79" spans="2:13" ht="35.1" customHeight="1" x14ac:dyDescent="0.3">
      <c r="B79" s="504" t="s">
        <v>440</v>
      </c>
      <c r="C79" s="505"/>
      <c r="D79" s="412"/>
      <c r="E79" s="500"/>
      <c r="F79" s="501"/>
      <c r="G79" s="511"/>
      <c r="H79" s="260"/>
      <c r="I79" s="260"/>
      <c r="J79" s="260"/>
      <c r="K79" s="260"/>
      <c r="L79" s="260"/>
      <c r="M79" s="268"/>
    </row>
    <row r="80" spans="2:13" ht="35.1" customHeight="1" thickBot="1" x14ac:dyDescent="0.35">
      <c r="B80" s="490"/>
      <c r="C80" s="491"/>
      <c r="D80" s="413"/>
      <c r="E80" s="502"/>
      <c r="F80" s="503"/>
      <c r="G80" s="512"/>
      <c r="H80" s="260"/>
      <c r="I80" s="260"/>
      <c r="J80" s="260"/>
      <c r="K80" s="260"/>
      <c r="L80" s="260"/>
      <c r="M80" s="268"/>
    </row>
  </sheetData>
  <sheetProtection selectLockedCells="1"/>
  <mergeCells count="42">
    <mergeCell ref="B80:C80"/>
    <mergeCell ref="B75:C75"/>
    <mergeCell ref="E30:E54"/>
    <mergeCell ref="B30:B54"/>
    <mergeCell ref="E76:F80"/>
    <mergeCell ref="B79:C79"/>
    <mergeCell ref="B74:D74"/>
    <mergeCell ref="E74:G74"/>
    <mergeCell ref="B55:B61"/>
    <mergeCell ref="E75:F75"/>
    <mergeCell ref="B76:C76"/>
    <mergeCell ref="B77:C77"/>
    <mergeCell ref="B78:C78"/>
    <mergeCell ref="B73:G73"/>
    <mergeCell ref="G76:G80"/>
    <mergeCell ref="C2:F2"/>
    <mergeCell ref="C3:F3"/>
    <mergeCell ref="E55:E61"/>
    <mergeCell ref="C67:C69"/>
    <mergeCell ref="B6:H6"/>
    <mergeCell ref="B10:C10"/>
    <mergeCell ref="B11:C11"/>
    <mergeCell ref="E14:G14"/>
    <mergeCell ref="C4:F4"/>
    <mergeCell ref="C5:F5"/>
    <mergeCell ref="B22:B29"/>
    <mergeCell ref="E22:E29"/>
    <mergeCell ref="B7:D8"/>
    <mergeCell ref="B16:B21"/>
    <mergeCell ref="E16:E21"/>
    <mergeCell ref="B13:G13"/>
    <mergeCell ref="B9:G9"/>
    <mergeCell ref="D11:G11"/>
    <mergeCell ref="D10:G10"/>
    <mergeCell ref="B66:B71"/>
    <mergeCell ref="E66:E71"/>
    <mergeCell ref="C48:C49"/>
    <mergeCell ref="B14:D14"/>
    <mergeCell ref="B62:B65"/>
    <mergeCell ref="E62:E65"/>
    <mergeCell ref="F16:F17"/>
    <mergeCell ref="G16:G17"/>
  </mergeCells>
  <pageMargins left="0.70866141732283472" right="0.70866141732283472" top="0.74803149606299213" bottom="0.74803149606299213" header="0.31496062992125984" footer="0.31496062992125984"/>
  <pageSetup paperSize="9" scale="36" fitToHeight="2" orientation="landscape"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B3:E21"/>
  <sheetViews>
    <sheetView workbookViewId="0">
      <selection activeCell="C14" sqref="C14"/>
    </sheetView>
  </sheetViews>
  <sheetFormatPr baseColWidth="10" defaultRowHeight="12.75" x14ac:dyDescent="0.2"/>
  <cols>
    <col min="1" max="1" width="11.42578125" style="93"/>
    <col min="2" max="2" width="39.42578125" style="93" customWidth="1"/>
    <col min="3" max="3" width="45.42578125" style="93" customWidth="1"/>
    <col min="4" max="4" width="41.5703125" style="93" customWidth="1"/>
    <col min="5" max="5" width="40" style="93" customWidth="1"/>
    <col min="6" max="16384" width="11.42578125" style="93"/>
  </cols>
  <sheetData>
    <row r="3" spans="2:5" x14ac:dyDescent="0.2">
      <c r="B3" s="28"/>
      <c r="C3" s="28"/>
      <c r="D3" s="28"/>
      <c r="E3" s="28"/>
    </row>
    <row r="4" spans="2:5" ht="33.75" customHeight="1" x14ac:dyDescent="0.2"/>
    <row r="5" spans="2:5" ht="41.25" customHeight="1" x14ac:dyDescent="0.2"/>
    <row r="6" spans="2:5" ht="25.5" customHeight="1" x14ac:dyDescent="0.2">
      <c r="B6" s="28"/>
      <c r="C6" s="28"/>
      <c r="D6" s="28"/>
      <c r="E6" s="28"/>
    </row>
    <row r="7" spans="2:5" ht="39.75" customHeight="1" x14ac:dyDescent="0.2">
      <c r="B7" s="28"/>
      <c r="C7" s="28"/>
      <c r="D7" s="28"/>
      <c r="E7" s="28"/>
    </row>
    <row r="8" spans="2:5" ht="40.5" customHeight="1" x14ac:dyDescent="0.2">
      <c r="B8" s="28"/>
      <c r="C8" s="28"/>
      <c r="D8" s="28"/>
    </row>
    <row r="9" spans="2:5" ht="51.75" customHeight="1" x14ac:dyDescent="0.2">
      <c r="B9" s="28"/>
      <c r="C9" s="28"/>
    </row>
    <row r="15" spans="2:5" x14ac:dyDescent="0.2">
      <c r="B15" s="28"/>
    </row>
    <row r="17" spans="2:2" x14ac:dyDescent="0.2">
      <c r="B17" s="28"/>
    </row>
    <row r="18" spans="2:2" x14ac:dyDescent="0.2">
      <c r="B18" s="28"/>
    </row>
    <row r="19" spans="2:2" x14ac:dyDescent="0.2">
      <c r="B19" s="28"/>
    </row>
    <row r="20" spans="2:2" x14ac:dyDescent="0.2">
      <c r="B20" s="28"/>
    </row>
    <row r="21" spans="2:2" x14ac:dyDescent="0.2">
      <c r="B21" s="2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tabColor rgb="FF00B0F0"/>
    <pageSetUpPr fitToPage="1"/>
  </sheetPr>
  <dimension ref="B1:O47"/>
  <sheetViews>
    <sheetView showGridLines="0" topLeftCell="A11" zoomScale="70" zoomScaleNormal="70" workbookViewId="0">
      <selection activeCell="C20" sqref="C20"/>
    </sheetView>
  </sheetViews>
  <sheetFormatPr baseColWidth="10" defaultRowHeight="18" x14ac:dyDescent="0.25"/>
  <cols>
    <col min="1" max="1" width="1.42578125" style="112" customWidth="1"/>
    <col min="2" max="2" width="7.42578125" style="112" customWidth="1"/>
    <col min="3" max="3" width="32.7109375" style="112" customWidth="1"/>
    <col min="4" max="4" width="17.5703125" style="112" customWidth="1"/>
    <col min="5" max="5" width="14.85546875" style="112" customWidth="1"/>
    <col min="6" max="6" width="11.5703125" style="112" customWidth="1"/>
    <col min="7" max="7" width="21.42578125" style="112" customWidth="1"/>
    <col min="8" max="8" width="30.140625" style="112" customWidth="1"/>
    <col min="9" max="9" width="10.5703125" style="112" customWidth="1"/>
    <col min="10" max="10" width="11.140625" style="112" customWidth="1"/>
    <col min="11" max="11" width="40.7109375" style="112" customWidth="1"/>
    <col min="12" max="12" width="30.28515625" style="112" customWidth="1"/>
    <col min="13" max="16384" width="11.42578125" style="112"/>
  </cols>
  <sheetData>
    <row r="1" spans="2:15" ht="6.75" customHeight="1" x14ac:dyDescent="0.25"/>
    <row r="2" spans="2:15" ht="6.75" customHeight="1" x14ac:dyDescent="0.25"/>
    <row r="3" spans="2:15" ht="6.75" customHeight="1" thickBot="1" x14ac:dyDescent="0.3">
      <c r="B3" s="569"/>
      <c r="C3" s="569"/>
      <c r="D3" s="569"/>
      <c r="E3" s="569"/>
      <c r="F3" s="569"/>
      <c r="G3" s="569"/>
      <c r="H3" s="569"/>
      <c r="I3" s="569"/>
      <c r="J3" s="569"/>
      <c r="K3" s="569"/>
      <c r="L3" s="569"/>
    </row>
    <row r="4" spans="2:15" x14ac:dyDescent="0.25">
      <c r="B4" s="548"/>
      <c r="C4" s="549"/>
      <c r="D4" s="586" t="s">
        <v>96</v>
      </c>
      <c r="E4" s="587"/>
      <c r="F4" s="587"/>
      <c r="G4" s="587"/>
      <c r="H4" s="587"/>
      <c r="I4" s="587"/>
      <c r="J4" s="587"/>
      <c r="K4" s="588"/>
      <c r="L4" s="196" t="s">
        <v>298</v>
      </c>
    </row>
    <row r="5" spans="2:15" x14ac:dyDescent="0.25">
      <c r="B5" s="550"/>
      <c r="C5" s="551"/>
      <c r="D5" s="542" t="s">
        <v>76</v>
      </c>
      <c r="E5" s="543"/>
      <c r="F5" s="543"/>
      <c r="G5" s="543"/>
      <c r="H5" s="543"/>
      <c r="I5" s="543"/>
      <c r="J5" s="543"/>
      <c r="K5" s="544"/>
      <c r="L5" s="197" t="s">
        <v>297</v>
      </c>
    </row>
    <row r="6" spans="2:15" x14ac:dyDescent="0.25">
      <c r="B6" s="550"/>
      <c r="C6" s="551"/>
      <c r="D6" s="542" t="s">
        <v>77</v>
      </c>
      <c r="E6" s="543"/>
      <c r="F6" s="543"/>
      <c r="G6" s="543"/>
      <c r="H6" s="543"/>
      <c r="I6" s="543"/>
      <c r="J6" s="543"/>
      <c r="K6" s="544"/>
      <c r="L6" s="197" t="s">
        <v>299</v>
      </c>
      <c r="M6" s="112" t="s">
        <v>217</v>
      </c>
    </row>
    <row r="7" spans="2:15" ht="24" customHeight="1" thickBot="1" x14ac:dyDescent="0.3">
      <c r="B7" s="552"/>
      <c r="C7" s="553"/>
      <c r="D7" s="545" t="s">
        <v>126</v>
      </c>
      <c r="E7" s="546"/>
      <c r="F7" s="546"/>
      <c r="G7" s="546"/>
      <c r="H7" s="546"/>
      <c r="I7" s="546"/>
      <c r="J7" s="546"/>
      <c r="K7" s="547"/>
      <c r="L7" s="198" t="s">
        <v>78</v>
      </c>
    </row>
    <row r="8" spans="2:15" x14ac:dyDescent="0.25">
      <c r="B8" s="584"/>
      <c r="C8" s="584"/>
    </row>
    <row r="9" spans="2:15" ht="18.75" thickBot="1" x14ac:dyDescent="0.3">
      <c r="B9" s="584"/>
      <c r="C9" s="584"/>
      <c r="D9" s="113"/>
      <c r="E9" s="113"/>
      <c r="F9" s="113"/>
      <c r="G9" s="113"/>
      <c r="H9" s="113"/>
      <c r="I9" s="113"/>
      <c r="J9" s="113"/>
      <c r="K9" s="114" t="s">
        <v>4</v>
      </c>
      <c r="L9" s="115" t="str">
        <f>'SEPG-F-040'!G8</f>
        <v>10 DE FEBRERO DE 2017</v>
      </c>
    </row>
    <row r="10" spans="2:15" ht="30.75" customHeight="1" thickBot="1" x14ac:dyDescent="0.3">
      <c r="B10" s="572" t="str">
        <f>'SEPG-F-040'!B9:G9</f>
        <v>PROCESO DE EVALUACIÓN Y CONTROL INSTITUCIONAL - 2017</v>
      </c>
      <c r="C10" s="585"/>
      <c r="D10" s="585"/>
      <c r="E10" s="585"/>
      <c r="F10" s="585"/>
      <c r="G10" s="585"/>
      <c r="H10" s="585"/>
      <c r="I10" s="585"/>
      <c r="J10" s="585"/>
      <c r="K10" s="585"/>
      <c r="L10" s="573"/>
    </row>
    <row r="11" spans="2:15" ht="50.25" customHeight="1" thickBot="1" x14ac:dyDescent="0.3">
      <c r="B11" s="572" t="s">
        <v>292</v>
      </c>
      <c r="C11" s="573"/>
      <c r="D11" s="580" t="str">
        <f>'SEPG-F-040'!D10:G10</f>
        <v>Verificar el cumplimiento de los requisitos que se establezcan en las normas internas y externas aplicables a la gestión de la ANI, mediante la evaluación a los procesos de la Entidad, para determinar el grado de desempeño de los objetivos institucionales y a su vez  brindar  asesoramiento y acompañamiento a la Agencia en  el cumplimiento de la misión y visión institucional.</v>
      </c>
      <c r="E11" s="581"/>
      <c r="F11" s="581"/>
      <c r="G11" s="581"/>
      <c r="H11" s="581"/>
      <c r="I11" s="581"/>
      <c r="J11" s="581"/>
      <c r="K11" s="581"/>
      <c r="L11" s="582"/>
      <c r="O11" s="116" t="s">
        <v>219</v>
      </c>
    </row>
    <row r="12" spans="2:15" ht="4.5" customHeight="1" x14ac:dyDescent="0.25">
      <c r="B12" s="583"/>
      <c r="C12" s="583"/>
      <c r="D12" s="570"/>
      <c r="E12" s="570"/>
      <c r="F12" s="570"/>
      <c r="G12" s="570"/>
      <c r="H12" s="571"/>
      <c r="I12" s="571"/>
      <c r="J12" s="571"/>
      <c r="K12" s="571"/>
      <c r="L12" s="571"/>
    </row>
    <row r="13" spans="2:15" ht="15" customHeight="1" thickBot="1" x14ac:dyDescent="0.3">
      <c r="B13" s="394"/>
      <c r="C13" s="394"/>
      <c r="D13" s="394"/>
      <c r="E13" s="394"/>
      <c r="F13" s="394"/>
      <c r="G13" s="394"/>
      <c r="H13" s="394"/>
      <c r="I13" s="394"/>
      <c r="J13" s="394"/>
      <c r="K13" s="394"/>
      <c r="L13" s="394"/>
    </row>
    <row r="14" spans="2:15" ht="25.5" customHeight="1" x14ac:dyDescent="0.25">
      <c r="B14" s="574" t="s">
        <v>33</v>
      </c>
      <c r="C14" s="577" t="s">
        <v>13</v>
      </c>
      <c r="D14" s="592" t="s">
        <v>26</v>
      </c>
      <c r="E14" s="592"/>
      <c r="F14" s="592"/>
      <c r="G14" s="592" t="s">
        <v>175</v>
      </c>
      <c r="H14" s="592"/>
      <c r="I14" s="592" t="s">
        <v>117</v>
      </c>
      <c r="J14" s="592"/>
      <c r="K14" s="592"/>
      <c r="L14" s="589" t="s">
        <v>25</v>
      </c>
    </row>
    <row r="15" spans="2:15" ht="25.5" customHeight="1" x14ac:dyDescent="0.25">
      <c r="B15" s="575"/>
      <c r="C15" s="578"/>
      <c r="D15" s="593"/>
      <c r="E15" s="593"/>
      <c r="F15" s="593"/>
      <c r="G15" s="593"/>
      <c r="H15" s="593"/>
      <c r="I15" s="593"/>
      <c r="J15" s="593"/>
      <c r="K15" s="593"/>
      <c r="L15" s="590"/>
    </row>
    <row r="16" spans="2:15" ht="33" customHeight="1" thickBot="1" x14ac:dyDescent="0.3">
      <c r="B16" s="576"/>
      <c r="C16" s="579"/>
      <c r="D16" s="594"/>
      <c r="E16" s="594"/>
      <c r="F16" s="594"/>
      <c r="G16" s="594"/>
      <c r="H16" s="594"/>
      <c r="I16" s="594"/>
      <c r="J16" s="594"/>
      <c r="K16" s="594"/>
      <c r="L16" s="591"/>
    </row>
    <row r="17" spans="2:12" ht="126.75" customHeight="1" x14ac:dyDescent="0.25">
      <c r="B17" s="395">
        <v>1</v>
      </c>
      <c r="C17" s="396" t="s">
        <v>341</v>
      </c>
      <c r="D17" s="561" t="s">
        <v>342</v>
      </c>
      <c r="E17" s="562"/>
      <c r="F17" s="563"/>
      <c r="G17" s="561" t="s">
        <v>432</v>
      </c>
      <c r="H17" s="563"/>
      <c r="I17" s="567" t="s">
        <v>433</v>
      </c>
      <c r="J17" s="567"/>
      <c r="K17" s="567"/>
      <c r="L17" s="397" t="s">
        <v>41</v>
      </c>
    </row>
    <row r="18" spans="2:12" ht="107.25" customHeight="1" x14ac:dyDescent="0.25">
      <c r="B18" s="398">
        <f>B17+1</f>
        <v>2</v>
      </c>
      <c r="C18" s="396" t="s">
        <v>336</v>
      </c>
      <c r="D18" s="561" t="s">
        <v>337</v>
      </c>
      <c r="E18" s="562"/>
      <c r="F18" s="563"/>
      <c r="G18" s="561" t="s">
        <v>434</v>
      </c>
      <c r="H18" s="563"/>
      <c r="I18" s="567" t="s">
        <v>435</v>
      </c>
      <c r="J18" s="567"/>
      <c r="K18" s="567"/>
      <c r="L18" s="397" t="s">
        <v>41</v>
      </c>
    </row>
    <row r="19" spans="2:12" ht="95.1" customHeight="1" x14ac:dyDescent="0.25">
      <c r="B19" s="398">
        <f>B18+1</f>
        <v>3</v>
      </c>
      <c r="C19" s="396" t="s">
        <v>446</v>
      </c>
      <c r="D19" s="561" t="s">
        <v>314</v>
      </c>
      <c r="E19" s="562"/>
      <c r="F19" s="563"/>
      <c r="G19" s="561" t="s">
        <v>436</v>
      </c>
      <c r="H19" s="563"/>
      <c r="I19" s="568" t="s">
        <v>437</v>
      </c>
      <c r="J19" s="567"/>
      <c r="K19" s="567"/>
      <c r="L19" s="397" t="s">
        <v>41</v>
      </c>
    </row>
    <row r="20" spans="2:12" ht="95.1" customHeight="1" x14ac:dyDescent="0.25">
      <c r="B20" s="398">
        <f>B19+1</f>
        <v>4</v>
      </c>
      <c r="C20" s="396" t="s">
        <v>315</v>
      </c>
      <c r="D20" s="561" t="s">
        <v>316</v>
      </c>
      <c r="E20" s="562"/>
      <c r="F20" s="563"/>
      <c r="G20" s="595" t="s">
        <v>438</v>
      </c>
      <c r="H20" s="596"/>
      <c r="I20" s="567" t="s">
        <v>439</v>
      </c>
      <c r="J20" s="567"/>
      <c r="K20" s="567"/>
      <c r="L20" s="397" t="s">
        <v>41</v>
      </c>
    </row>
    <row r="21" spans="2:12" ht="95.1" hidden="1" customHeight="1" x14ac:dyDescent="0.25">
      <c r="B21" s="398">
        <f t="shared" ref="B21:B36" si="0">B20+1</f>
        <v>5</v>
      </c>
      <c r="C21" s="399"/>
      <c r="D21" s="564"/>
      <c r="E21" s="565"/>
      <c r="F21" s="566"/>
      <c r="G21" s="564"/>
      <c r="H21" s="566"/>
      <c r="I21" s="560"/>
      <c r="J21" s="560"/>
      <c r="K21" s="560"/>
      <c r="L21" s="400"/>
    </row>
    <row r="22" spans="2:12" ht="95.1" hidden="1" customHeight="1" x14ac:dyDescent="0.25">
      <c r="B22" s="398">
        <f t="shared" si="0"/>
        <v>6</v>
      </c>
      <c r="C22" s="399"/>
      <c r="D22" s="560"/>
      <c r="E22" s="560"/>
      <c r="F22" s="560"/>
      <c r="G22" s="560"/>
      <c r="H22" s="560"/>
      <c r="I22" s="560"/>
      <c r="J22" s="560"/>
      <c r="K22" s="560"/>
      <c r="L22" s="400"/>
    </row>
    <row r="23" spans="2:12" ht="95.1" hidden="1" customHeight="1" x14ac:dyDescent="0.25">
      <c r="B23" s="398">
        <f t="shared" si="0"/>
        <v>7</v>
      </c>
      <c r="C23" s="399"/>
      <c r="D23" s="560"/>
      <c r="E23" s="560"/>
      <c r="F23" s="560"/>
      <c r="G23" s="598"/>
      <c r="H23" s="598"/>
      <c r="I23" s="560"/>
      <c r="J23" s="560"/>
      <c r="K23" s="560"/>
      <c r="L23" s="400"/>
    </row>
    <row r="24" spans="2:12" ht="95.1" hidden="1" customHeight="1" x14ac:dyDescent="0.25">
      <c r="B24" s="398">
        <f t="shared" si="0"/>
        <v>8</v>
      </c>
      <c r="C24" s="401"/>
      <c r="D24" s="597"/>
      <c r="E24" s="597"/>
      <c r="F24" s="597"/>
      <c r="G24" s="597"/>
      <c r="H24" s="597"/>
      <c r="I24" s="597"/>
      <c r="J24" s="597"/>
      <c r="K24" s="597"/>
      <c r="L24" s="391"/>
    </row>
    <row r="25" spans="2:12" ht="95.1" hidden="1" customHeight="1" x14ac:dyDescent="0.25">
      <c r="B25" s="398">
        <f t="shared" si="0"/>
        <v>9</v>
      </c>
      <c r="C25" s="401"/>
      <c r="D25" s="597"/>
      <c r="E25" s="597"/>
      <c r="F25" s="597"/>
      <c r="G25" s="597"/>
      <c r="H25" s="597"/>
      <c r="I25" s="597"/>
      <c r="J25" s="597"/>
      <c r="K25" s="597"/>
      <c r="L25" s="391"/>
    </row>
    <row r="26" spans="2:12" ht="95.1" hidden="1" customHeight="1" x14ac:dyDescent="0.25">
      <c r="B26" s="398">
        <f t="shared" si="0"/>
        <v>10</v>
      </c>
      <c r="C26" s="402"/>
      <c r="D26" s="597"/>
      <c r="E26" s="597"/>
      <c r="F26" s="597"/>
      <c r="G26" s="597"/>
      <c r="H26" s="597"/>
      <c r="I26" s="597"/>
      <c r="J26" s="597"/>
      <c r="K26" s="597"/>
      <c r="L26" s="391"/>
    </row>
    <row r="27" spans="2:12" ht="95.1" hidden="1" customHeight="1" x14ac:dyDescent="0.25">
      <c r="B27" s="398">
        <f t="shared" si="0"/>
        <v>11</v>
      </c>
      <c r="C27" s="401"/>
      <c r="D27" s="597"/>
      <c r="E27" s="597"/>
      <c r="F27" s="597"/>
      <c r="G27" s="597"/>
      <c r="H27" s="597"/>
      <c r="I27" s="597"/>
      <c r="J27" s="597"/>
      <c r="K27" s="597"/>
      <c r="L27" s="391"/>
    </row>
    <row r="28" spans="2:12" ht="95.1" hidden="1" customHeight="1" x14ac:dyDescent="0.25">
      <c r="B28" s="398">
        <f t="shared" si="0"/>
        <v>12</v>
      </c>
      <c r="C28" s="401"/>
      <c r="D28" s="597"/>
      <c r="E28" s="597"/>
      <c r="F28" s="597"/>
      <c r="G28" s="597"/>
      <c r="H28" s="597"/>
      <c r="I28" s="597"/>
      <c r="J28" s="597"/>
      <c r="K28" s="597"/>
      <c r="L28" s="391"/>
    </row>
    <row r="29" spans="2:12" ht="95.1" hidden="1" customHeight="1" x14ac:dyDescent="0.25">
      <c r="B29" s="398">
        <f t="shared" si="0"/>
        <v>13</v>
      </c>
      <c r="C29" s="401"/>
      <c r="D29" s="597"/>
      <c r="E29" s="597"/>
      <c r="F29" s="597"/>
      <c r="G29" s="597"/>
      <c r="H29" s="597"/>
      <c r="I29" s="597"/>
      <c r="J29" s="597"/>
      <c r="K29" s="597"/>
      <c r="L29" s="391"/>
    </row>
    <row r="30" spans="2:12" ht="95.1" hidden="1" customHeight="1" x14ac:dyDescent="0.25">
      <c r="B30" s="398">
        <f t="shared" si="0"/>
        <v>14</v>
      </c>
      <c r="C30" s="402"/>
      <c r="D30" s="520"/>
      <c r="E30" s="522"/>
      <c r="F30" s="521"/>
      <c r="G30" s="520"/>
      <c r="H30" s="521"/>
      <c r="I30" s="520"/>
      <c r="J30" s="522"/>
      <c r="K30" s="521"/>
      <c r="L30" s="392"/>
    </row>
    <row r="31" spans="2:12" ht="95.1" hidden="1" customHeight="1" x14ac:dyDescent="0.25">
      <c r="B31" s="398">
        <f t="shared" si="0"/>
        <v>15</v>
      </c>
      <c r="C31" s="402"/>
      <c r="D31" s="520"/>
      <c r="E31" s="522"/>
      <c r="F31" s="521"/>
      <c r="G31" s="520"/>
      <c r="H31" s="521"/>
      <c r="I31" s="520"/>
      <c r="J31" s="522"/>
      <c r="K31" s="521"/>
      <c r="L31" s="392"/>
    </row>
    <row r="32" spans="2:12" ht="95.1" hidden="1" customHeight="1" x14ac:dyDescent="0.25">
      <c r="B32" s="398">
        <f t="shared" si="0"/>
        <v>16</v>
      </c>
      <c r="C32" s="402"/>
      <c r="D32" s="520"/>
      <c r="E32" s="522"/>
      <c r="F32" s="521"/>
      <c r="G32" s="520"/>
      <c r="H32" s="521"/>
      <c r="I32" s="520"/>
      <c r="J32" s="522"/>
      <c r="K32" s="521"/>
      <c r="L32" s="392"/>
    </row>
    <row r="33" spans="2:14" ht="95.1" hidden="1" customHeight="1" x14ac:dyDescent="0.25">
      <c r="B33" s="398">
        <f t="shared" si="0"/>
        <v>17</v>
      </c>
      <c r="C33" s="402"/>
      <c r="D33" s="520"/>
      <c r="E33" s="522"/>
      <c r="F33" s="521"/>
      <c r="G33" s="520"/>
      <c r="H33" s="521"/>
      <c r="I33" s="520"/>
      <c r="J33" s="522"/>
      <c r="K33" s="521"/>
      <c r="L33" s="392"/>
    </row>
    <row r="34" spans="2:14" ht="95.1" hidden="1" customHeight="1" x14ac:dyDescent="0.25">
      <c r="B34" s="398">
        <f t="shared" si="0"/>
        <v>18</v>
      </c>
      <c r="C34" s="402"/>
      <c r="D34" s="520"/>
      <c r="E34" s="522"/>
      <c r="F34" s="521"/>
      <c r="G34" s="520"/>
      <c r="H34" s="521"/>
      <c r="I34" s="520"/>
      <c r="J34" s="522"/>
      <c r="K34" s="521"/>
      <c r="L34" s="392"/>
    </row>
    <row r="35" spans="2:14" ht="95.1" hidden="1" customHeight="1" x14ac:dyDescent="0.25">
      <c r="B35" s="398">
        <f t="shared" si="0"/>
        <v>19</v>
      </c>
      <c r="C35" s="402"/>
      <c r="D35" s="520"/>
      <c r="E35" s="522"/>
      <c r="F35" s="521"/>
      <c r="G35" s="520"/>
      <c r="H35" s="521"/>
      <c r="I35" s="520"/>
      <c r="J35" s="522"/>
      <c r="K35" s="521"/>
      <c r="L35" s="392"/>
    </row>
    <row r="36" spans="2:14" ht="95.1" hidden="1" customHeight="1" thickBot="1" x14ac:dyDescent="0.3">
      <c r="B36" s="403">
        <f t="shared" si="0"/>
        <v>20</v>
      </c>
      <c r="C36" s="404"/>
      <c r="D36" s="523"/>
      <c r="E36" s="525"/>
      <c r="F36" s="524"/>
      <c r="G36" s="523"/>
      <c r="H36" s="524"/>
      <c r="I36" s="523"/>
      <c r="J36" s="525"/>
      <c r="K36" s="524"/>
      <c r="L36" s="393"/>
    </row>
    <row r="37" spans="2:14" ht="8.25" customHeight="1" x14ac:dyDescent="0.25">
      <c r="B37" s="394"/>
      <c r="C37" s="394"/>
      <c r="D37" s="394"/>
      <c r="E37" s="394"/>
      <c r="F37" s="394"/>
      <c r="G37" s="394"/>
      <c r="H37" s="394"/>
      <c r="I37" s="394"/>
      <c r="J37" s="394"/>
      <c r="K37" s="394"/>
      <c r="L37" s="394"/>
    </row>
    <row r="38" spans="2:14" ht="8.25" customHeight="1" x14ac:dyDescent="0.25">
      <c r="B38" s="394"/>
      <c r="C38" s="394"/>
      <c r="D38" s="394"/>
      <c r="E38" s="394"/>
      <c r="F38" s="394"/>
      <c r="G38" s="394"/>
      <c r="H38" s="394"/>
      <c r="I38" s="394"/>
      <c r="J38" s="394"/>
      <c r="K38" s="394"/>
      <c r="L38" s="394"/>
    </row>
    <row r="39" spans="2:14" s="117" customFormat="1" ht="18.75" thickBot="1" x14ac:dyDescent="0.3">
      <c r="B39" s="405" t="str">
        <f>+'SEPG-F-040'!B73</f>
        <v>Adaptado por Grupo Interno de Trabajo de Riesgos para la ANI del formato sugerido por la Oficina Control Interno</v>
      </c>
      <c r="C39" s="406"/>
      <c r="D39" s="407"/>
      <c r="E39" s="407"/>
      <c r="F39" s="407"/>
      <c r="G39" s="408"/>
      <c r="H39" s="406"/>
      <c r="I39" s="406"/>
      <c r="J39" s="406"/>
      <c r="K39" s="406"/>
      <c r="L39" s="406"/>
    </row>
    <row r="40" spans="2:14" s="118" customFormat="1" ht="45" customHeight="1" thickBot="1" x14ac:dyDescent="0.25">
      <c r="B40" s="601" t="s">
        <v>168</v>
      </c>
      <c r="C40" s="602"/>
      <c r="D40" s="602"/>
      <c r="E40" s="602"/>
      <c r="F40" s="603"/>
      <c r="G40" s="601" t="s">
        <v>88</v>
      </c>
      <c r="H40" s="602"/>
      <c r="I40" s="602"/>
      <c r="J40" s="603"/>
      <c r="K40" s="601" t="s">
        <v>212</v>
      </c>
      <c r="L40" s="603"/>
      <c r="N40" s="119"/>
    </row>
    <row r="41" spans="2:14" s="120" customFormat="1" ht="21.75" customHeight="1" thickBot="1" x14ac:dyDescent="0.3">
      <c r="B41" s="604" t="s">
        <v>170</v>
      </c>
      <c r="C41" s="605"/>
      <c r="D41" s="606"/>
      <c r="E41" s="607" t="s">
        <v>171</v>
      </c>
      <c r="F41" s="608"/>
      <c r="G41" s="609" t="s">
        <v>172</v>
      </c>
      <c r="H41" s="610"/>
      <c r="I41" s="599" t="s">
        <v>174</v>
      </c>
      <c r="J41" s="600"/>
      <c r="K41" s="409" t="s">
        <v>169</v>
      </c>
      <c r="L41" s="410" t="s">
        <v>173</v>
      </c>
      <c r="N41" s="121"/>
    </row>
    <row r="42" spans="2:14" ht="21.75" customHeight="1" x14ac:dyDescent="0.25">
      <c r="B42" s="554" t="s">
        <v>430</v>
      </c>
      <c r="C42" s="555"/>
      <c r="D42" s="556"/>
      <c r="E42" s="557"/>
      <c r="F42" s="558"/>
      <c r="G42" s="559"/>
      <c r="H42" s="558"/>
      <c r="I42" s="532"/>
      <c r="J42" s="533"/>
      <c r="K42" s="516" t="s">
        <v>311</v>
      </c>
      <c r="L42" s="513"/>
      <c r="N42" s="117"/>
    </row>
    <row r="43" spans="2:14" ht="21.75" customHeight="1" x14ac:dyDescent="0.25">
      <c r="B43" s="526" t="s">
        <v>431</v>
      </c>
      <c r="C43" s="527"/>
      <c r="D43" s="528"/>
      <c r="E43" s="529"/>
      <c r="F43" s="530"/>
      <c r="G43" s="531"/>
      <c r="H43" s="530"/>
      <c r="I43" s="532"/>
      <c r="J43" s="533"/>
      <c r="K43" s="517"/>
      <c r="L43" s="514"/>
      <c r="N43" s="117"/>
    </row>
    <row r="44" spans="2:14" ht="21.75" customHeight="1" x14ac:dyDescent="0.25">
      <c r="B44" s="526" t="s">
        <v>441</v>
      </c>
      <c r="C44" s="527"/>
      <c r="D44" s="528"/>
      <c r="E44" s="529"/>
      <c r="F44" s="530"/>
      <c r="G44" s="531"/>
      <c r="H44" s="530"/>
      <c r="I44" s="532"/>
      <c r="J44" s="533"/>
      <c r="K44" s="517"/>
      <c r="L44" s="514"/>
      <c r="N44" s="117"/>
    </row>
    <row r="45" spans="2:14" ht="21.75" customHeight="1" x14ac:dyDescent="0.25">
      <c r="B45" s="526" t="s">
        <v>440</v>
      </c>
      <c r="C45" s="527"/>
      <c r="D45" s="528"/>
      <c r="E45" s="529"/>
      <c r="F45" s="530"/>
      <c r="G45" s="531"/>
      <c r="H45" s="530"/>
      <c r="I45" s="532"/>
      <c r="J45" s="533"/>
      <c r="K45" s="517"/>
      <c r="L45" s="514"/>
      <c r="N45" s="117"/>
    </row>
    <row r="46" spans="2:14" ht="21.75" customHeight="1" thickBot="1" x14ac:dyDescent="0.3">
      <c r="B46" s="534"/>
      <c r="C46" s="535"/>
      <c r="D46" s="536"/>
      <c r="E46" s="537"/>
      <c r="F46" s="538"/>
      <c r="G46" s="539"/>
      <c r="H46" s="538"/>
      <c r="I46" s="540"/>
      <c r="J46" s="541"/>
      <c r="K46" s="518"/>
      <c r="L46" s="515"/>
      <c r="N46" s="117"/>
    </row>
    <row r="47" spans="2:14" x14ac:dyDescent="0.25">
      <c r="B47" s="519"/>
      <c r="C47" s="519"/>
      <c r="D47" s="519"/>
    </row>
  </sheetData>
  <mergeCells count="108">
    <mergeCell ref="I41:J41"/>
    <mergeCell ref="G40:J40"/>
    <mergeCell ref="K40:L40"/>
    <mergeCell ref="B41:D41"/>
    <mergeCell ref="E41:F41"/>
    <mergeCell ref="G41:H41"/>
    <mergeCell ref="D29:F29"/>
    <mergeCell ref="I20:K20"/>
    <mergeCell ref="B40:F40"/>
    <mergeCell ref="I21:K21"/>
    <mergeCell ref="I22:K22"/>
    <mergeCell ref="I23:K23"/>
    <mergeCell ref="I24:K24"/>
    <mergeCell ref="D36:F36"/>
    <mergeCell ref="I27:K27"/>
    <mergeCell ref="I29:K29"/>
    <mergeCell ref="D35:F35"/>
    <mergeCell ref="G35:H35"/>
    <mergeCell ref="I35:K35"/>
    <mergeCell ref="G34:H34"/>
    <mergeCell ref="I33:K33"/>
    <mergeCell ref="I26:K26"/>
    <mergeCell ref="I25:K25"/>
    <mergeCell ref="I28:K28"/>
    <mergeCell ref="G18:H18"/>
    <mergeCell ref="G19:H19"/>
    <mergeCell ref="G20:H20"/>
    <mergeCell ref="G26:H26"/>
    <mergeCell ref="D33:F33"/>
    <mergeCell ref="G33:H33"/>
    <mergeCell ref="G25:H25"/>
    <mergeCell ref="D22:F22"/>
    <mergeCell ref="D27:F27"/>
    <mergeCell ref="G27:H27"/>
    <mergeCell ref="D30:F30"/>
    <mergeCell ref="D31:F31"/>
    <mergeCell ref="G22:H22"/>
    <mergeCell ref="G23:H23"/>
    <mergeCell ref="D24:F24"/>
    <mergeCell ref="D26:F26"/>
    <mergeCell ref="D28:F28"/>
    <mergeCell ref="D25:F25"/>
    <mergeCell ref="G24:H24"/>
    <mergeCell ref="G28:H28"/>
    <mergeCell ref="G32:H32"/>
    <mergeCell ref="G29:H29"/>
    <mergeCell ref="B3:L3"/>
    <mergeCell ref="D12:L12"/>
    <mergeCell ref="B11:C11"/>
    <mergeCell ref="B14:B16"/>
    <mergeCell ref="C14:C16"/>
    <mergeCell ref="D11:L11"/>
    <mergeCell ref="B12:C12"/>
    <mergeCell ref="B8:C9"/>
    <mergeCell ref="B10:L10"/>
    <mergeCell ref="D4:K4"/>
    <mergeCell ref="L14:L16"/>
    <mergeCell ref="D14:F16"/>
    <mergeCell ref="G14:H16"/>
    <mergeCell ref="I14:K16"/>
    <mergeCell ref="B44:D44"/>
    <mergeCell ref="E44:F44"/>
    <mergeCell ref="G44:H44"/>
    <mergeCell ref="I44:J44"/>
    <mergeCell ref="D6:K6"/>
    <mergeCell ref="D7:K7"/>
    <mergeCell ref="D5:K5"/>
    <mergeCell ref="B4:C7"/>
    <mergeCell ref="B42:D42"/>
    <mergeCell ref="E42:F42"/>
    <mergeCell ref="G42:H42"/>
    <mergeCell ref="I42:J42"/>
    <mergeCell ref="I32:K32"/>
    <mergeCell ref="D23:F23"/>
    <mergeCell ref="D17:F17"/>
    <mergeCell ref="D21:F21"/>
    <mergeCell ref="G21:H21"/>
    <mergeCell ref="G17:H17"/>
    <mergeCell ref="D18:F18"/>
    <mergeCell ref="D19:F19"/>
    <mergeCell ref="D20:F20"/>
    <mergeCell ref="I17:K17"/>
    <mergeCell ref="I18:K18"/>
    <mergeCell ref="I19:K19"/>
    <mergeCell ref="L42:L46"/>
    <mergeCell ref="K42:K46"/>
    <mergeCell ref="B47:D47"/>
    <mergeCell ref="G30:H30"/>
    <mergeCell ref="I30:K30"/>
    <mergeCell ref="I34:K34"/>
    <mergeCell ref="D32:F32"/>
    <mergeCell ref="G31:H31"/>
    <mergeCell ref="I31:K31"/>
    <mergeCell ref="D34:F34"/>
    <mergeCell ref="G36:H36"/>
    <mergeCell ref="I36:K36"/>
    <mergeCell ref="B45:D45"/>
    <mergeCell ref="E45:F45"/>
    <mergeCell ref="G45:H45"/>
    <mergeCell ref="I45:J45"/>
    <mergeCell ref="B46:D46"/>
    <mergeCell ref="E46:F46"/>
    <mergeCell ref="G46:H46"/>
    <mergeCell ref="I46:J46"/>
    <mergeCell ref="B43:D43"/>
    <mergeCell ref="E43:F43"/>
    <mergeCell ref="G43:H43"/>
    <mergeCell ref="I43:J43"/>
  </mergeCells>
  <phoneticPr fontId="5" type="noConversion"/>
  <dataValidations count="1">
    <dataValidation type="list" errorStyle="warning" allowBlank="1" showInputMessage="1" showErrorMessage="1" errorTitle="RIESGO INCORRECTO" error="Este tipo de riesgo no es correcto" sqref="L30:L36 L17:L28">
      <formula1>TIPODERIESGO</formula1>
    </dataValidation>
  </dataValidations>
  <printOptions horizontalCentered="1" verticalCentered="1"/>
  <pageMargins left="0.98425196850393704" right="0" top="0" bottom="0" header="0" footer="0"/>
  <pageSetup scale="57"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pageSetUpPr fitToPage="1"/>
  </sheetPr>
  <dimension ref="A2:AE83"/>
  <sheetViews>
    <sheetView showGridLines="0" topLeftCell="A24" zoomScale="90" zoomScaleNormal="90" workbookViewId="0">
      <selection activeCell="Z26" sqref="Z26"/>
    </sheetView>
  </sheetViews>
  <sheetFormatPr baseColWidth="10" defaultRowHeight="12.75" x14ac:dyDescent="0.2"/>
  <cols>
    <col min="1" max="1" width="2.7109375" style="103" customWidth="1"/>
    <col min="2" max="6" width="6.42578125" style="103" customWidth="1"/>
    <col min="7" max="8" width="4.85546875" style="103" customWidth="1"/>
    <col min="9" max="9" width="10.5703125" style="103" customWidth="1"/>
    <col min="10" max="24" width="3.7109375" style="103" customWidth="1"/>
    <col min="25" max="25" width="12.42578125" style="103" customWidth="1"/>
    <col min="26" max="26" width="22.7109375" style="103" customWidth="1"/>
    <col min="27" max="27" width="11.140625" style="103" customWidth="1"/>
    <col min="28" max="28" width="22.28515625" style="103" customWidth="1"/>
    <col min="29" max="30" width="4.85546875" style="103" customWidth="1"/>
    <col min="31" max="31" width="20.5703125" style="103" customWidth="1"/>
    <col min="32" max="42" width="4.85546875" style="103" customWidth="1"/>
    <col min="43" max="16384" width="11.42578125" style="103"/>
  </cols>
  <sheetData>
    <row r="2" spans="1:31" ht="21" customHeight="1" x14ac:dyDescent="0.25">
      <c r="B2" s="666"/>
      <c r="C2" s="666"/>
      <c r="D2" s="666"/>
      <c r="E2" s="666"/>
      <c r="F2" s="671" t="s">
        <v>96</v>
      </c>
      <c r="G2" s="671"/>
      <c r="H2" s="671"/>
      <c r="I2" s="671"/>
      <c r="J2" s="671"/>
      <c r="K2" s="671"/>
      <c r="L2" s="671"/>
      <c r="M2" s="671"/>
      <c r="N2" s="671"/>
      <c r="O2" s="671"/>
      <c r="P2" s="671"/>
      <c r="Q2" s="671"/>
      <c r="R2" s="671"/>
      <c r="S2" s="671"/>
      <c r="T2" s="671"/>
      <c r="U2" s="671"/>
      <c r="V2" s="671"/>
      <c r="W2" s="671"/>
      <c r="X2" s="671"/>
      <c r="Y2" s="671"/>
      <c r="Z2" s="671"/>
      <c r="AA2" s="667" t="s">
        <v>310</v>
      </c>
      <c r="AB2" s="668"/>
    </row>
    <row r="3" spans="1:31" ht="21" customHeight="1" x14ac:dyDescent="0.25">
      <c r="B3" s="666"/>
      <c r="C3" s="666"/>
      <c r="D3" s="666"/>
      <c r="E3" s="666"/>
      <c r="F3" s="671" t="s">
        <v>76</v>
      </c>
      <c r="G3" s="671"/>
      <c r="H3" s="671"/>
      <c r="I3" s="671"/>
      <c r="J3" s="671"/>
      <c r="K3" s="671"/>
      <c r="L3" s="671"/>
      <c r="M3" s="671"/>
      <c r="N3" s="671"/>
      <c r="O3" s="671"/>
      <c r="P3" s="671"/>
      <c r="Q3" s="671"/>
      <c r="R3" s="671"/>
      <c r="S3" s="671"/>
      <c r="T3" s="671"/>
      <c r="U3" s="671"/>
      <c r="V3" s="671"/>
      <c r="W3" s="671"/>
      <c r="X3" s="671"/>
      <c r="Y3" s="671"/>
      <c r="Z3" s="671"/>
      <c r="AA3" s="667" t="s">
        <v>297</v>
      </c>
      <c r="AB3" s="668"/>
    </row>
    <row r="4" spans="1:31" ht="21" customHeight="1" x14ac:dyDescent="0.25">
      <c r="B4" s="666"/>
      <c r="C4" s="666"/>
      <c r="D4" s="666"/>
      <c r="E4" s="666"/>
      <c r="F4" s="671" t="s">
        <v>77</v>
      </c>
      <c r="G4" s="671"/>
      <c r="H4" s="671"/>
      <c r="I4" s="671"/>
      <c r="J4" s="671"/>
      <c r="K4" s="671"/>
      <c r="L4" s="671"/>
      <c r="M4" s="671"/>
      <c r="N4" s="671"/>
      <c r="O4" s="671"/>
      <c r="P4" s="671"/>
      <c r="Q4" s="671"/>
      <c r="R4" s="671"/>
      <c r="S4" s="671"/>
      <c r="T4" s="671"/>
      <c r="U4" s="671"/>
      <c r="V4" s="671"/>
      <c r="W4" s="671"/>
      <c r="X4" s="671"/>
      <c r="Y4" s="671"/>
      <c r="Z4" s="671"/>
      <c r="AA4" s="669" t="s">
        <v>299</v>
      </c>
      <c r="AB4" s="670"/>
    </row>
    <row r="5" spans="1:31" ht="21" customHeight="1" x14ac:dyDescent="0.25">
      <c r="B5" s="666"/>
      <c r="C5" s="666"/>
      <c r="D5" s="666"/>
      <c r="E5" s="666"/>
      <c r="F5" s="671" t="s">
        <v>127</v>
      </c>
      <c r="G5" s="671"/>
      <c r="H5" s="671"/>
      <c r="I5" s="671"/>
      <c r="J5" s="671"/>
      <c r="K5" s="671"/>
      <c r="L5" s="671"/>
      <c r="M5" s="671"/>
      <c r="N5" s="671"/>
      <c r="O5" s="671"/>
      <c r="P5" s="671"/>
      <c r="Q5" s="671"/>
      <c r="R5" s="671"/>
      <c r="S5" s="671"/>
      <c r="T5" s="671"/>
      <c r="U5" s="671"/>
      <c r="V5" s="671"/>
      <c r="W5" s="671"/>
      <c r="X5" s="671"/>
      <c r="Y5" s="671"/>
      <c r="Z5" s="671"/>
      <c r="AA5" s="669" t="s">
        <v>79</v>
      </c>
      <c r="AB5" s="670"/>
    </row>
    <row r="6" spans="1:31" ht="20.25" customHeight="1" x14ac:dyDescent="0.2">
      <c r="B6" s="672"/>
      <c r="C6" s="672"/>
      <c r="D6" s="672"/>
      <c r="E6" s="672"/>
      <c r="F6" s="672"/>
      <c r="G6" s="122"/>
      <c r="H6" s="122"/>
      <c r="I6" s="122"/>
      <c r="J6" s="122"/>
      <c r="K6" s="122"/>
      <c r="L6" s="122"/>
      <c r="M6" s="122"/>
      <c r="N6" s="122"/>
      <c r="O6" s="122"/>
      <c r="P6" s="122"/>
      <c r="Q6" s="122"/>
      <c r="R6" s="122"/>
      <c r="S6" s="122"/>
      <c r="T6" s="122"/>
      <c r="U6" s="122"/>
      <c r="V6" s="122"/>
      <c r="W6" s="122"/>
      <c r="X6" s="122"/>
      <c r="Y6" s="122"/>
      <c r="Z6" s="122"/>
      <c r="AA6" s="122"/>
      <c r="AB6" s="122"/>
      <c r="AE6" s="123"/>
    </row>
    <row r="7" spans="1:31" ht="16.5" thickBot="1" x14ac:dyDescent="0.3">
      <c r="B7" s="104"/>
      <c r="C7" s="104"/>
      <c r="D7" s="111" t="s">
        <v>0</v>
      </c>
      <c r="E7" s="110"/>
      <c r="F7" s="124" t="s">
        <v>1</v>
      </c>
      <c r="G7" s="104"/>
      <c r="H7" s="104"/>
      <c r="I7" s="104"/>
      <c r="J7" s="104"/>
      <c r="K7" s="104"/>
      <c r="L7" s="104"/>
      <c r="M7" s="104"/>
      <c r="N7" s="104"/>
      <c r="O7" s="104"/>
      <c r="P7" s="104"/>
      <c r="Q7" s="104"/>
      <c r="R7" s="110"/>
      <c r="S7" s="681"/>
      <c r="T7" s="682"/>
      <c r="U7" s="682"/>
      <c r="V7" s="104"/>
      <c r="W7" s="104"/>
      <c r="X7" s="104"/>
      <c r="Y7" s="110" t="s">
        <v>4</v>
      </c>
      <c r="Z7" s="697" t="str">
        <f>'SEPG-F-040'!G8</f>
        <v>10 DE FEBRERO DE 2017</v>
      </c>
      <c r="AA7" s="698"/>
      <c r="AB7" s="699"/>
    </row>
    <row r="8" spans="1:31" ht="21" customHeight="1" thickBot="1" x14ac:dyDescent="0.25">
      <c r="B8" s="700" t="str">
        <f>'SEPG-F-040'!B9:G9</f>
        <v>PROCESO DE EVALUACIÓN Y CONTROL INSTITUCIONAL - 2017</v>
      </c>
      <c r="C8" s="701"/>
      <c r="D8" s="701"/>
      <c r="E8" s="701"/>
      <c r="F8" s="701"/>
      <c r="G8" s="701"/>
      <c r="H8" s="701"/>
      <c r="I8" s="701"/>
      <c r="J8" s="701"/>
      <c r="K8" s="701"/>
      <c r="L8" s="701"/>
      <c r="M8" s="701"/>
      <c r="N8" s="701"/>
      <c r="O8" s="701"/>
      <c r="P8" s="701"/>
      <c r="Q8" s="701"/>
      <c r="R8" s="701"/>
      <c r="S8" s="701"/>
      <c r="T8" s="701"/>
      <c r="U8" s="701"/>
      <c r="V8" s="701"/>
      <c r="W8" s="701"/>
      <c r="X8" s="701"/>
      <c r="Y8" s="701"/>
      <c r="Z8" s="701"/>
      <c r="AA8" s="701"/>
      <c r="AB8" s="702"/>
    </row>
    <row r="9" spans="1:31" ht="53.25" customHeight="1" thickBot="1" x14ac:dyDescent="0.25">
      <c r="B9" s="700" t="s">
        <v>292</v>
      </c>
      <c r="C9" s="703"/>
      <c r="D9" s="703"/>
      <c r="E9" s="703"/>
      <c r="F9" s="704"/>
      <c r="G9" s="705" t="str">
        <f>+'SEPG-F-040'!D10</f>
        <v>Verificar el cumplimiento de los requisitos que se establezcan en las normas internas y externas aplicables a la gestión de la ANI, mediante la evaluación a los procesos de la Entidad, para determinar el grado de desempeño de los objetivos institucionales y a su vez  brindar  asesoramiento y acompañamiento a la Agencia en  el cumplimiento de la misión y visión institucional.</v>
      </c>
      <c r="H9" s="706"/>
      <c r="I9" s="706"/>
      <c r="J9" s="706"/>
      <c r="K9" s="706"/>
      <c r="L9" s="706"/>
      <c r="M9" s="706"/>
      <c r="N9" s="706"/>
      <c r="O9" s="706"/>
      <c r="P9" s="706"/>
      <c r="Q9" s="706"/>
      <c r="R9" s="706"/>
      <c r="S9" s="706"/>
      <c r="T9" s="706"/>
      <c r="U9" s="706"/>
      <c r="V9" s="706"/>
      <c r="W9" s="706"/>
      <c r="X9" s="706"/>
      <c r="Y9" s="706"/>
      <c r="Z9" s="706"/>
      <c r="AA9" s="706"/>
      <c r="AB9" s="707"/>
    </row>
    <row r="10" spans="1:31" s="112" customFormat="1" ht="16.5" customHeight="1" x14ac:dyDescent="0.25">
      <c r="A10" s="154"/>
      <c r="B10" s="691"/>
      <c r="C10" s="682"/>
      <c r="D10" s="682"/>
      <c r="E10" s="682"/>
      <c r="F10" s="682"/>
      <c r="G10" s="681"/>
      <c r="H10" s="681"/>
      <c r="I10" s="681"/>
      <c r="J10" s="681"/>
      <c r="K10" s="681"/>
      <c r="L10" s="681"/>
      <c r="M10" s="681"/>
      <c r="N10" s="681"/>
      <c r="O10" s="681"/>
      <c r="P10" s="681"/>
      <c r="Q10" s="681"/>
      <c r="R10" s="681"/>
      <c r="S10" s="681"/>
      <c r="T10" s="681"/>
      <c r="U10" s="681"/>
      <c r="V10" s="681"/>
      <c r="W10" s="681"/>
      <c r="X10" s="681"/>
      <c r="Y10" s="681"/>
      <c r="Z10" s="681"/>
      <c r="AA10" s="681"/>
      <c r="AB10" s="681"/>
    </row>
    <row r="11" spans="1:31" s="112" customFormat="1" ht="8.25" customHeight="1" x14ac:dyDescent="0.25">
      <c r="B11" s="125"/>
      <c r="C11" s="125"/>
      <c r="D11" s="126"/>
      <c r="E11" s="126"/>
      <c r="F11" s="126"/>
    </row>
    <row r="12" spans="1:31" s="112" customFormat="1" ht="21" customHeight="1" x14ac:dyDescent="0.25">
      <c r="B12" s="692" t="s">
        <v>10</v>
      </c>
      <c r="C12" s="693"/>
      <c r="D12" s="693"/>
      <c r="E12" s="693"/>
      <c r="F12" s="693"/>
      <c r="G12" s="694"/>
      <c r="H12" s="694"/>
      <c r="I12" s="694"/>
      <c r="J12" s="694"/>
      <c r="K12" s="694"/>
      <c r="L12" s="694"/>
      <c r="M12" s="694"/>
      <c r="N12" s="694"/>
      <c r="O12" s="694"/>
      <c r="P12" s="694"/>
      <c r="Q12" s="694"/>
      <c r="R12" s="694"/>
      <c r="S12" s="694"/>
      <c r="T12" s="694"/>
      <c r="U12" s="695"/>
    </row>
    <row r="13" spans="1:31" s="112" customFormat="1" ht="12.75" customHeight="1" x14ac:dyDescent="0.25">
      <c r="B13" s="673" t="s">
        <v>5</v>
      </c>
      <c r="C13" s="674"/>
      <c r="D13" s="674"/>
      <c r="E13" s="674"/>
      <c r="F13" s="674"/>
      <c r="G13" s="675"/>
      <c r="H13" s="675"/>
      <c r="I13" s="675"/>
      <c r="J13" s="675"/>
      <c r="K13" s="675"/>
      <c r="L13" s="675"/>
      <c r="M13" s="675"/>
      <c r="N13" s="675"/>
      <c r="O13" s="675"/>
      <c r="P13" s="675"/>
      <c r="Q13" s="675"/>
      <c r="R13" s="675"/>
      <c r="S13" s="675"/>
      <c r="T13" s="675"/>
      <c r="U13" s="676"/>
    </row>
    <row r="14" spans="1:31" s="112" customFormat="1" ht="15.75" customHeight="1" x14ac:dyDescent="0.25">
      <c r="B14" s="677"/>
      <c r="C14" s="678"/>
      <c r="D14" s="678"/>
      <c r="E14" s="678"/>
      <c r="F14" s="678"/>
      <c r="G14" s="679"/>
      <c r="H14" s="679"/>
      <c r="I14" s="679"/>
      <c r="J14" s="679"/>
      <c r="K14" s="679"/>
      <c r="L14" s="679"/>
      <c r="M14" s="679"/>
      <c r="N14" s="679"/>
      <c r="O14" s="679"/>
      <c r="P14" s="679"/>
      <c r="Q14" s="679"/>
      <c r="R14" s="679"/>
      <c r="S14" s="679"/>
      <c r="T14" s="679"/>
      <c r="U14" s="680"/>
    </row>
    <row r="15" spans="1:31" s="112" customFormat="1" ht="16.5" customHeight="1" x14ac:dyDescent="0.25">
      <c r="B15" s="683" t="s">
        <v>6</v>
      </c>
      <c r="C15" s="684"/>
      <c r="D15" s="684"/>
      <c r="E15" s="685"/>
      <c r="F15" s="685"/>
      <c r="G15" s="685"/>
      <c r="H15" s="685"/>
      <c r="I15" s="685"/>
      <c r="J15" s="685"/>
      <c r="K15" s="686"/>
      <c r="L15" s="683" t="s">
        <v>7</v>
      </c>
      <c r="M15" s="684"/>
      <c r="N15" s="687"/>
      <c r="O15" s="687"/>
      <c r="P15" s="687"/>
      <c r="Q15" s="687"/>
      <c r="R15" s="687"/>
      <c r="S15" s="687"/>
      <c r="T15" s="687"/>
      <c r="U15" s="688"/>
    </row>
    <row r="16" spans="1:31" s="112" customFormat="1" ht="16.5" customHeight="1" x14ac:dyDescent="0.25">
      <c r="B16" s="683" t="s">
        <v>8</v>
      </c>
      <c r="C16" s="684"/>
      <c r="D16" s="684"/>
      <c r="E16" s="684"/>
      <c r="F16" s="684"/>
      <c r="G16" s="684" t="s">
        <v>287</v>
      </c>
      <c r="H16" s="684"/>
      <c r="I16" s="684"/>
      <c r="J16" s="684"/>
      <c r="K16" s="708"/>
      <c r="L16" s="683" t="s">
        <v>8</v>
      </c>
      <c r="M16" s="687"/>
      <c r="N16" s="687"/>
      <c r="O16" s="688"/>
      <c r="P16" s="696" t="s">
        <v>11</v>
      </c>
      <c r="Q16" s="696"/>
      <c r="R16" s="696"/>
      <c r="S16" s="696"/>
      <c r="T16" s="696"/>
      <c r="U16" s="696"/>
    </row>
    <row r="17" spans="2:30" s="112" customFormat="1" ht="15.75" customHeight="1" x14ac:dyDescent="0.25">
      <c r="B17" s="626">
        <v>1</v>
      </c>
      <c r="C17" s="627"/>
      <c r="D17" s="627"/>
      <c r="E17" s="627"/>
      <c r="F17" s="628"/>
      <c r="G17" s="626" t="s">
        <v>120</v>
      </c>
      <c r="H17" s="627"/>
      <c r="I17" s="627"/>
      <c r="J17" s="627"/>
      <c r="K17" s="628"/>
      <c r="L17" s="623">
        <v>1</v>
      </c>
      <c r="M17" s="624"/>
      <c r="N17" s="624"/>
      <c r="O17" s="625"/>
      <c r="P17" s="622" t="s">
        <v>64</v>
      </c>
      <c r="Q17" s="622"/>
      <c r="R17" s="622"/>
      <c r="S17" s="622"/>
      <c r="T17" s="622"/>
      <c r="U17" s="622"/>
    </row>
    <row r="18" spans="2:30" s="112" customFormat="1" ht="15.75" customHeight="1" x14ac:dyDescent="0.25">
      <c r="B18" s="626">
        <v>2</v>
      </c>
      <c r="C18" s="627"/>
      <c r="D18" s="627"/>
      <c r="E18" s="627"/>
      <c r="F18" s="628"/>
      <c r="G18" s="626" t="s">
        <v>71</v>
      </c>
      <c r="H18" s="627"/>
      <c r="I18" s="627"/>
      <c r="J18" s="627"/>
      <c r="K18" s="628"/>
      <c r="L18" s="623">
        <v>6</v>
      </c>
      <c r="M18" s="629"/>
      <c r="N18" s="629"/>
      <c r="O18" s="630"/>
      <c r="P18" s="622" t="s">
        <v>65</v>
      </c>
      <c r="Q18" s="622"/>
      <c r="R18" s="622"/>
      <c r="S18" s="622"/>
      <c r="T18" s="622"/>
      <c r="U18" s="622"/>
    </row>
    <row r="19" spans="2:30" s="112" customFormat="1" ht="15.75" customHeight="1" x14ac:dyDescent="0.25">
      <c r="B19" s="626">
        <v>3</v>
      </c>
      <c r="C19" s="627"/>
      <c r="D19" s="627"/>
      <c r="E19" s="627"/>
      <c r="F19" s="628"/>
      <c r="G19" s="626" t="s">
        <v>119</v>
      </c>
      <c r="H19" s="627"/>
      <c r="I19" s="627"/>
      <c r="J19" s="627"/>
      <c r="K19" s="628"/>
      <c r="L19" s="623">
        <v>7</v>
      </c>
      <c r="M19" s="629"/>
      <c r="N19" s="629"/>
      <c r="O19" s="630"/>
      <c r="P19" s="622" t="s">
        <v>9</v>
      </c>
      <c r="Q19" s="622"/>
      <c r="R19" s="622"/>
      <c r="S19" s="622"/>
      <c r="T19" s="622"/>
      <c r="U19" s="622"/>
    </row>
    <row r="20" spans="2:30" s="112" customFormat="1" ht="15.75" customHeight="1" x14ac:dyDescent="0.25">
      <c r="B20" s="626">
        <v>4</v>
      </c>
      <c r="C20" s="627"/>
      <c r="D20" s="627"/>
      <c r="E20" s="627"/>
      <c r="F20" s="628"/>
      <c r="G20" s="626" t="s">
        <v>72</v>
      </c>
      <c r="H20" s="627"/>
      <c r="I20" s="627"/>
      <c r="J20" s="627"/>
      <c r="K20" s="628"/>
      <c r="L20" s="623">
        <v>11</v>
      </c>
      <c r="M20" s="624"/>
      <c r="N20" s="624"/>
      <c r="O20" s="625"/>
      <c r="P20" s="622" t="s">
        <v>66</v>
      </c>
      <c r="Q20" s="622"/>
      <c r="R20" s="622"/>
      <c r="S20" s="622"/>
      <c r="T20" s="622"/>
      <c r="U20" s="622"/>
    </row>
    <row r="21" spans="2:30" s="112" customFormat="1" ht="15.75" customHeight="1" x14ac:dyDescent="0.25">
      <c r="B21" s="626">
        <v>5</v>
      </c>
      <c r="C21" s="627"/>
      <c r="D21" s="627"/>
      <c r="E21" s="627"/>
      <c r="F21" s="628"/>
      <c r="G21" s="626" t="s">
        <v>123</v>
      </c>
      <c r="H21" s="627"/>
      <c r="I21" s="627"/>
      <c r="J21" s="627"/>
      <c r="K21" s="628"/>
      <c r="L21" s="623">
        <v>13</v>
      </c>
      <c r="M21" s="624"/>
      <c r="N21" s="624"/>
      <c r="O21" s="625"/>
      <c r="P21" s="622" t="s">
        <v>12</v>
      </c>
      <c r="Q21" s="622"/>
      <c r="R21" s="622"/>
      <c r="S21" s="622"/>
      <c r="T21" s="622"/>
      <c r="U21" s="622"/>
    </row>
    <row r="22" spans="2:30" s="112" customFormat="1" ht="7.5" customHeight="1" thickBot="1" x14ac:dyDescent="0.3">
      <c r="B22" s="105"/>
      <c r="C22" s="127"/>
      <c r="D22" s="127"/>
      <c r="E22" s="127"/>
      <c r="F22" s="127"/>
      <c r="G22" s="127"/>
      <c r="H22" s="128"/>
      <c r="I22" s="127"/>
      <c r="J22" s="127"/>
      <c r="K22" s="127"/>
      <c r="L22" s="105"/>
      <c r="M22" s="127"/>
      <c r="N22" s="127"/>
      <c r="O22" s="127"/>
      <c r="P22" s="127"/>
      <c r="Q22" s="127"/>
      <c r="R22" s="128"/>
      <c r="S22" s="127"/>
      <c r="T22" s="127"/>
      <c r="U22" s="127"/>
    </row>
    <row r="23" spans="2:30" s="112" customFormat="1" ht="31.5" customHeight="1" x14ac:dyDescent="0.25">
      <c r="B23" s="614" t="s">
        <v>36</v>
      </c>
      <c r="C23" s="720" t="s">
        <v>13</v>
      </c>
      <c r="D23" s="721"/>
      <c r="E23" s="721"/>
      <c r="F23" s="721"/>
      <c r="G23" s="721"/>
      <c r="H23" s="722"/>
      <c r="I23" s="729" t="s">
        <v>176</v>
      </c>
      <c r="J23" s="711" t="s">
        <v>37</v>
      </c>
      <c r="K23" s="712"/>
      <c r="L23" s="712"/>
      <c r="M23" s="712"/>
      <c r="N23" s="712"/>
      <c r="O23" s="712"/>
      <c r="P23" s="712"/>
      <c r="Q23" s="712"/>
      <c r="R23" s="712"/>
      <c r="S23" s="712"/>
      <c r="T23" s="712"/>
      <c r="U23" s="712"/>
      <c r="V23" s="712"/>
      <c r="W23" s="712"/>
      <c r="X23" s="713"/>
      <c r="Y23" s="709" t="s">
        <v>31</v>
      </c>
      <c r="Z23" s="735" t="s">
        <v>32</v>
      </c>
      <c r="AA23" s="709" t="s">
        <v>38</v>
      </c>
      <c r="AB23" s="717" t="s">
        <v>178</v>
      </c>
    </row>
    <row r="24" spans="2:30" s="112" customFormat="1" ht="31.5" customHeight="1" thickBot="1" x14ac:dyDescent="0.3">
      <c r="B24" s="689"/>
      <c r="C24" s="723"/>
      <c r="D24" s="724"/>
      <c r="E24" s="724"/>
      <c r="F24" s="724"/>
      <c r="G24" s="724"/>
      <c r="H24" s="725"/>
      <c r="I24" s="730"/>
      <c r="J24" s="714"/>
      <c r="K24" s="715"/>
      <c r="L24" s="715"/>
      <c r="M24" s="715"/>
      <c r="N24" s="715"/>
      <c r="O24" s="715"/>
      <c r="P24" s="715"/>
      <c r="Q24" s="715"/>
      <c r="R24" s="715"/>
      <c r="S24" s="715"/>
      <c r="T24" s="715"/>
      <c r="U24" s="715"/>
      <c r="V24" s="715"/>
      <c r="W24" s="715"/>
      <c r="X24" s="716"/>
      <c r="Y24" s="710"/>
      <c r="Z24" s="736"/>
      <c r="AA24" s="710"/>
      <c r="AB24" s="718"/>
    </row>
    <row r="25" spans="2:30" s="112" customFormat="1" ht="31.5" customHeight="1" thickBot="1" x14ac:dyDescent="0.3">
      <c r="B25" s="690"/>
      <c r="C25" s="726"/>
      <c r="D25" s="727"/>
      <c r="E25" s="727"/>
      <c r="F25" s="727"/>
      <c r="G25" s="727"/>
      <c r="H25" s="728"/>
      <c r="I25" s="731"/>
      <c r="J25" s="338">
        <v>1</v>
      </c>
      <c r="K25" s="339">
        <f>J25+1</f>
        <v>2</v>
      </c>
      <c r="L25" s="339">
        <f t="shared" ref="L25:X25" si="0">K25+1</f>
        <v>3</v>
      </c>
      <c r="M25" s="339">
        <f t="shared" si="0"/>
        <v>4</v>
      </c>
      <c r="N25" s="339">
        <f t="shared" si="0"/>
        <v>5</v>
      </c>
      <c r="O25" s="339">
        <f t="shared" si="0"/>
        <v>6</v>
      </c>
      <c r="P25" s="339">
        <f t="shared" si="0"/>
        <v>7</v>
      </c>
      <c r="Q25" s="339">
        <f t="shared" si="0"/>
        <v>8</v>
      </c>
      <c r="R25" s="339">
        <f t="shared" si="0"/>
        <v>9</v>
      </c>
      <c r="S25" s="339">
        <f t="shared" si="0"/>
        <v>10</v>
      </c>
      <c r="T25" s="339">
        <f t="shared" si="0"/>
        <v>11</v>
      </c>
      <c r="U25" s="339">
        <f t="shared" si="0"/>
        <v>12</v>
      </c>
      <c r="V25" s="339">
        <f>U25+1</f>
        <v>13</v>
      </c>
      <c r="W25" s="339">
        <f t="shared" si="0"/>
        <v>14</v>
      </c>
      <c r="X25" s="340">
        <f t="shared" si="0"/>
        <v>15</v>
      </c>
      <c r="Y25" s="642"/>
      <c r="Z25" s="737"/>
      <c r="AA25" s="615"/>
      <c r="AB25" s="719"/>
    </row>
    <row r="26" spans="2:30" s="112" customFormat="1" ht="24.95" customHeight="1" x14ac:dyDescent="0.25">
      <c r="B26" s="614">
        <f>'SEPG-F-007'!B17</f>
        <v>1</v>
      </c>
      <c r="C26" s="616" t="str">
        <f>IF(COUNTA('SEPG-F-007'!C17)&gt;0,'SEPG-F-007'!C17,"")</f>
        <v>Falta de seguimiento a los requerimientos  de los organismos de control por parte de la OCI.</v>
      </c>
      <c r="D26" s="617"/>
      <c r="E26" s="617"/>
      <c r="F26" s="617"/>
      <c r="G26" s="617"/>
      <c r="H26" s="618"/>
      <c r="I26" s="333" t="s">
        <v>16</v>
      </c>
      <c r="J26" s="202">
        <v>2</v>
      </c>
      <c r="K26" s="203">
        <v>3</v>
      </c>
      <c r="L26" s="203">
        <v>1</v>
      </c>
      <c r="M26" s="203">
        <v>3</v>
      </c>
      <c r="N26" s="203">
        <v>1</v>
      </c>
      <c r="O26" s="203">
        <v>1</v>
      </c>
      <c r="P26" s="203">
        <v>1</v>
      </c>
      <c r="Q26" s="203">
        <v>1</v>
      </c>
      <c r="R26" s="203">
        <v>1</v>
      </c>
      <c r="S26" s="203"/>
      <c r="T26" s="203"/>
      <c r="U26" s="203"/>
      <c r="V26" s="203"/>
      <c r="W26" s="203"/>
      <c r="X26" s="308"/>
      <c r="Y26" s="336">
        <f t="shared" ref="Y26:Y65" si="1">IFERROR(MODE(J26:X26),"")</f>
        <v>1</v>
      </c>
      <c r="Z26" s="300" t="str">
        <f>IFERROR(IF(I26="P",IF(COUNT(K26:X26)&gt;1,VLOOKUP(Y26,$B$17:$K$21,6,0),""),IF(COUNT(K26:X26)&gt;1,VLOOKUP(Y26,$L$17:$U$21,5,0),"")),"")</f>
        <v>Raro (E)</v>
      </c>
      <c r="AA26" s="634">
        <f>IFERROR(Y26*Y27,"")</f>
        <v>7</v>
      </c>
      <c r="AB26" s="636" t="str">
        <f>IFERROR(VLOOKUP(AA26,DB!$B$37:$D$61,2,FALSE),"")</f>
        <v>Riesgo Moderado (Z-8)</v>
      </c>
      <c r="AD26" s="738"/>
    </row>
    <row r="27" spans="2:30" s="112" customFormat="1" ht="24.95" customHeight="1" thickBot="1" x14ac:dyDescent="0.3">
      <c r="B27" s="615"/>
      <c r="C27" s="619"/>
      <c r="D27" s="620"/>
      <c r="E27" s="620"/>
      <c r="F27" s="620"/>
      <c r="G27" s="620"/>
      <c r="H27" s="621"/>
      <c r="I27" s="334" t="s">
        <v>17</v>
      </c>
      <c r="J27" s="208">
        <v>6</v>
      </c>
      <c r="K27" s="209">
        <v>7</v>
      </c>
      <c r="L27" s="209">
        <v>6</v>
      </c>
      <c r="M27" s="209">
        <v>7</v>
      </c>
      <c r="N27" s="209">
        <v>7</v>
      </c>
      <c r="O27" s="209">
        <v>7</v>
      </c>
      <c r="P27" s="209">
        <v>7</v>
      </c>
      <c r="Q27" s="209">
        <v>6</v>
      </c>
      <c r="R27" s="209">
        <v>6</v>
      </c>
      <c r="S27" s="209"/>
      <c r="T27" s="209"/>
      <c r="U27" s="209"/>
      <c r="V27" s="209"/>
      <c r="W27" s="209"/>
      <c r="X27" s="309"/>
      <c r="Y27" s="337">
        <f t="shared" si="1"/>
        <v>7</v>
      </c>
      <c r="Z27" s="301" t="str">
        <f>IFERROR(IF(I27="P",IF(COUNT(J27:X27)&gt;1,VLOOKUP(Y27,$B$17:$K$21,6,0),""),IF(COUNT(J27:X27)&gt;1,VLOOKUP(Y27,$L$17:$U$21,5,0),"")),"")</f>
        <v>Moderado</v>
      </c>
      <c r="AA27" s="635"/>
      <c r="AB27" s="637"/>
      <c r="AD27" s="738"/>
    </row>
    <row r="28" spans="2:30" s="112" customFormat="1" ht="24.95" customHeight="1" x14ac:dyDescent="0.25">
      <c r="B28" s="614">
        <f>'SEPG-F-007'!B18</f>
        <v>2</v>
      </c>
      <c r="C28" s="616" t="str">
        <f>IF(COUNTA('SEPG-F-007'!C18)&gt;0,'SEPG-F-007'!C18,"")</f>
        <v>Las observaciones  y recomendaciones producto de las auditorias de la OCI, no se difunden  de manera eficaz y oportuna por parte de las áreas competentes.</v>
      </c>
      <c r="D28" s="617"/>
      <c r="E28" s="617"/>
      <c r="F28" s="617"/>
      <c r="G28" s="617"/>
      <c r="H28" s="618"/>
      <c r="I28" s="333" t="s">
        <v>16</v>
      </c>
      <c r="J28" s="202">
        <v>1</v>
      </c>
      <c r="K28" s="203">
        <v>3</v>
      </c>
      <c r="L28" s="203">
        <v>2</v>
      </c>
      <c r="M28" s="203">
        <v>3</v>
      </c>
      <c r="N28" s="203">
        <v>2</v>
      </c>
      <c r="O28" s="203">
        <v>2</v>
      </c>
      <c r="P28" s="203">
        <v>2</v>
      </c>
      <c r="Q28" s="203">
        <v>1</v>
      </c>
      <c r="R28" s="203">
        <v>1</v>
      </c>
      <c r="S28" s="203"/>
      <c r="T28" s="203"/>
      <c r="U28" s="203"/>
      <c r="V28" s="203"/>
      <c r="W28" s="203"/>
      <c r="X28" s="308"/>
      <c r="Y28" s="336">
        <f t="shared" si="1"/>
        <v>2</v>
      </c>
      <c r="Z28" s="300" t="str">
        <f>IFERROR(IF(I28="P",IF(COUNT(K28:X28)&gt;1,VLOOKUP(Y28,$B$17:$K$21,6,0),""),IF(COUNT(K28:X28)&gt;1,VLOOKUP(Y28,$L$17:$U$21,5,0),"")),"")</f>
        <v>Improbable (D)</v>
      </c>
      <c r="AA28" s="634">
        <f>IFERROR(Y28*Y29,"")</f>
        <v>12</v>
      </c>
      <c r="AB28" s="636" t="str">
        <f>IFERROR(VLOOKUP(AA28,DB!$B$37:$D$61,2,FALSE),"")</f>
        <v>Riesgo Bajo (Z-5)</v>
      </c>
    </row>
    <row r="29" spans="2:30" s="112" customFormat="1" ht="24.95" customHeight="1" thickBot="1" x14ac:dyDescent="0.3">
      <c r="B29" s="642"/>
      <c r="C29" s="643"/>
      <c r="D29" s="644"/>
      <c r="E29" s="644"/>
      <c r="F29" s="644"/>
      <c r="G29" s="644"/>
      <c r="H29" s="645"/>
      <c r="I29" s="335" t="s">
        <v>17</v>
      </c>
      <c r="J29" s="208">
        <v>6</v>
      </c>
      <c r="K29" s="209">
        <v>11</v>
      </c>
      <c r="L29" s="209">
        <v>1</v>
      </c>
      <c r="M29" s="209">
        <v>7</v>
      </c>
      <c r="N29" s="209">
        <v>6</v>
      </c>
      <c r="O29" s="209">
        <v>7</v>
      </c>
      <c r="P29" s="209">
        <v>11</v>
      </c>
      <c r="Q29" s="209">
        <v>6</v>
      </c>
      <c r="R29" s="209">
        <v>6</v>
      </c>
      <c r="S29" s="209"/>
      <c r="T29" s="209"/>
      <c r="U29" s="209"/>
      <c r="V29" s="209"/>
      <c r="W29" s="209"/>
      <c r="X29" s="309"/>
      <c r="Y29" s="337">
        <f t="shared" si="1"/>
        <v>6</v>
      </c>
      <c r="Z29" s="301" t="str">
        <f>IFERROR(IF(I29="P",IF(COUNT(J29:X29)&gt;1,VLOOKUP(Y29,$B$17:$K$21,6,0),""),IF(COUNT(J29:X29)&gt;1,VLOOKUP(Y29,$L$17:$U$21,5,0),"")),"")</f>
        <v>Menor</v>
      </c>
      <c r="AA29" s="635"/>
      <c r="AB29" s="637"/>
    </row>
    <row r="30" spans="2:30" s="112" customFormat="1" ht="24.95" customHeight="1" x14ac:dyDescent="0.25">
      <c r="B30" s="614">
        <f>'SEPG-F-007'!B19</f>
        <v>3</v>
      </c>
      <c r="C30" s="616" t="str">
        <f>IF(COUNTA('SEPG-F-007'!C19)&gt;0,'SEPG-F-007'!C19,"")</f>
        <v>Ejecución deficiente de la auditoria por parte de los servidores públicos  de la Oficina de Control Interno.</v>
      </c>
      <c r="D30" s="617"/>
      <c r="E30" s="617"/>
      <c r="F30" s="617"/>
      <c r="G30" s="617"/>
      <c r="H30" s="618"/>
      <c r="I30" s="333" t="s">
        <v>16</v>
      </c>
      <c r="J30" s="202">
        <v>2</v>
      </c>
      <c r="K30" s="203">
        <v>2</v>
      </c>
      <c r="L30" s="203">
        <v>1</v>
      </c>
      <c r="M30" s="203">
        <v>2</v>
      </c>
      <c r="N30" s="203">
        <v>2</v>
      </c>
      <c r="O30" s="203">
        <v>3</v>
      </c>
      <c r="P30" s="203">
        <v>2</v>
      </c>
      <c r="Q30" s="203">
        <v>1</v>
      </c>
      <c r="R30" s="203">
        <v>2</v>
      </c>
      <c r="S30" s="203">
        <v>2</v>
      </c>
      <c r="T30" s="203">
        <v>1</v>
      </c>
      <c r="U30" s="203">
        <v>3</v>
      </c>
      <c r="V30" s="203"/>
      <c r="W30" s="203"/>
      <c r="X30" s="308"/>
      <c r="Y30" s="336">
        <f t="shared" si="1"/>
        <v>2</v>
      </c>
      <c r="Z30" s="300" t="str">
        <f>IFERROR(IF(I30="P",IF(COUNT(K30:X30)&gt;1,VLOOKUP(Y30,$B$17:$K$21,6,0),""),IF(COUNT(K30:X30)&gt;1,VLOOKUP(Y30,$L$17:$U$21,5,0),"")),"")</f>
        <v>Improbable (D)</v>
      </c>
      <c r="AA30" s="634">
        <f>IFERROR(Y30*Y31,"")</f>
        <v>12</v>
      </c>
      <c r="AB30" s="636" t="str">
        <f>IFERROR(VLOOKUP(AA30,DB!$B$37:$D$61,2,FALSE),"")</f>
        <v>Riesgo Bajo (Z-5)</v>
      </c>
    </row>
    <row r="31" spans="2:30" s="112" customFormat="1" ht="24.95" customHeight="1" thickBot="1" x14ac:dyDescent="0.3">
      <c r="B31" s="615"/>
      <c r="C31" s="619"/>
      <c r="D31" s="620"/>
      <c r="E31" s="620"/>
      <c r="F31" s="620"/>
      <c r="G31" s="620"/>
      <c r="H31" s="621"/>
      <c r="I31" s="334" t="s">
        <v>17</v>
      </c>
      <c r="J31" s="208">
        <v>6</v>
      </c>
      <c r="K31" s="209">
        <v>6</v>
      </c>
      <c r="L31" s="209">
        <v>6</v>
      </c>
      <c r="M31" s="209">
        <v>6</v>
      </c>
      <c r="N31" s="209">
        <v>7</v>
      </c>
      <c r="O31" s="209">
        <v>11</v>
      </c>
      <c r="P31" s="209">
        <v>11</v>
      </c>
      <c r="Q31" s="209">
        <v>6</v>
      </c>
      <c r="R31" s="209">
        <v>7</v>
      </c>
      <c r="S31" s="209">
        <v>11</v>
      </c>
      <c r="T31" s="209">
        <v>6</v>
      </c>
      <c r="U31" s="209">
        <v>7</v>
      </c>
      <c r="V31" s="209"/>
      <c r="W31" s="209"/>
      <c r="X31" s="309"/>
      <c r="Y31" s="343">
        <f t="shared" si="1"/>
        <v>6</v>
      </c>
      <c r="Z31" s="301" t="str">
        <f>IFERROR(IF(I31="P",IF(COUNT(J31:X31)&gt;1,VLOOKUP(Y31,$B$17:$K$21,6,0),""),IF(COUNT(J31:X31)&gt;1,VLOOKUP(Y31,$L$17:$U$21,5,0),"")),"")</f>
        <v>Menor</v>
      </c>
      <c r="AA31" s="635"/>
      <c r="AB31" s="637"/>
    </row>
    <row r="32" spans="2:30" s="112" customFormat="1" ht="24.95" customHeight="1" x14ac:dyDescent="0.25">
      <c r="B32" s="614">
        <f>'SEPG-F-007'!B20</f>
        <v>4</v>
      </c>
      <c r="C32" s="616" t="str">
        <f>IF(COUNTA('SEPG-F-007'!C20)&gt;0,'SEPG-F-007'!C20,"")</f>
        <v>Asesoría inadecuada o inoportuna por parte de los servidores públicos  o funcionarios de la Oficina de Control Interno.</v>
      </c>
      <c r="D32" s="617"/>
      <c r="E32" s="617"/>
      <c r="F32" s="617"/>
      <c r="G32" s="617"/>
      <c r="H32" s="618"/>
      <c r="I32" s="333" t="s">
        <v>16</v>
      </c>
      <c r="J32" s="202">
        <v>2</v>
      </c>
      <c r="K32" s="203">
        <v>2</v>
      </c>
      <c r="L32" s="203">
        <v>1</v>
      </c>
      <c r="M32" s="203">
        <v>2</v>
      </c>
      <c r="N32" s="203">
        <v>1</v>
      </c>
      <c r="O32" s="203">
        <v>2</v>
      </c>
      <c r="P32" s="203">
        <v>1</v>
      </c>
      <c r="Q32" s="203">
        <v>1</v>
      </c>
      <c r="R32" s="203">
        <v>2</v>
      </c>
      <c r="S32" s="203">
        <v>2</v>
      </c>
      <c r="T32" s="203">
        <v>1</v>
      </c>
      <c r="U32" s="203">
        <v>3</v>
      </c>
      <c r="V32" s="203"/>
      <c r="W32" s="203"/>
      <c r="X32" s="345"/>
      <c r="Y32" s="302">
        <f t="shared" si="1"/>
        <v>2</v>
      </c>
      <c r="Z32" s="300" t="str">
        <f>IFERROR(IF(I32="P",IF(COUNT(K32:X32)&gt;1,VLOOKUP(Y32,$B$17:$K$21,6,0),""),IF(COUNT(K32:X32)&gt;1,VLOOKUP(Y32,$L$17:$U$21,5,0),"")),"")</f>
        <v>Improbable (D)</v>
      </c>
      <c r="AA32" s="634">
        <f>IFERROR(Y32*Y33,"")</f>
        <v>12</v>
      </c>
      <c r="AB32" s="636" t="str">
        <f>IFERROR(VLOOKUP(AA32,DB!$B$37:$D$61,2,FALSE),"")</f>
        <v>Riesgo Bajo (Z-5)</v>
      </c>
    </row>
    <row r="33" spans="2:28" s="112" customFormat="1" ht="24.95" customHeight="1" thickBot="1" x14ac:dyDescent="0.3">
      <c r="B33" s="615"/>
      <c r="C33" s="619"/>
      <c r="D33" s="620"/>
      <c r="E33" s="620"/>
      <c r="F33" s="620"/>
      <c r="G33" s="620"/>
      <c r="H33" s="621"/>
      <c r="I33" s="334" t="s">
        <v>17</v>
      </c>
      <c r="J33" s="208">
        <v>6</v>
      </c>
      <c r="K33" s="209">
        <v>6</v>
      </c>
      <c r="L33" s="209">
        <v>6</v>
      </c>
      <c r="M33" s="209">
        <v>7</v>
      </c>
      <c r="N33" s="209">
        <v>7</v>
      </c>
      <c r="O33" s="209">
        <v>7</v>
      </c>
      <c r="P33" s="209">
        <v>7</v>
      </c>
      <c r="Q33" s="209">
        <v>6</v>
      </c>
      <c r="R33" s="209">
        <v>6</v>
      </c>
      <c r="S33" s="209">
        <v>7</v>
      </c>
      <c r="T33" s="209">
        <v>6</v>
      </c>
      <c r="U33" s="209">
        <v>6</v>
      </c>
      <c r="V33" s="209"/>
      <c r="W33" s="209"/>
      <c r="X33" s="346"/>
      <c r="Y33" s="303">
        <f t="shared" si="1"/>
        <v>6</v>
      </c>
      <c r="Z33" s="301" t="str">
        <f>IFERROR(IF(I33="P",IF(COUNT(J33:X33)&gt;1,VLOOKUP(Y33,$B$17:$K$21,6,0),""),IF(COUNT(J33:X33)&gt;1,VLOOKUP(Y33,$L$17:$U$21,5,0),"")),"")</f>
        <v>Menor</v>
      </c>
      <c r="AA33" s="635"/>
      <c r="AB33" s="637"/>
    </row>
    <row r="34" spans="2:28" s="112" customFormat="1" ht="24.95" hidden="1" customHeight="1" x14ac:dyDescent="0.25">
      <c r="B34" s="614">
        <f>'SEPG-F-007'!B21</f>
        <v>5</v>
      </c>
      <c r="C34" s="616" t="str">
        <f>IF(COUNTA('SEPG-F-007'!C21)&gt;0,'SEPG-F-007'!C21,"")</f>
        <v/>
      </c>
      <c r="D34" s="617"/>
      <c r="E34" s="617"/>
      <c r="F34" s="617"/>
      <c r="G34" s="617"/>
      <c r="H34" s="618"/>
      <c r="I34" s="207" t="s">
        <v>16</v>
      </c>
      <c r="J34" s="341"/>
      <c r="K34" s="307"/>
      <c r="L34" s="307"/>
      <c r="M34" s="307"/>
      <c r="N34" s="307"/>
      <c r="O34" s="307"/>
      <c r="P34" s="307"/>
      <c r="Q34" s="307"/>
      <c r="R34" s="307"/>
      <c r="S34" s="307"/>
      <c r="T34" s="307"/>
      <c r="U34" s="307"/>
      <c r="V34" s="307"/>
      <c r="W34" s="307"/>
      <c r="X34" s="342"/>
      <c r="Y34" s="344" t="str">
        <f t="shared" si="1"/>
        <v/>
      </c>
      <c r="Z34" s="300" t="str">
        <f>IFERROR(IF(I34="P",IF(COUNT(K34:X34)&gt;1,VLOOKUP(Y34,$B$17:$K$21,6,0),""),IF(COUNT(K34:X34)&gt;1,VLOOKUP(Y34,$L$17:$U$21,5,0),"")),"")</f>
        <v/>
      </c>
      <c r="AA34" s="634" t="str">
        <f>IFERROR(Y34*Y35,"")</f>
        <v/>
      </c>
      <c r="AB34" s="636" t="str">
        <f>IFERROR(VLOOKUP(AA34,DB!$B$37:$D$61,2,FALSE),"")</f>
        <v/>
      </c>
    </row>
    <row r="35" spans="2:28" s="112" customFormat="1" ht="24.95" hidden="1" customHeight="1" thickBot="1" x14ac:dyDescent="0.3">
      <c r="B35" s="615"/>
      <c r="C35" s="619"/>
      <c r="D35" s="620"/>
      <c r="E35" s="620"/>
      <c r="F35" s="620"/>
      <c r="G35" s="620"/>
      <c r="H35" s="621"/>
      <c r="I35" s="201" t="s">
        <v>17</v>
      </c>
      <c r="J35" s="208"/>
      <c r="K35" s="209"/>
      <c r="L35" s="209"/>
      <c r="M35" s="209"/>
      <c r="N35" s="209"/>
      <c r="O35" s="209"/>
      <c r="P35" s="209"/>
      <c r="Q35" s="209"/>
      <c r="R35" s="209"/>
      <c r="S35" s="209"/>
      <c r="T35" s="209"/>
      <c r="U35" s="209"/>
      <c r="V35" s="209"/>
      <c r="W35" s="209"/>
      <c r="X35" s="309"/>
      <c r="Y35" s="303" t="str">
        <f t="shared" si="1"/>
        <v/>
      </c>
      <c r="Z35" s="301" t="str">
        <f>IFERROR(IF(I35="P",IF(COUNT(J35:X35)&gt;1,VLOOKUP(Y35,$B$17:$K$21,6,0),""),IF(COUNT(J35:X35)&gt;1,VLOOKUP(Y35,$L$17:$U$21,5,0),"")),"")</f>
        <v/>
      </c>
      <c r="AA35" s="635"/>
      <c r="AB35" s="637"/>
    </row>
    <row r="36" spans="2:28" s="112" customFormat="1" ht="24.95" hidden="1" customHeight="1" x14ac:dyDescent="0.25">
      <c r="B36" s="614">
        <f>'SEPG-F-007'!B22</f>
        <v>6</v>
      </c>
      <c r="C36" s="616" t="str">
        <f>IF(COUNTA('SEPG-F-007'!C22)&gt;0,'SEPG-F-007'!C22,"")</f>
        <v/>
      </c>
      <c r="D36" s="617"/>
      <c r="E36" s="617"/>
      <c r="F36" s="617"/>
      <c r="G36" s="617"/>
      <c r="H36" s="618"/>
      <c r="I36" s="207" t="s">
        <v>16</v>
      </c>
      <c r="J36" s="307"/>
      <c r="K36" s="307"/>
      <c r="L36" s="307"/>
      <c r="M36" s="307"/>
      <c r="N36" s="307"/>
      <c r="O36" s="307"/>
      <c r="P36" s="307"/>
      <c r="Q36" s="307"/>
      <c r="R36" s="307"/>
      <c r="S36" s="307"/>
      <c r="T36" s="307"/>
      <c r="U36" s="307"/>
      <c r="V36" s="307"/>
      <c r="W36" s="307"/>
      <c r="X36" s="307"/>
      <c r="Y36" s="302" t="str">
        <f t="shared" si="1"/>
        <v/>
      </c>
      <c r="Z36" s="300" t="str">
        <f>IFERROR(IF(I36="P",IF(COUNT(K36:X36)&gt;1,VLOOKUP(Y36,$B$17:$K$21,6,0),""),IF(COUNT(K36:X36)&gt;1,VLOOKUP(Y36,$L$17:$U$21,5,0),"")),"")</f>
        <v/>
      </c>
      <c r="AA36" s="634" t="str">
        <f>IFERROR(Y36*Y37,"")</f>
        <v/>
      </c>
      <c r="AB36" s="636" t="str">
        <f>IFERROR(VLOOKUP(AA36,DB!$B$37:$D$61,2,FALSE),"")</f>
        <v/>
      </c>
    </row>
    <row r="37" spans="2:28" s="112" customFormat="1" ht="24.95" hidden="1" customHeight="1" thickBot="1" x14ac:dyDescent="0.3">
      <c r="B37" s="615"/>
      <c r="C37" s="619"/>
      <c r="D37" s="620"/>
      <c r="E37" s="620"/>
      <c r="F37" s="620"/>
      <c r="G37" s="620"/>
      <c r="H37" s="621"/>
      <c r="I37" s="201" t="s">
        <v>17</v>
      </c>
      <c r="J37" s="212"/>
      <c r="K37" s="212"/>
      <c r="L37" s="212"/>
      <c r="M37" s="212"/>
      <c r="N37" s="212"/>
      <c r="O37" s="212"/>
      <c r="P37" s="212"/>
      <c r="Q37" s="212"/>
      <c r="R37" s="212"/>
      <c r="S37" s="212"/>
      <c r="T37" s="212"/>
      <c r="U37" s="212"/>
      <c r="V37" s="212"/>
      <c r="W37" s="212"/>
      <c r="X37" s="212"/>
      <c r="Y37" s="303" t="str">
        <f t="shared" si="1"/>
        <v/>
      </c>
      <c r="Z37" s="301" t="str">
        <f>IFERROR(IF(I37="P",IF(COUNT(J37:X37)&gt;1,VLOOKUP(Y37,$B$17:$K$21,6,0),""),IF(COUNT(J37:X37)&gt;1,VLOOKUP(Y37,$L$17:$U$21,5,0),"")),"")</f>
        <v/>
      </c>
      <c r="AA37" s="635"/>
      <c r="AB37" s="637"/>
    </row>
    <row r="38" spans="2:28" s="112" customFormat="1" ht="24.95" hidden="1" customHeight="1" x14ac:dyDescent="0.25">
      <c r="B38" s="614">
        <f>'SEPG-F-007'!B23</f>
        <v>7</v>
      </c>
      <c r="C38" s="616" t="str">
        <f>IF(COUNTA('SEPG-F-007'!C23)&gt;0,'SEPG-F-007'!C23,"")</f>
        <v/>
      </c>
      <c r="D38" s="617"/>
      <c r="E38" s="617"/>
      <c r="F38" s="617"/>
      <c r="G38" s="617"/>
      <c r="H38" s="618"/>
      <c r="I38" s="207" t="s">
        <v>16</v>
      </c>
      <c r="J38" s="202"/>
      <c r="K38" s="203"/>
      <c r="L38" s="203"/>
      <c r="M38" s="203"/>
      <c r="N38" s="203"/>
      <c r="O38" s="203"/>
      <c r="P38" s="203"/>
      <c r="Q38" s="203"/>
      <c r="R38" s="203"/>
      <c r="S38" s="203"/>
      <c r="T38" s="203"/>
      <c r="U38" s="203"/>
      <c r="V38" s="203"/>
      <c r="W38" s="203"/>
      <c r="X38" s="308"/>
      <c r="Y38" s="302" t="str">
        <f t="shared" si="1"/>
        <v/>
      </c>
      <c r="Z38" s="300" t="str">
        <f>IFERROR(IF(I38="P",IF(COUNT(K38:X38)&gt;1,VLOOKUP(Y38,$B$17:$K$21,6,0),""),IF(COUNT(K38:X38)&gt;1,VLOOKUP(Y38,$L$17:$U$21,5,0),"")),"")</f>
        <v/>
      </c>
      <c r="AA38" s="634" t="str">
        <f>IFERROR(Y38*Y39,"")</f>
        <v/>
      </c>
      <c r="AB38" s="636" t="str">
        <f>IFERROR(VLOOKUP(AA38,DB!$B$37:$D$61,2,FALSE),"")</f>
        <v/>
      </c>
    </row>
    <row r="39" spans="2:28" s="112" customFormat="1" ht="24.95" hidden="1" customHeight="1" thickBot="1" x14ac:dyDescent="0.3">
      <c r="B39" s="615"/>
      <c r="C39" s="619"/>
      <c r="D39" s="620"/>
      <c r="E39" s="620"/>
      <c r="F39" s="620"/>
      <c r="G39" s="620"/>
      <c r="H39" s="621"/>
      <c r="I39" s="201" t="s">
        <v>17</v>
      </c>
      <c r="J39" s="208"/>
      <c r="K39" s="209"/>
      <c r="L39" s="209"/>
      <c r="M39" s="209"/>
      <c r="N39" s="209"/>
      <c r="O39" s="209"/>
      <c r="P39" s="209"/>
      <c r="Q39" s="209"/>
      <c r="R39" s="209"/>
      <c r="S39" s="209"/>
      <c r="T39" s="209"/>
      <c r="U39" s="209"/>
      <c r="V39" s="209"/>
      <c r="W39" s="209"/>
      <c r="X39" s="309"/>
      <c r="Y39" s="303" t="str">
        <f t="shared" si="1"/>
        <v/>
      </c>
      <c r="Z39" s="301" t="str">
        <f>IFERROR(IF(I39="P",IF(COUNT(J39:X39)&gt;1,VLOOKUP(Y39,$B$17:$K$21,6,0),""),IF(COUNT(J39:X39)&gt;1,VLOOKUP(Y39,$L$17:$U$21,5,0),"")),"")</f>
        <v/>
      </c>
      <c r="AA39" s="635"/>
      <c r="AB39" s="637"/>
    </row>
    <row r="40" spans="2:28" s="112" customFormat="1" ht="24.95" hidden="1" customHeight="1" x14ac:dyDescent="0.25">
      <c r="B40" s="614">
        <f>'SEPG-F-007'!B24</f>
        <v>8</v>
      </c>
      <c r="C40" s="616" t="str">
        <f>IF(COUNTA('SEPG-F-007'!C24)&gt;0,'SEPG-F-007'!C24,"")</f>
        <v/>
      </c>
      <c r="D40" s="617"/>
      <c r="E40" s="617"/>
      <c r="F40" s="617"/>
      <c r="G40" s="617"/>
      <c r="H40" s="618"/>
      <c r="I40" s="207" t="s">
        <v>16</v>
      </c>
      <c r="J40" s="210"/>
      <c r="K40" s="199"/>
      <c r="L40" s="199"/>
      <c r="M40" s="199"/>
      <c r="N40" s="199"/>
      <c r="O40" s="199"/>
      <c r="P40" s="199"/>
      <c r="Q40" s="199"/>
      <c r="R40" s="199"/>
      <c r="S40" s="199"/>
      <c r="T40" s="199"/>
      <c r="U40" s="199"/>
      <c r="V40" s="199"/>
      <c r="W40" s="199"/>
      <c r="X40" s="299"/>
      <c r="Y40" s="302" t="str">
        <f t="shared" si="1"/>
        <v/>
      </c>
      <c r="Z40" s="300" t="str">
        <f>IFERROR(IF(I40="P",IF(COUNT(K40:X40)&gt;1,VLOOKUP(Y40,$B$17:$K$21,6,0),""),IF(COUNT(K40:X40)&gt;1,VLOOKUP(Y40,$L$17:$U$21,5,0),"")),"")</f>
        <v/>
      </c>
      <c r="AA40" s="634" t="str">
        <f>IFERROR(Y40*Y41,"")</f>
        <v/>
      </c>
      <c r="AB40" s="636" t="str">
        <f>IFERROR(VLOOKUP(AA40,DB!$B$37:$D$61,2,FALSE),"")</f>
        <v/>
      </c>
    </row>
    <row r="41" spans="2:28" s="112" customFormat="1" ht="24.95" hidden="1" customHeight="1" thickBot="1" x14ac:dyDescent="0.3">
      <c r="B41" s="615"/>
      <c r="C41" s="619"/>
      <c r="D41" s="620"/>
      <c r="E41" s="620"/>
      <c r="F41" s="620"/>
      <c r="G41" s="620"/>
      <c r="H41" s="621"/>
      <c r="I41" s="201" t="s">
        <v>17</v>
      </c>
      <c r="J41" s="205"/>
      <c r="K41" s="206"/>
      <c r="L41" s="206"/>
      <c r="M41" s="206"/>
      <c r="N41" s="206"/>
      <c r="O41" s="206"/>
      <c r="P41" s="206"/>
      <c r="Q41" s="206"/>
      <c r="R41" s="206"/>
      <c r="S41" s="206"/>
      <c r="T41" s="206"/>
      <c r="U41" s="206"/>
      <c r="V41" s="206"/>
      <c r="W41" s="206"/>
      <c r="X41" s="297"/>
      <c r="Y41" s="303" t="str">
        <f t="shared" si="1"/>
        <v/>
      </c>
      <c r="Z41" s="301" t="str">
        <f>IFERROR(IF(I41="P",IF(COUNT(J41:X41)&gt;1,VLOOKUP(Y41,$B$17:$K$21,6,0),""),IF(COUNT(J41:X41)&gt;1,VLOOKUP(Y41,$L$17:$U$21,5,0),"")),"")</f>
        <v/>
      </c>
      <c r="AA41" s="635"/>
      <c r="AB41" s="637"/>
    </row>
    <row r="42" spans="2:28" s="112" customFormat="1" ht="24.95" hidden="1" customHeight="1" x14ac:dyDescent="0.25">
      <c r="B42" s="614">
        <f>'SEPG-F-007'!B25</f>
        <v>9</v>
      </c>
      <c r="C42" s="616" t="str">
        <f>IF(COUNTA('SEPG-F-007'!C25)&gt;0,'SEPG-F-007'!C25,"")</f>
        <v/>
      </c>
      <c r="D42" s="617"/>
      <c r="E42" s="617"/>
      <c r="F42" s="617"/>
      <c r="G42" s="617"/>
      <c r="H42" s="618"/>
      <c r="I42" s="207" t="s">
        <v>16</v>
      </c>
      <c r="J42" s="202"/>
      <c r="K42" s="203"/>
      <c r="L42" s="203"/>
      <c r="M42" s="203"/>
      <c r="N42" s="203"/>
      <c r="O42" s="203"/>
      <c r="P42" s="203"/>
      <c r="Q42" s="203"/>
      <c r="R42" s="203"/>
      <c r="S42" s="203"/>
      <c r="T42" s="203"/>
      <c r="U42" s="203"/>
      <c r="V42" s="203"/>
      <c r="W42" s="204"/>
      <c r="X42" s="296"/>
      <c r="Y42" s="302" t="str">
        <f t="shared" si="1"/>
        <v/>
      </c>
      <c r="Z42" s="300" t="str">
        <f>IFERROR(IF(I42="P",IF(COUNT(K42:X42)&gt;1,VLOOKUP(Y42,$B$17:$K$21,6,0),""),IF(COUNT(K42:X42)&gt;1,VLOOKUP(Y42,$L$17:$U$21,5,0),"")),"")</f>
        <v/>
      </c>
      <c r="AA42" s="634" t="str">
        <f>IFERROR(Y42*Y43,"")</f>
        <v/>
      </c>
      <c r="AB42" s="636" t="str">
        <f>IFERROR(VLOOKUP(AA42,DB!$B$37:$D$61,2,FALSE),"")</f>
        <v/>
      </c>
    </row>
    <row r="43" spans="2:28" s="112" customFormat="1" ht="24.95" hidden="1" customHeight="1" thickBot="1" x14ac:dyDescent="0.3">
      <c r="B43" s="615"/>
      <c r="C43" s="619"/>
      <c r="D43" s="620"/>
      <c r="E43" s="620"/>
      <c r="F43" s="620"/>
      <c r="G43" s="620"/>
      <c r="H43" s="621"/>
      <c r="I43" s="201" t="s">
        <v>17</v>
      </c>
      <c r="J43" s="208"/>
      <c r="K43" s="209"/>
      <c r="L43" s="209"/>
      <c r="M43" s="209"/>
      <c r="N43" s="209"/>
      <c r="O43" s="209"/>
      <c r="P43" s="209"/>
      <c r="Q43" s="209"/>
      <c r="R43" s="209"/>
      <c r="S43" s="209"/>
      <c r="T43" s="209"/>
      <c r="U43" s="209"/>
      <c r="V43" s="209"/>
      <c r="W43" s="206"/>
      <c r="X43" s="297"/>
      <c r="Y43" s="303" t="str">
        <f t="shared" si="1"/>
        <v/>
      </c>
      <c r="Z43" s="301" t="str">
        <f>IFERROR(IF(I43="P",IF(COUNT(J43:X43)&gt;1,VLOOKUP(Y43,$B$17:$K$21,6,0),""),IF(COUNT(J43:X43)&gt;1,VLOOKUP(Y43,$L$17:$U$21,5,0),"")),"")</f>
        <v/>
      </c>
      <c r="AA43" s="635"/>
      <c r="AB43" s="637"/>
    </row>
    <row r="44" spans="2:28" s="112" customFormat="1" ht="24.95" hidden="1" customHeight="1" x14ac:dyDescent="0.25">
      <c r="B44" s="614">
        <f>'SEPG-F-007'!B26</f>
        <v>10</v>
      </c>
      <c r="C44" s="616" t="str">
        <f>IF(COUNTA('SEPG-F-007'!C26)&gt;0,'SEPG-F-007'!C26,"")</f>
        <v/>
      </c>
      <c r="D44" s="617"/>
      <c r="E44" s="617"/>
      <c r="F44" s="617"/>
      <c r="G44" s="617"/>
      <c r="H44" s="618"/>
      <c r="I44" s="207" t="s">
        <v>16</v>
      </c>
      <c r="J44" s="202"/>
      <c r="K44" s="203"/>
      <c r="L44" s="203"/>
      <c r="M44" s="203"/>
      <c r="N44" s="203"/>
      <c r="O44" s="203"/>
      <c r="P44" s="203"/>
      <c r="Q44" s="203"/>
      <c r="R44" s="203"/>
      <c r="S44" s="203"/>
      <c r="T44" s="203"/>
      <c r="U44" s="203"/>
      <c r="V44" s="203"/>
      <c r="W44" s="204"/>
      <c r="X44" s="296"/>
      <c r="Y44" s="302" t="str">
        <f t="shared" si="1"/>
        <v/>
      </c>
      <c r="Z44" s="300" t="str">
        <f>IFERROR(IF(I44="P",IF(COUNT(K44:X44)&gt;1,VLOOKUP(Y44,$B$17:$K$21,6,0),""),IF(COUNT(K44:X44)&gt;1,VLOOKUP(Y44,$L$17:$U$21,5,0),"")),"")</f>
        <v/>
      </c>
      <c r="AA44" s="634" t="str">
        <f>IFERROR(Y44*Y45,"")</f>
        <v/>
      </c>
      <c r="AB44" s="636" t="str">
        <f>IFERROR(VLOOKUP(AA44,DB!$B$37:$D$61,2,FALSE),"")</f>
        <v/>
      </c>
    </row>
    <row r="45" spans="2:28" s="112" customFormat="1" ht="24.95" hidden="1" customHeight="1" thickBot="1" x14ac:dyDescent="0.3">
      <c r="B45" s="615"/>
      <c r="C45" s="619"/>
      <c r="D45" s="620"/>
      <c r="E45" s="620"/>
      <c r="F45" s="620"/>
      <c r="G45" s="620"/>
      <c r="H45" s="621"/>
      <c r="I45" s="201" t="s">
        <v>17</v>
      </c>
      <c r="J45" s="208"/>
      <c r="K45" s="209"/>
      <c r="L45" s="209"/>
      <c r="M45" s="209"/>
      <c r="N45" s="209"/>
      <c r="O45" s="209"/>
      <c r="P45" s="209"/>
      <c r="Q45" s="209"/>
      <c r="R45" s="209"/>
      <c r="S45" s="209"/>
      <c r="T45" s="209"/>
      <c r="U45" s="209"/>
      <c r="V45" s="209"/>
      <c r="W45" s="206"/>
      <c r="X45" s="297"/>
      <c r="Y45" s="303" t="str">
        <f t="shared" si="1"/>
        <v/>
      </c>
      <c r="Z45" s="301" t="str">
        <f>IFERROR(IF(I45="P",IF(COUNT(J45:X45)&gt;1,VLOOKUP(Y45,$B$17:$K$21,6,0),""),IF(COUNT(J45:X45)&gt;1,VLOOKUP(Y45,$L$17:$U$21,5,0),"")),"")</f>
        <v/>
      </c>
      <c r="AA45" s="635"/>
      <c r="AB45" s="637"/>
    </row>
    <row r="46" spans="2:28" s="112" customFormat="1" ht="24.95" hidden="1" customHeight="1" x14ac:dyDescent="0.25">
      <c r="B46" s="614">
        <f>'SEPG-F-007'!B27</f>
        <v>11</v>
      </c>
      <c r="C46" s="616" t="str">
        <f>IF(COUNTA('SEPG-F-007'!C27)&gt;0,'SEPG-F-007'!C27,"")</f>
        <v/>
      </c>
      <c r="D46" s="617"/>
      <c r="E46" s="617"/>
      <c r="F46" s="617"/>
      <c r="G46" s="617"/>
      <c r="H46" s="618"/>
      <c r="I46" s="207" t="s">
        <v>16</v>
      </c>
      <c r="J46" s="215"/>
      <c r="K46" s="204"/>
      <c r="L46" s="204"/>
      <c r="M46" s="204"/>
      <c r="N46" s="204"/>
      <c r="O46" s="204"/>
      <c r="P46" s="204"/>
      <c r="Q46" s="204"/>
      <c r="R46" s="204"/>
      <c r="S46" s="204"/>
      <c r="T46" s="204"/>
      <c r="U46" s="204"/>
      <c r="V46" s="204"/>
      <c r="W46" s="204"/>
      <c r="X46" s="296"/>
      <c r="Y46" s="302" t="str">
        <f t="shared" si="1"/>
        <v/>
      </c>
      <c r="Z46" s="300" t="str">
        <f>IFERROR(IF(I46="P",IF(COUNT(K46:X46)&gt;1,VLOOKUP(Y46,$B$17:$K$21,6,0),""),IF(COUNT(K46:X46)&gt;1,VLOOKUP(Y46,$L$17:$U$21,5,0),"")),"")</f>
        <v/>
      </c>
      <c r="AA46" s="634" t="str">
        <f>IFERROR(Y46*Y47,"")</f>
        <v/>
      </c>
      <c r="AB46" s="636" t="str">
        <f>IFERROR(VLOOKUP(AA46,DB!$B$37:$D$61,2,FALSE),"")</f>
        <v/>
      </c>
    </row>
    <row r="47" spans="2:28" s="112" customFormat="1" ht="24.95" hidden="1" customHeight="1" thickBot="1" x14ac:dyDescent="0.3">
      <c r="B47" s="615"/>
      <c r="C47" s="619"/>
      <c r="D47" s="620"/>
      <c r="E47" s="620"/>
      <c r="F47" s="620"/>
      <c r="G47" s="620"/>
      <c r="H47" s="621"/>
      <c r="I47" s="201" t="s">
        <v>17</v>
      </c>
      <c r="J47" s="205"/>
      <c r="K47" s="206"/>
      <c r="L47" s="206"/>
      <c r="M47" s="206"/>
      <c r="N47" s="206"/>
      <c r="O47" s="206"/>
      <c r="P47" s="206"/>
      <c r="Q47" s="206"/>
      <c r="R47" s="206"/>
      <c r="S47" s="206"/>
      <c r="T47" s="206"/>
      <c r="U47" s="206"/>
      <c r="V47" s="206"/>
      <c r="W47" s="206"/>
      <c r="X47" s="297"/>
      <c r="Y47" s="303" t="str">
        <f t="shared" si="1"/>
        <v/>
      </c>
      <c r="Z47" s="301" t="str">
        <f>IFERROR(IF(I47="P",IF(COUNT(J47:X47)&gt;1,VLOOKUP(Y47,$B$17:$K$21,6,0),""),IF(COUNT(J47:X47)&gt;1,VLOOKUP(Y47,$L$17:$U$21,5,0),"")),"")</f>
        <v/>
      </c>
      <c r="AA47" s="635"/>
      <c r="AB47" s="637"/>
    </row>
    <row r="48" spans="2:28" s="112" customFormat="1" ht="24.95" hidden="1" customHeight="1" x14ac:dyDescent="0.25">
      <c r="B48" s="614">
        <f>'SEPG-F-007'!B28</f>
        <v>12</v>
      </c>
      <c r="C48" s="616" t="str">
        <f>IF(COUNTA('SEPG-F-007'!C29)&gt;0,'SEPG-F-007'!C29,"")</f>
        <v/>
      </c>
      <c r="D48" s="617"/>
      <c r="E48" s="617"/>
      <c r="F48" s="617"/>
      <c r="G48" s="617"/>
      <c r="H48" s="618"/>
      <c r="I48" s="207" t="s">
        <v>16</v>
      </c>
      <c r="J48" s="215"/>
      <c r="K48" s="204"/>
      <c r="L48" s="204"/>
      <c r="M48" s="204"/>
      <c r="N48" s="204"/>
      <c r="O48" s="204"/>
      <c r="P48" s="204"/>
      <c r="Q48" s="204"/>
      <c r="R48" s="204"/>
      <c r="S48" s="204"/>
      <c r="T48" s="204"/>
      <c r="U48" s="204"/>
      <c r="V48" s="204"/>
      <c r="W48" s="204"/>
      <c r="X48" s="296"/>
      <c r="Y48" s="302" t="str">
        <f t="shared" si="1"/>
        <v/>
      </c>
      <c r="Z48" s="300" t="str">
        <f>IFERROR(IF(I48="P",IF(COUNT(K48:X48)&gt;1,VLOOKUP(Y48,$B$17:$K$21,6,0),""),IF(COUNT(K48:X48)&gt;1,VLOOKUP(Y48,$L$17:$U$21,5,0),"")),"")</f>
        <v/>
      </c>
      <c r="AA48" s="634" t="str">
        <f>IFERROR(Y48*Y49,"")</f>
        <v/>
      </c>
      <c r="AB48" s="636" t="str">
        <f>IFERROR(VLOOKUP(AA48,DB!$B$37:$D$61,2,FALSE),"")</f>
        <v/>
      </c>
    </row>
    <row r="49" spans="2:28" s="112" customFormat="1" ht="24.95" hidden="1" customHeight="1" thickBot="1" x14ac:dyDescent="0.3">
      <c r="B49" s="642"/>
      <c r="C49" s="643"/>
      <c r="D49" s="644"/>
      <c r="E49" s="644"/>
      <c r="F49" s="644"/>
      <c r="G49" s="644"/>
      <c r="H49" s="645"/>
      <c r="I49" s="211" t="s">
        <v>17</v>
      </c>
      <c r="J49" s="214"/>
      <c r="K49" s="213"/>
      <c r="L49" s="213"/>
      <c r="M49" s="213"/>
      <c r="N49" s="213"/>
      <c r="O49" s="213"/>
      <c r="P49" s="213"/>
      <c r="Q49" s="213"/>
      <c r="R49" s="213"/>
      <c r="S49" s="213"/>
      <c r="T49" s="213"/>
      <c r="U49" s="213"/>
      <c r="V49" s="213"/>
      <c r="W49" s="213"/>
      <c r="X49" s="298"/>
      <c r="Y49" s="303" t="str">
        <f t="shared" si="1"/>
        <v/>
      </c>
      <c r="Z49" s="301" t="str">
        <f>IFERROR(IF(I49="P",IF(COUNT(J49:X49)&gt;1,VLOOKUP(Y49,$B$17:$K$21,6,0),""),IF(COUNT(J49:X49)&gt;1,VLOOKUP(Y49,$L$17:$U$21,5,0),"")),"")</f>
        <v/>
      </c>
      <c r="AA49" s="635"/>
      <c r="AB49" s="637"/>
    </row>
    <row r="50" spans="2:28" s="112" customFormat="1" ht="24.95" hidden="1" customHeight="1" x14ac:dyDescent="0.25">
      <c r="B50" s="614">
        <f>'SEPG-F-007'!B29</f>
        <v>13</v>
      </c>
      <c r="C50" s="616" t="str">
        <f>IF(COUNTA('SEPG-F-007'!C28)&gt;0,'SEPG-F-007'!C28,"")</f>
        <v/>
      </c>
      <c r="D50" s="617"/>
      <c r="E50" s="617"/>
      <c r="F50" s="617"/>
      <c r="G50" s="617"/>
      <c r="H50" s="618"/>
      <c r="I50" s="207" t="s">
        <v>16</v>
      </c>
      <c r="J50" s="215"/>
      <c r="K50" s="204"/>
      <c r="L50" s="204"/>
      <c r="M50" s="204"/>
      <c r="N50" s="204"/>
      <c r="O50" s="204"/>
      <c r="P50" s="204"/>
      <c r="Q50" s="204"/>
      <c r="R50" s="204"/>
      <c r="S50" s="204"/>
      <c r="T50" s="204"/>
      <c r="U50" s="204"/>
      <c r="V50" s="204"/>
      <c r="W50" s="204"/>
      <c r="X50" s="296"/>
      <c r="Y50" s="302" t="str">
        <f t="shared" si="1"/>
        <v/>
      </c>
      <c r="Z50" s="300" t="str">
        <f>IFERROR(IF(I50="P",IF(COUNT(K50:X50)&gt;1,VLOOKUP(Y50,$B$17:$K$21,6,0),""),IF(COUNT(K50:X50)&gt;1,VLOOKUP(Y50,$L$17:$U$21,5,0),"")),"")</f>
        <v/>
      </c>
      <c r="AA50" s="634" t="str">
        <f>IFERROR(Y50*Y51,"")</f>
        <v/>
      </c>
      <c r="AB50" s="636" t="str">
        <f>IFERROR(VLOOKUP(AA50,DB!$B$37:$D$61,2,FALSE),"")</f>
        <v/>
      </c>
    </row>
    <row r="51" spans="2:28" s="112" customFormat="1" ht="24.95" hidden="1" customHeight="1" thickBot="1" x14ac:dyDescent="0.3">
      <c r="B51" s="615"/>
      <c r="C51" s="619"/>
      <c r="D51" s="620"/>
      <c r="E51" s="620"/>
      <c r="F51" s="620"/>
      <c r="G51" s="620"/>
      <c r="H51" s="621"/>
      <c r="I51" s="201" t="s">
        <v>17</v>
      </c>
      <c r="J51" s="205"/>
      <c r="K51" s="206"/>
      <c r="L51" s="206"/>
      <c r="M51" s="206"/>
      <c r="N51" s="206"/>
      <c r="O51" s="206"/>
      <c r="P51" s="206"/>
      <c r="Q51" s="206"/>
      <c r="R51" s="206"/>
      <c r="S51" s="206"/>
      <c r="T51" s="206"/>
      <c r="U51" s="206"/>
      <c r="V51" s="206"/>
      <c r="W51" s="206"/>
      <c r="X51" s="297"/>
      <c r="Y51" s="303" t="str">
        <f t="shared" si="1"/>
        <v/>
      </c>
      <c r="Z51" s="301" t="str">
        <f>IFERROR(IF(I51="P",IF(COUNT(J51:X51)&gt;1,VLOOKUP(Y51,$B$17:$K$21,6,0),""),IF(COUNT(J51:X51)&gt;1,VLOOKUP(Y51,$L$17:$U$21,5,0),"")),"")</f>
        <v/>
      </c>
      <c r="AA51" s="635"/>
      <c r="AB51" s="637"/>
    </row>
    <row r="52" spans="2:28" s="112" customFormat="1" ht="24.95" hidden="1" customHeight="1" x14ac:dyDescent="0.25">
      <c r="B52" s="614">
        <f>'SEPG-F-007'!B30</f>
        <v>14</v>
      </c>
      <c r="C52" s="616" t="str">
        <f>IF(COUNTA('SEPG-F-007'!C30)&gt;0,'SEPG-F-007'!C30,"")</f>
        <v/>
      </c>
      <c r="D52" s="617"/>
      <c r="E52" s="617"/>
      <c r="F52" s="617"/>
      <c r="G52" s="617"/>
      <c r="H52" s="618"/>
      <c r="I52" s="207" t="s">
        <v>16</v>
      </c>
      <c r="J52" s="215"/>
      <c r="K52" s="204"/>
      <c r="L52" s="204"/>
      <c r="M52" s="204"/>
      <c r="N52" s="204"/>
      <c r="O52" s="204"/>
      <c r="P52" s="204"/>
      <c r="Q52" s="204"/>
      <c r="R52" s="204"/>
      <c r="S52" s="204"/>
      <c r="T52" s="204"/>
      <c r="U52" s="204"/>
      <c r="V52" s="204"/>
      <c r="W52" s="204"/>
      <c r="X52" s="296"/>
      <c r="Y52" s="302" t="str">
        <f t="shared" si="1"/>
        <v/>
      </c>
      <c r="Z52" s="300" t="str">
        <f>IFERROR(IF(I52="P",IF(COUNT(K52:X52)&gt;1,VLOOKUP(Y52,$B$17:$K$21,6,0),""),IF(COUNT(K52:X52)&gt;1,VLOOKUP(Y52,$L$17:$U$21,5,0),"")),"")</f>
        <v/>
      </c>
      <c r="AA52" s="634" t="str">
        <f>IFERROR(Y52*Y53,"")</f>
        <v/>
      </c>
      <c r="AB52" s="636" t="str">
        <f>IFERROR(VLOOKUP(AA52,DB!$B$37:$D$61,2,FALSE),"")</f>
        <v/>
      </c>
    </row>
    <row r="53" spans="2:28" s="112" customFormat="1" ht="24.95" hidden="1" customHeight="1" thickBot="1" x14ac:dyDescent="0.3">
      <c r="B53" s="615"/>
      <c r="C53" s="619"/>
      <c r="D53" s="620"/>
      <c r="E53" s="620"/>
      <c r="F53" s="620"/>
      <c r="G53" s="620"/>
      <c r="H53" s="621"/>
      <c r="I53" s="201" t="s">
        <v>17</v>
      </c>
      <c r="J53" s="205"/>
      <c r="K53" s="206"/>
      <c r="L53" s="206"/>
      <c r="M53" s="206"/>
      <c r="N53" s="206"/>
      <c r="O53" s="206"/>
      <c r="P53" s="206"/>
      <c r="Q53" s="206"/>
      <c r="R53" s="206"/>
      <c r="S53" s="206"/>
      <c r="T53" s="206"/>
      <c r="U53" s="206"/>
      <c r="V53" s="206"/>
      <c r="W53" s="206"/>
      <c r="X53" s="297"/>
      <c r="Y53" s="303" t="str">
        <f t="shared" si="1"/>
        <v/>
      </c>
      <c r="Z53" s="301" t="str">
        <f>IFERROR(IF(I53="P",IF(COUNT(J53:X53)&gt;1,VLOOKUP(Y53,$B$17:$K$21,6,0),""),IF(COUNT(J53:X53)&gt;1,VLOOKUP(Y53,$L$17:$U$21,5,0),"")),"")</f>
        <v/>
      </c>
      <c r="AA53" s="635"/>
      <c r="AB53" s="637"/>
    </row>
    <row r="54" spans="2:28" s="112" customFormat="1" ht="24.95" hidden="1" customHeight="1" x14ac:dyDescent="0.25">
      <c r="B54" s="614">
        <f>'SEPG-F-007'!B31</f>
        <v>15</v>
      </c>
      <c r="C54" s="616" t="str">
        <f>IF(COUNTA('SEPG-F-007'!C31)&gt;0,'SEPG-F-007'!C31,"")</f>
        <v/>
      </c>
      <c r="D54" s="617"/>
      <c r="E54" s="617"/>
      <c r="F54" s="617"/>
      <c r="G54" s="617"/>
      <c r="H54" s="618"/>
      <c r="I54" s="207" t="s">
        <v>16</v>
      </c>
      <c r="J54" s="215"/>
      <c r="K54" s="204"/>
      <c r="L54" s="204"/>
      <c r="M54" s="204"/>
      <c r="N54" s="204"/>
      <c r="O54" s="204"/>
      <c r="P54" s="204"/>
      <c r="Q54" s="204"/>
      <c r="R54" s="204"/>
      <c r="S54" s="204"/>
      <c r="T54" s="204"/>
      <c r="U54" s="204"/>
      <c r="V54" s="204"/>
      <c r="W54" s="204"/>
      <c r="X54" s="296"/>
      <c r="Y54" s="302" t="str">
        <f t="shared" si="1"/>
        <v/>
      </c>
      <c r="Z54" s="300" t="str">
        <f>IFERROR(IF(I54="P",IF(COUNT(K54:X54)&gt;1,VLOOKUP(Y54,$B$17:$K$21,6,0),""),IF(COUNT(K54:X54)&gt;1,VLOOKUP(Y54,$L$17:$U$21,5,0),"")),"")</f>
        <v/>
      </c>
      <c r="AA54" s="634" t="str">
        <f>IFERROR(Y54*Y55,"")</f>
        <v/>
      </c>
      <c r="AB54" s="636" t="str">
        <f>IFERROR(VLOOKUP(AA54,DB!$B$37:$D$61,2,FALSE),"")</f>
        <v/>
      </c>
    </row>
    <row r="55" spans="2:28" s="112" customFormat="1" ht="24.95" hidden="1" customHeight="1" thickBot="1" x14ac:dyDescent="0.3">
      <c r="B55" s="615"/>
      <c r="C55" s="619"/>
      <c r="D55" s="620"/>
      <c r="E55" s="620"/>
      <c r="F55" s="620"/>
      <c r="G55" s="620"/>
      <c r="H55" s="621"/>
      <c r="I55" s="201" t="s">
        <v>17</v>
      </c>
      <c r="J55" s="205"/>
      <c r="K55" s="206"/>
      <c r="L55" s="206"/>
      <c r="M55" s="206"/>
      <c r="N55" s="206"/>
      <c r="O55" s="206"/>
      <c r="P55" s="206"/>
      <c r="Q55" s="206"/>
      <c r="R55" s="206"/>
      <c r="S55" s="206"/>
      <c r="T55" s="206"/>
      <c r="U55" s="206"/>
      <c r="V55" s="206"/>
      <c r="W55" s="206"/>
      <c r="X55" s="297"/>
      <c r="Y55" s="303" t="str">
        <f t="shared" si="1"/>
        <v/>
      </c>
      <c r="Z55" s="301" t="str">
        <f>IFERROR(IF(I55="P",IF(COUNT(J55:X55)&gt;1,VLOOKUP(Y55,$B$17:$K$21,6,0),""),IF(COUNT(J55:X55)&gt;1,VLOOKUP(Y55,$L$17:$U$21,5,0),"")),"")</f>
        <v/>
      </c>
      <c r="AA55" s="635"/>
      <c r="AB55" s="637"/>
    </row>
    <row r="56" spans="2:28" s="112" customFormat="1" ht="24.95" hidden="1" customHeight="1" x14ac:dyDescent="0.25">
      <c r="B56" s="614">
        <f>'SEPG-F-007'!B32</f>
        <v>16</v>
      </c>
      <c r="C56" s="616" t="str">
        <f>IF(COUNTA('SEPG-F-007'!C32)&gt;0,'SEPG-F-007'!C32,"")</f>
        <v/>
      </c>
      <c r="D56" s="617"/>
      <c r="E56" s="617"/>
      <c r="F56" s="617"/>
      <c r="G56" s="617"/>
      <c r="H56" s="618"/>
      <c r="I56" s="207" t="s">
        <v>16</v>
      </c>
      <c r="J56" s="215"/>
      <c r="K56" s="204"/>
      <c r="L56" s="204"/>
      <c r="M56" s="204"/>
      <c r="N56" s="204"/>
      <c r="O56" s="204"/>
      <c r="P56" s="204"/>
      <c r="Q56" s="204"/>
      <c r="R56" s="204"/>
      <c r="S56" s="204"/>
      <c r="T56" s="204"/>
      <c r="U56" s="204"/>
      <c r="V56" s="204"/>
      <c r="W56" s="204"/>
      <c r="X56" s="296"/>
      <c r="Y56" s="302" t="str">
        <f t="shared" si="1"/>
        <v/>
      </c>
      <c r="Z56" s="300" t="str">
        <f>IFERROR(IF(I56="P",IF(COUNT(K56:X56)&gt;1,VLOOKUP(Y56,$B$17:$K$21,6,0),""),IF(COUNT(K56:X56)&gt;1,VLOOKUP(Y56,$L$17:$U$21,5,0),"")),"")</f>
        <v/>
      </c>
      <c r="AA56" s="634" t="str">
        <f>IFERROR(Y56*Y57,"")</f>
        <v/>
      </c>
      <c r="AB56" s="636" t="str">
        <f>IFERROR(VLOOKUP(AA56,DB!$B$37:$D$61,2,FALSE),"")</f>
        <v/>
      </c>
    </row>
    <row r="57" spans="2:28" s="112" customFormat="1" ht="24.95" hidden="1" customHeight="1" thickBot="1" x14ac:dyDescent="0.3">
      <c r="B57" s="615"/>
      <c r="C57" s="619"/>
      <c r="D57" s="620"/>
      <c r="E57" s="620"/>
      <c r="F57" s="620"/>
      <c r="G57" s="620"/>
      <c r="H57" s="621"/>
      <c r="I57" s="201" t="s">
        <v>17</v>
      </c>
      <c r="J57" s="205"/>
      <c r="K57" s="206"/>
      <c r="L57" s="206"/>
      <c r="M57" s="206"/>
      <c r="N57" s="206"/>
      <c r="O57" s="206"/>
      <c r="P57" s="206"/>
      <c r="Q57" s="206"/>
      <c r="R57" s="206"/>
      <c r="S57" s="206"/>
      <c r="T57" s="206"/>
      <c r="U57" s="206"/>
      <c r="V57" s="206"/>
      <c r="W57" s="206"/>
      <c r="X57" s="297"/>
      <c r="Y57" s="303" t="str">
        <f t="shared" si="1"/>
        <v/>
      </c>
      <c r="Z57" s="301" t="str">
        <f>IFERROR(IF(I57="P",IF(COUNT(J57:X57)&gt;1,VLOOKUP(Y57,$B$17:$K$21,6,0),""),IF(COUNT(J57:X57)&gt;1,VLOOKUP(Y57,$L$17:$U$21,5,0),"")),"")</f>
        <v/>
      </c>
      <c r="AA57" s="635"/>
      <c r="AB57" s="637"/>
    </row>
    <row r="58" spans="2:28" s="112" customFormat="1" ht="24.95" hidden="1" customHeight="1" x14ac:dyDescent="0.25">
      <c r="B58" s="614">
        <f>'SEPG-F-007'!B33</f>
        <v>17</v>
      </c>
      <c r="C58" s="616" t="str">
        <f>IF(COUNTA('SEPG-F-007'!C33)&gt;0,'SEPG-F-007'!C33,"")</f>
        <v/>
      </c>
      <c r="D58" s="617"/>
      <c r="E58" s="617"/>
      <c r="F58" s="617"/>
      <c r="G58" s="617"/>
      <c r="H58" s="618"/>
      <c r="I58" s="207" t="s">
        <v>16</v>
      </c>
      <c r="J58" s="215"/>
      <c r="K58" s="204"/>
      <c r="L58" s="204"/>
      <c r="M58" s="204"/>
      <c r="N58" s="204"/>
      <c r="O58" s="204"/>
      <c r="P58" s="204"/>
      <c r="Q58" s="204"/>
      <c r="R58" s="204"/>
      <c r="S58" s="204"/>
      <c r="T58" s="204"/>
      <c r="U58" s="204"/>
      <c r="V58" s="204"/>
      <c r="W58" s="204"/>
      <c r="X58" s="296"/>
      <c r="Y58" s="302" t="str">
        <f t="shared" si="1"/>
        <v/>
      </c>
      <c r="Z58" s="300" t="str">
        <f>IFERROR(IF(I58="P",IF(COUNT(K58:X58)&gt;1,VLOOKUP(Y58,$B$17:$K$21,6,0),""),IF(COUNT(K58:X58)&gt;1,VLOOKUP(Y58,$L$17:$U$21,5,0),"")),"")</f>
        <v/>
      </c>
      <c r="AA58" s="634" t="str">
        <f>IFERROR(Y58*Y59,"")</f>
        <v/>
      </c>
      <c r="AB58" s="636" t="str">
        <f>IFERROR(VLOOKUP(AA58,DB!$B$37:$D$61,2,FALSE),"")</f>
        <v/>
      </c>
    </row>
    <row r="59" spans="2:28" s="112" customFormat="1" ht="24.95" hidden="1" customHeight="1" thickBot="1" x14ac:dyDescent="0.3">
      <c r="B59" s="615"/>
      <c r="C59" s="619"/>
      <c r="D59" s="620"/>
      <c r="E59" s="620"/>
      <c r="F59" s="620"/>
      <c r="G59" s="620"/>
      <c r="H59" s="621"/>
      <c r="I59" s="201" t="s">
        <v>17</v>
      </c>
      <c r="J59" s="205"/>
      <c r="K59" s="206"/>
      <c r="L59" s="206"/>
      <c r="M59" s="206"/>
      <c r="N59" s="206"/>
      <c r="O59" s="206"/>
      <c r="P59" s="206"/>
      <c r="Q59" s="206"/>
      <c r="R59" s="206"/>
      <c r="S59" s="206"/>
      <c r="T59" s="206"/>
      <c r="U59" s="206"/>
      <c r="V59" s="206"/>
      <c r="W59" s="206"/>
      <c r="X59" s="297"/>
      <c r="Y59" s="303" t="str">
        <f t="shared" si="1"/>
        <v/>
      </c>
      <c r="Z59" s="301" t="str">
        <f>IFERROR(IF(I59="P",IF(COUNT(J59:X59)&gt;1,VLOOKUP(Y59,$B$17:$K$21,6,0),""),IF(COUNT(J59:X59)&gt;1,VLOOKUP(Y59,$L$17:$U$21,5,0),"")),"")</f>
        <v/>
      </c>
      <c r="AA59" s="635"/>
      <c r="AB59" s="637"/>
    </row>
    <row r="60" spans="2:28" s="112" customFormat="1" ht="24.95" hidden="1" customHeight="1" x14ac:dyDescent="0.25">
      <c r="B60" s="614">
        <f>'SEPG-F-007'!B34</f>
        <v>18</v>
      </c>
      <c r="C60" s="616" t="str">
        <f>IF(COUNTA('SEPG-F-007'!C34)&gt;0,'SEPG-F-007'!C34,"")</f>
        <v/>
      </c>
      <c r="D60" s="617"/>
      <c r="E60" s="617"/>
      <c r="F60" s="617"/>
      <c r="G60" s="617"/>
      <c r="H60" s="618"/>
      <c r="I60" s="207" t="s">
        <v>16</v>
      </c>
      <c r="J60" s="215"/>
      <c r="K60" s="204"/>
      <c r="L60" s="204"/>
      <c r="M60" s="204"/>
      <c r="N60" s="204"/>
      <c r="O60" s="204"/>
      <c r="P60" s="204"/>
      <c r="Q60" s="204"/>
      <c r="R60" s="204"/>
      <c r="S60" s="204"/>
      <c r="T60" s="204"/>
      <c r="U60" s="204"/>
      <c r="V60" s="204"/>
      <c r="W60" s="204"/>
      <c r="X60" s="296"/>
      <c r="Y60" s="302" t="str">
        <f t="shared" si="1"/>
        <v/>
      </c>
      <c r="Z60" s="300" t="str">
        <f>IFERROR(IF(I60="P",IF(COUNT(K60:X60)&gt;1,VLOOKUP(Y60,$B$17:$K$21,6,0),""),IF(COUNT(K60:X60)&gt;1,VLOOKUP(Y60,$L$17:$U$21,5,0),"")),"")</f>
        <v/>
      </c>
      <c r="AA60" s="634" t="str">
        <f>IFERROR(Y60*Y61,"")</f>
        <v/>
      </c>
      <c r="AB60" s="636" t="str">
        <f>IFERROR(VLOOKUP(AA60,DB!$B$37:$D$61,2,FALSE),"")</f>
        <v/>
      </c>
    </row>
    <row r="61" spans="2:28" s="112" customFormat="1" ht="24.95" hidden="1" customHeight="1" thickBot="1" x14ac:dyDescent="0.3">
      <c r="B61" s="615"/>
      <c r="C61" s="619"/>
      <c r="D61" s="620"/>
      <c r="E61" s="620"/>
      <c r="F61" s="620"/>
      <c r="G61" s="620"/>
      <c r="H61" s="621"/>
      <c r="I61" s="201" t="s">
        <v>17</v>
      </c>
      <c r="J61" s="205"/>
      <c r="K61" s="206"/>
      <c r="L61" s="206"/>
      <c r="M61" s="206"/>
      <c r="N61" s="206"/>
      <c r="O61" s="206"/>
      <c r="P61" s="206"/>
      <c r="Q61" s="206"/>
      <c r="R61" s="206"/>
      <c r="S61" s="206"/>
      <c r="T61" s="206"/>
      <c r="U61" s="206"/>
      <c r="V61" s="206"/>
      <c r="W61" s="206"/>
      <c r="X61" s="297"/>
      <c r="Y61" s="303" t="str">
        <f t="shared" si="1"/>
        <v/>
      </c>
      <c r="Z61" s="301" t="str">
        <f>IFERROR(IF(I61="P",IF(COUNT(J61:X61)&gt;1,VLOOKUP(Y61,$B$17:$K$21,6,0),""),IF(COUNT(J61:X61)&gt;1,VLOOKUP(Y61,$L$17:$U$21,5,0),"")),"")</f>
        <v/>
      </c>
      <c r="AA61" s="635"/>
      <c r="AB61" s="637"/>
    </row>
    <row r="62" spans="2:28" s="112" customFormat="1" ht="24.95" hidden="1" customHeight="1" x14ac:dyDescent="0.25">
      <c r="B62" s="614">
        <f>'SEPG-F-007'!B35</f>
        <v>19</v>
      </c>
      <c r="C62" s="616" t="str">
        <f>IF(COUNTA('SEPG-F-007'!C35)&gt;0,'SEPG-F-007'!C35,"")</f>
        <v/>
      </c>
      <c r="D62" s="617"/>
      <c r="E62" s="617"/>
      <c r="F62" s="617"/>
      <c r="G62" s="617"/>
      <c r="H62" s="618"/>
      <c r="I62" s="207" t="s">
        <v>16</v>
      </c>
      <c r="J62" s="215"/>
      <c r="K62" s="204"/>
      <c r="L62" s="204"/>
      <c r="M62" s="204"/>
      <c r="N62" s="204"/>
      <c r="O62" s="204"/>
      <c r="P62" s="204"/>
      <c r="Q62" s="204"/>
      <c r="R62" s="204"/>
      <c r="S62" s="204"/>
      <c r="T62" s="204"/>
      <c r="U62" s="204"/>
      <c r="V62" s="204"/>
      <c r="W62" s="204"/>
      <c r="X62" s="296"/>
      <c r="Y62" s="302" t="str">
        <f t="shared" si="1"/>
        <v/>
      </c>
      <c r="Z62" s="300" t="str">
        <f>IFERROR(IF(I62="P",IF(COUNT(K62:X62)&gt;1,VLOOKUP(Y62,$B$17:$K$21,6,0),""),IF(COUNT(K62:X62)&gt;1,VLOOKUP(Y62,$L$17:$U$21,5,0),"")),"")</f>
        <v/>
      </c>
      <c r="AA62" s="634" t="str">
        <f>IFERROR(Y62*Y63,"")</f>
        <v/>
      </c>
      <c r="AB62" s="636" t="str">
        <f>IFERROR(VLOOKUP(AA62,DB!$B$37:$D$61,2,FALSE),"")</f>
        <v/>
      </c>
    </row>
    <row r="63" spans="2:28" s="112" customFormat="1" ht="24.95" hidden="1" customHeight="1" thickBot="1" x14ac:dyDescent="0.3">
      <c r="B63" s="615"/>
      <c r="C63" s="619"/>
      <c r="D63" s="620"/>
      <c r="E63" s="620"/>
      <c r="F63" s="620"/>
      <c r="G63" s="620"/>
      <c r="H63" s="621"/>
      <c r="I63" s="201" t="s">
        <v>17</v>
      </c>
      <c r="J63" s="205"/>
      <c r="K63" s="206"/>
      <c r="L63" s="206"/>
      <c r="M63" s="206"/>
      <c r="N63" s="206"/>
      <c r="O63" s="206"/>
      <c r="P63" s="206"/>
      <c r="Q63" s="206"/>
      <c r="R63" s="206"/>
      <c r="S63" s="206"/>
      <c r="T63" s="206"/>
      <c r="U63" s="206"/>
      <c r="V63" s="206"/>
      <c r="W63" s="206"/>
      <c r="X63" s="297"/>
      <c r="Y63" s="303" t="str">
        <f t="shared" si="1"/>
        <v/>
      </c>
      <c r="Z63" s="301" t="str">
        <f>IFERROR(IF(I63="P",IF(COUNT(J63:X63)&gt;1,VLOOKUP(Y63,$B$17:$K$21,6,0),""),IF(COUNT(J63:X63)&gt;1,VLOOKUP(Y63,$L$17:$U$21,5,0),"")),"")</f>
        <v/>
      </c>
      <c r="AA63" s="635"/>
      <c r="AB63" s="637"/>
    </row>
    <row r="64" spans="2:28" s="112" customFormat="1" ht="24.95" hidden="1" customHeight="1" x14ac:dyDescent="0.25">
      <c r="B64" s="638">
        <f>'SEPG-F-007'!B36</f>
        <v>20</v>
      </c>
      <c r="C64" s="639" t="str">
        <f>IF(COUNTA('SEPG-F-007'!C36)&gt;0,'SEPG-F-007'!C36,"")</f>
        <v/>
      </c>
      <c r="D64" s="640"/>
      <c r="E64" s="640"/>
      <c r="F64" s="640"/>
      <c r="G64" s="640"/>
      <c r="H64" s="641"/>
      <c r="I64" s="200" t="s">
        <v>16</v>
      </c>
      <c r="J64" s="210"/>
      <c r="K64" s="199"/>
      <c r="L64" s="199"/>
      <c r="M64" s="199"/>
      <c r="N64" s="199"/>
      <c r="O64" s="199"/>
      <c r="P64" s="199"/>
      <c r="Q64" s="199"/>
      <c r="R64" s="199"/>
      <c r="S64" s="199"/>
      <c r="T64" s="199"/>
      <c r="U64" s="199"/>
      <c r="V64" s="199"/>
      <c r="W64" s="199"/>
      <c r="X64" s="299"/>
      <c r="Y64" s="302" t="str">
        <f t="shared" si="1"/>
        <v/>
      </c>
      <c r="Z64" s="300" t="str">
        <f>IFERROR(IF(I64="P",IF(COUNT(K64:X64)&gt;1,VLOOKUP(Y64,$B$17:$K$21,6,0),""),IF(COUNT(K64:X64)&gt;1,VLOOKUP(Y64,$L$17:$U$21,5,0),"")),"")</f>
        <v/>
      </c>
      <c r="AA64" s="634" t="str">
        <f>IFERROR(Y64*Y65,"")</f>
        <v/>
      </c>
      <c r="AB64" s="636" t="str">
        <f>IFERROR(VLOOKUP(AA64,DB!$B$37:$D$61,2,FALSE),"")</f>
        <v/>
      </c>
    </row>
    <row r="65" spans="2:28" s="112" customFormat="1" ht="24.95" hidden="1" customHeight="1" thickBot="1" x14ac:dyDescent="0.3">
      <c r="B65" s="615"/>
      <c r="C65" s="619"/>
      <c r="D65" s="620"/>
      <c r="E65" s="620"/>
      <c r="F65" s="620"/>
      <c r="G65" s="620"/>
      <c r="H65" s="621"/>
      <c r="I65" s="201" t="s">
        <v>17</v>
      </c>
      <c r="J65" s="205"/>
      <c r="K65" s="206"/>
      <c r="L65" s="206"/>
      <c r="M65" s="206"/>
      <c r="N65" s="206"/>
      <c r="O65" s="206"/>
      <c r="P65" s="206"/>
      <c r="Q65" s="206"/>
      <c r="R65" s="206"/>
      <c r="S65" s="206"/>
      <c r="T65" s="206"/>
      <c r="U65" s="206"/>
      <c r="V65" s="206"/>
      <c r="W65" s="206"/>
      <c r="X65" s="297"/>
      <c r="Y65" s="303" t="str">
        <f t="shared" si="1"/>
        <v/>
      </c>
      <c r="Z65" s="301" t="str">
        <f>IFERROR(IF(I65="P",IF(COUNT(J65:X65)&gt;1,VLOOKUP(Y65,$B$17:$K$21,6,0),""),IF(COUNT(J65:X65)&gt;1,VLOOKUP(Y65,$L$17:$U$21,5,0),"")),"")</f>
        <v/>
      </c>
      <c r="AA65" s="635"/>
      <c r="AB65" s="637"/>
    </row>
    <row r="66" spans="2:28" s="107" customFormat="1" ht="17.25" thickBot="1" x14ac:dyDescent="0.25">
      <c r="B66" s="89" t="str">
        <f>+'SEPG-F-040'!B73</f>
        <v>Adaptado por Grupo Interno de Trabajo de Riesgos para la ANI del formato sugerido por la Oficina Control Interno</v>
      </c>
      <c r="D66" s="106"/>
      <c r="E66" s="106"/>
      <c r="F66" s="106"/>
      <c r="G66" s="109"/>
    </row>
    <row r="67" spans="2:28" s="108" customFormat="1" ht="48.75" customHeight="1" thickBot="1" x14ac:dyDescent="0.25">
      <c r="B67" s="732" t="s">
        <v>168</v>
      </c>
      <c r="C67" s="733"/>
      <c r="D67" s="733"/>
      <c r="E67" s="733"/>
      <c r="F67" s="733"/>
      <c r="G67" s="733"/>
      <c r="H67" s="733"/>
      <c r="I67" s="733"/>
      <c r="J67" s="733"/>
      <c r="K67" s="733"/>
      <c r="L67" s="733"/>
      <c r="M67" s="733"/>
      <c r="N67" s="733"/>
      <c r="O67" s="732" t="s">
        <v>88</v>
      </c>
      <c r="P67" s="733"/>
      <c r="Q67" s="733"/>
      <c r="R67" s="733"/>
      <c r="S67" s="733"/>
      <c r="T67" s="733"/>
      <c r="U67" s="733"/>
      <c r="V67" s="733"/>
      <c r="W67" s="733"/>
      <c r="X67" s="733"/>
      <c r="Y67" s="734"/>
      <c r="Z67" s="732" t="s">
        <v>212</v>
      </c>
      <c r="AA67" s="733"/>
      <c r="AB67" s="734"/>
    </row>
    <row r="68" spans="2:28" ht="22.5" customHeight="1" thickBot="1" x14ac:dyDescent="0.25">
      <c r="B68" s="631" t="s">
        <v>288</v>
      </c>
      <c r="C68" s="632"/>
      <c r="D68" s="632"/>
      <c r="E68" s="632"/>
      <c r="F68" s="632"/>
      <c r="G68" s="632"/>
      <c r="H68" s="632"/>
      <c r="I68" s="633"/>
      <c r="J68" s="631" t="s">
        <v>171</v>
      </c>
      <c r="K68" s="632"/>
      <c r="L68" s="632"/>
      <c r="M68" s="632"/>
      <c r="N68" s="633"/>
      <c r="O68" s="631" t="s">
        <v>285</v>
      </c>
      <c r="P68" s="632"/>
      <c r="Q68" s="632"/>
      <c r="R68" s="632"/>
      <c r="S68" s="632"/>
      <c r="T68" s="632"/>
      <c r="U68" s="632"/>
      <c r="V68" s="632"/>
      <c r="W68" s="633"/>
      <c r="X68" s="631" t="s">
        <v>174</v>
      </c>
      <c r="Y68" s="633"/>
      <c r="Z68" s="631" t="s">
        <v>286</v>
      </c>
      <c r="AA68" s="633"/>
      <c r="AB68" s="310" t="s">
        <v>173</v>
      </c>
    </row>
    <row r="69" spans="2:28" ht="23.1" customHeight="1" x14ac:dyDescent="0.2">
      <c r="B69" s="611" t="str">
        <f>+'SEPG-F-040'!B76:C76</f>
        <v>Blanca Lilia Ramirez</v>
      </c>
      <c r="C69" s="612"/>
      <c r="D69" s="612"/>
      <c r="E69" s="612"/>
      <c r="F69" s="612"/>
      <c r="G69" s="612"/>
      <c r="H69" s="612"/>
      <c r="I69" s="613"/>
      <c r="J69" s="658"/>
      <c r="K69" s="659"/>
      <c r="L69" s="659"/>
      <c r="M69" s="659"/>
      <c r="N69" s="660"/>
      <c r="O69" s="650"/>
      <c r="P69" s="651"/>
      <c r="Q69" s="651"/>
      <c r="R69" s="651"/>
      <c r="S69" s="651"/>
      <c r="T69" s="651"/>
      <c r="U69" s="651"/>
      <c r="V69" s="651"/>
      <c r="W69" s="652"/>
      <c r="X69" s="661"/>
      <c r="Y69" s="662"/>
      <c r="Z69" s="646" t="s">
        <v>311</v>
      </c>
      <c r="AA69" s="646"/>
      <c r="AB69" s="663"/>
    </row>
    <row r="70" spans="2:28" ht="23.1" customHeight="1" x14ac:dyDescent="0.2">
      <c r="B70" s="611" t="str">
        <f>+'SEPG-F-040'!B77:C77</f>
        <v>Ivan Mauricio Mejia</v>
      </c>
      <c r="C70" s="612"/>
      <c r="D70" s="612"/>
      <c r="E70" s="612"/>
      <c r="F70" s="612"/>
      <c r="G70" s="612"/>
      <c r="H70" s="612"/>
      <c r="I70" s="613"/>
      <c r="J70" s="655"/>
      <c r="K70" s="656"/>
      <c r="L70" s="656"/>
      <c r="M70" s="656"/>
      <c r="N70" s="657"/>
      <c r="O70" s="650"/>
      <c r="P70" s="651"/>
      <c r="Q70" s="651"/>
      <c r="R70" s="651"/>
      <c r="S70" s="651"/>
      <c r="T70" s="651"/>
      <c r="U70" s="651"/>
      <c r="V70" s="651"/>
      <c r="W70" s="652"/>
      <c r="X70" s="653"/>
      <c r="Y70" s="654"/>
      <c r="Z70" s="647"/>
      <c r="AA70" s="647"/>
      <c r="AB70" s="664"/>
    </row>
    <row r="71" spans="2:28" ht="26.25" customHeight="1" x14ac:dyDescent="0.2">
      <c r="B71" s="611" t="str">
        <f>+'SEPG-F-040'!B78:C78</f>
        <v>Andrés Fernando Huerfano</v>
      </c>
      <c r="C71" s="612"/>
      <c r="D71" s="612"/>
      <c r="E71" s="612"/>
      <c r="F71" s="612"/>
      <c r="G71" s="612"/>
      <c r="H71" s="612"/>
      <c r="I71" s="613"/>
      <c r="J71" s="655"/>
      <c r="K71" s="656"/>
      <c r="L71" s="656"/>
      <c r="M71" s="656"/>
      <c r="N71" s="657"/>
      <c r="O71" s="650"/>
      <c r="P71" s="651"/>
      <c r="Q71" s="651"/>
      <c r="R71" s="651"/>
      <c r="S71" s="651"/>
      <c r="T71" s="651"/>
      <c r="U71" s="651"/>
      <c r="V71" s="651"/>
      <c r="W71" s="652"/>
      <c r="X71" s="653"/>
      <c r="Y71" s="654"/>
      <c r="Z71" s="648"/>
      <c r="AA71" s="648"/>
      <c r="AB71" s="665"/>
    </row>
    <row r="72" spans="2:28" ht="23.1" customHeight="1" x14ac:dyDescent="0.2">
      <c r="B72" s="611" t="str">
        <f>+'SEPG-F-040'!B79:C79</f>
        <v>Yuly Andrea Ujueta Castillo</v>
      </c>
      <c r="C72" s="612"/>
      <c r="D72" s="612"/>
      <c r="E72" s="612"/>
      <c r="F72" s="612"/>
      <c r="G72" s="612"/>
      <c r="H72" s="612"/>
      <c r="I72" s="613"/>
      <c r="J72" s="655"/>
      <c r="K72" s="656"/>
      <c r="L72" s="656"/>
      <c r="M72" s="656"/>
      <c r="N72" s="657"/>
      <c r="O72" s="650"/>
      <c r="P72" s="651"/>
      <c r="Q72" s="651"/>
      <c r="R72" s="651"/>
      <c r="S72" s="651"/>
      <c r="T72" s="651"/>
      <c r="U72" s="651"/>
      <c r="V72" s="651"/>
      <c r="W72" s="652"/>
      <c r="X72" s="653"/>
      <c r="Y72" s="654"/>
      <c r="Z72" s="649"/>
      <c r="AA72" s="649"/>
      <c r="AB72" s="664"/>
    </row>
    <row r="73" spans="2:28" ht="23.1" customHeight="1" x14ac:dyDescent="0.2">
      <c r="B73" s="611"/>
      <c r="C73" s="612"/>
      <c r="D73" s="612"/>
      <c r="E73" s="612"/>
      <c r="F73" s="612"/>
      <c r="G73" s="612"/>
      <c r="H73" s="612"/>
      <c r="I73" s="613"/>
      <c r="J73" s="655"/>
      <c r="K73" s="656"/>
      <c r="L73" s="656"/>
      <c r="M73" s="656"/>
      <c r="N73" s="657"/>
      <c r="O73" s="650"/>
      <c r="P73" s="651"/>
      <c r="Q73" s="651"/>
      <c r="R73" s="651"/>
      <c r="S73" s="651"/>
      <c r="T73" s="651"/>
      <c r="U73" s="651"/>
      <c r="V73" s="651"/>
      <c r="W73" s="652"/>
      <c r="X73" s="653"/>
      <c r="Y73" s="654"/>
      <c r="Z73" s="648"/>
      <c r="AA73" s="648"/>
      <c r="AB73" s="665"/>
    </row>
    <row r="74" spans="2:28" ht="23.1" customHeight="1" x14ac:dyDescent="0.2">
      <c r="B74" s="611"/>
      <c r="C74" s="612"/>
      <c r="D74" s="612"/>
      <c r="E74" s="612"/>
      <c r="F74" s="612"/>
      <c r="G74" s="612"/>
      <c r="H74" s="612"/>
      <c r="I74" s="613"/>
      <c r="J74" s="655"/>
      <c r="K74" s="656"/>
      <c r="L74" s="656"/>
      <c r="M74" s="656"/>
      <c r="N74" s="657"/>
      <c r="O74" s="650"/>
      <c r="P74" s="651"/>
      <c r="Q74" s="651"/>
      <c r="R74" s="651"/>
      <c r="S74" s="651"/>
      <c r="T74" s="651"/>
      <c r="U74" s="651"/>
      <c r="V74" s="651"/>
      <c r="W74" s="652"/>
      <c r="X74" s="653"/>
      <c r="Y74" s="654"/>
      <c r="Z74" s="649"/>
      <c r="AA74" s="649"/>
      <c r="AB74" s="664"/>
    </row>
    <row r="75" spans="2:28" ht="23.1" customHeight="1" x14ac:dyDescent="0.2">
      <c r="B75" s="611"/>
      <c r="C75" s="612"/>
      <c r="D75" s="612"/>
      <c r="E75" s="612"/>
      <c r="F75" s="612"/>
      <c r="G75" s="612"/>
      <c r="H75" s="612"/>
      <c r="I75" s="613"/>
      <c r="J75" s="655"/>
      <c r="K75" s="656"/>
      <c r="L75" s="656"/>
      <c r="M75" s="656"/>
      <c r="N75" s="657"/>
      <c r="O75" s="650"/>
      <c r="P75" s="651"/>
      <c r="Q75" s="651"/>
      <c r="R75" s="651"/>
      <c r="S75" s="651"/>
      <c r="T75" s="651"/>
      <c r="U75" s="651"/>
      <c r="V75" s="651"/>
      <c r="W75" s="652"/>
      <c r="X75" s="653"/>
      <c r="Y75" s="654"/>
      <c r="Z75" s="648"/>
      <c r="AA75" s="648"/>
      <c r="AB75" s="665"/>
    </row>
    <row r="76" spans="2:28" ht="23.1" customHeight="1" x14ac:dyDescent="0.2">
      <c r="B76" s="611"/>
      <c r="C76" s="612"/>
      <c r="D76" s="612"/>
      <c r="E76" s="612"/>
      <c r="F76" s="612"/>
      <c r="G76" s="612"/>
      <c r="H76" s="612"/>
      <c r="I76" s="613"/>
      <c r="J76" s="655"/>
      <c r="K76" s="656"/>
      <c r="L76" s="656"/>
      <c r="M76" s="656"/>
      <c r="N76" s="657"/>
      <c r="O76" s="650"/>
      <c r="P76" s="651"/>
      <c r="Q76" s="651"/>
      <c r="R76" s="651"/>
      <c r="S76" s="651"/>
      <c r="T76" s="651"/>
      <c r="U76" s="651"/>
      <c r="V76" s="651"/>
      <c r="W76" s="652"/>
      <c r="X76" s="653"/>
      <c r="Y76" s="654"/>
      <c r="Z76" s="649"/>
      <c r="AA76" s="649"/>
      <c r="AB76" s="664"/>
    </row>
    <row r="77" spans="2:28" ht="23.1" customHeight="1" x14ac:dyDescent="0.2">
      <c r="B77" s="611"/>
      <c r="C77" s="612"/>
      <c r="D77" s="612"/>
      <c r="E77" s="612"/>
      <c r="F77" s="612"/>
      <c r="G77" s="612"/>
      <c r="H77" s="612"/>
      <c r="I77" s="613"/>
      <c r="J77" s="655"/>
      <c r="K77" s="656"/>
      <c r="L77" s="656"/>
      <c r="M77" s="656"/>
      <c r="N77" s="657"/>
      <c r="O77" s="650"/>
      <c r="P77" s="651"/>
      <c r="Q77" s="651"/>
      <c r="R77" s="651"/>
      <c r="S77" s="651"/>
      <c r="T77" s="651"/>
      <c r="U77" s="651"/>
      <c r="V77" s="651"/>
      <c r="W77" s="652"/>
      <c r="X77" s="653"/>
      <c r="Y77" s="654"/>
      <c r="Z77" s="648"/>
      <c r="AA77" s="648"/>
      <c r="AB77" s="665"/>
    </row>
    <row r="78" spans="2:28" ht="23.1" customHeight="1" x14ac:dyDescent="0.2">
      <c r="B78" s="611"/>
      <c r="C78" s="612"/>
      <c r="D78" s="612"/>
      <c r="E78" s="612"/>
      <c r="F78" s="612"/>
      <c r="G78" s="612"/>
      <c r="H78" s="612"/>
      <c r="I78" s="613"/>
      <c r="J78" s="655"/>
      <c r="K78" s="656"/>
      <c r="L78" s="656"/>
      <c r="M78" s="656"/>
      <c r="N78" s="657"/>
      <c r="O78" s="650"/>
      <c r="P78" s="651"/>
      <c r="Q78" s="651"/>
      <c r="R78" s="651"/>
      <c r="S78" s="651"/>
      <c r="T78" s="651"/>
      <c r="U78" s="651"/>
      <c r="V78" s="651"/>
      <c r="W78" s="652"/>
      <c r="X78" s="653"/>
      <c r="Y78" s="654"/>
      <c r="Z78" s="649"/>
      <c r="AA78" s="649"/>
      <c r="AB78" s="664"/>
    </row>
    <row r="79" spans="2:28" ht="23.1" customHeight="1" x14ac:dyDescent="0.2">
      <c r="B79" s="655"/>
      <c r="C79" s="656"/>
      <c r="D79" s="656"/>
      <c r="E79" s="656"/>
      <c r="F79" s="656"/>
      <c r="G79" s="656"/>
      <c r="H79" s="656"/>
      <c r="I79" s="657"/>
      <c r="J79" s="655"/>
      <c r="K79" s="656"/>
      <c r="L79" s="656"/>
      <c r="M79" s="656"/>
      <c r="N79" s="657"/>
      <c r="O79" s="650"/>
      <c r="P79" s="651"/>
      <c r="Q79" s="651"/>
      <c r="R79" s="651"/>
      <c r="S79" s="651"/>
      <c r="T79" s="651"/>
      <c r="U79" s="651"/>
      <c r="V79" s="651"/>
      <c r="W79" s="652"/>
      <c r="X79" s="653"/>
      <c r="Y79" s="654"/>
      <c r="Z79" s="648"/>
      <c r="AA79" s="648"/>
      <c r="AB79" s="665"/>
    </row>
    <row r="80" spans="2:28" ht="23.1" customHeight="1" x14ac:dyDescent="0.2">
      <c r="B80" s="655"/>
      <c r="C80" s="656"/>
      <c r="D80" s="656"/>
      <c r="E80" s="656"/>
      <c r="F80" s="656"/>
      <c r="G80" s="656"/>
      <c r="H80" s="656"/>
      <c r="I80" s="657"/>
      <c r="J80" s="655"/>
      <c r="K80" s="656"/>
      <c r="L80" s="656"/>
      <c r="M80" s="656"/>
      <c r="N80" s="657"/>
      <c r="O80" s="650"/>
      <c r="P80" s="651"/>
      <c r="Q80" s="651"/>
      <c r="R80" s="651"/>
      <c r="S80" s="651"/>
      <c r="T80" s="651"/>
      <c r="U80" s="651"/>
      <c r="V80" s="651"/>
      <c r="W80" s="652"/>
      <c r="X80" s="653"/>
      <c r="Y80" s="654"/>
      <c r="Z80" s="649"/>
      <c r="AA80" s="649"/>
      <c r="AB80" s="664"/>
    </row>
    <row r="81" spans="2:28" ht="23.1" customHeight="1" x14ac:dyDescent="0.2">
      <c r="B81" s="655"/>
      <c r="C81" s="656"/>
      <c r="D81" s="656"/>
      <c r="E81" s="656"/>
      <c r="F81" s="656"/>
      <c r="G81" s="656"/>
      <c r="H81" s="656"/>
      <c r="I81" s="657"/>
      <c r="J81" s="655"/>
      <c r="K81" s="656"/>
      <c r="L81" s="656"/>
      <c r="M81" s="656"/>
      <c r="N81" s="657"/>
      <c r="O81" s="650"/>
      <c r="P81" s="651"/>
      <c r="Q81" s="651"/>
      <c r="R81" s="651"/>
      <c r="S81" s="651"/>
      <c r="T81" s="651"/>
      <c r="U81" s="651"/>
      <c r="V81" s="651"/>
      <c r="W81" s="652"/>
      <c r="X81" s="653"/>
      <c r="Y81" s="654"/>
      <c r="Z81" s="648"/>
      <c r="AA81" s="648"/>
      <c r="AB81" s="665"/>
    </row>
    <row r="82" spans="2:28" ht="23.1" customHeight="1" x14ac:dyDescent="0.2">
      <c r="B82" s="655"/>
      <c r="C82" s="656"/>
      <c r="D82" s="656"/>
      <c r="E82" s="656"/>
      <c r="F82" s="656"/>
      <c r="G82" s="656"/>
      <c r="H82" s="656"/>
      <c r="I82" s="657"/>
      <c r="J82" s="655"/>
      <c r="K82" s="656"/>
      <c r="L82" s="656"/>
      <c r="M82" s="656"/>
      <c r="N82" s="657"/>
      <c r="O82" s="650"/>
      <c r="P82" s="651"/>
      <c r="Q82" s="651"/>
      <c r="R82" s="651"/>
      <c r="S82" s="651"/>
      <c r="T82" s="651"/>
      <c r="U82" s="651"/>
      <c r="V82" s="651"/>
      <c r="W82" s="652"/>
      <c r="X82" s="653"/>
      <c r="Y82" s="654"/>
      <c r="Z82" s="649"/>
      <c r="AA82" s="649"/>
      <c r="AB82" s="664"/>
    </row>
    <row r="83" spans="2:28" ht="23.1" customHeight="1" thickBot="1" x14ac:dyDescent="0.25">
      <c r="B83" s="739"/>
      <c r="C83" s="740"/>
      <c r="D83" s="740"/>
      <c r="E83" s="740"/>
      <c r="F83" s="740"/>
      <c r="G83" s="740"/>
      <c r="H83" s="740"/>
      <c r="I83" s="741"/>
      <c r="J83" s="739"/>
      <c r="K83" s="740"/>
      <c r="L83" s="740"/>
      <c r="M83" s="740"/>
      <c r="N83" s="741"/>
      <c r="O83" s="745"/>
      <c r="P83" s="746"/>
      <c r="Q83" s="746"/>
      <c r="R83" s="746"/>
      <c r="S83" s="746"/>
      <c r="T83" s="746"/>
      <c r="U83" s="746"/>
      <c r="V83" s="746"/>
      <c r="W83" s="747"/>
      <c r="X83" s="742"/>
      <c r="Y83" s="743"/>
      <c r="Z83" s="744"/>
      <c r="AA83" s="744"/>
      <c r="AB83" s="311"/>
    </row>
  </sheetData>
  <sheetProtection password="DE4F" sheet="1"/>
  <mergeCells count="217">
    <mergeCell ref="X79:Y79"/>
    <mergeCell ref="X80:Y80"/>
    <mergeCell ref="X81:Y81"/>
    <mergeCell ref="X82:Y82"/>
    <mergeCell ref="X83:Y83"/>
    <mergeCell ref="J83:N83"/>
    <mergeCell ref="Z79:AA80"/>
    <mergeCell ref="AB79:AB80"/>
    <mergeCell ref="Z81:AA82"/>
    <mergeCell ref="AB81:AB82"/>
    <mergeCell ref="Z83:AA83"/>
    <mergeCell ref="O79:W79"/>
    <mergeCell ref="O80:W80"/>
    <mergeCell ref="O81:W81"/>
    <mergeCell ref="O82:W82"/>
    <mergeCell ref="O83:W83"/>
    <mergeCell ref="B79:I79"/>
    <mergeCell ref="B80:I80"/>
    <mergeCell ref="B81:I81"/>
    <mergeCell ref="B82:I82"/>
    <mergeCell ref="B83:I83"/>
    <mergeCell ref="J82:N82"/>
    <mergeCell ref="J81:N81"/>
    <mergeCell ref="J80:N80"/>
    <mergeCell ref="J79:N79"/>
    <mergeCell ref="AD26:AD27"/>
    <mergeCell ref="B28:B29"/>
    <mergeCell ref="C28:H29"/>
    <mergeCell ref="C26:H27"/>
    <mergeCell ref="B32:B33"/>
    <mergeCell ref="C32:H33"/>
    <mergeCell ref="AB34:AB35"/>
    <mergeCell ref="AA60:AA61"/>
    <mergeCell ref="AB60:AB61"/>
    <mergeCell ref="B54:B55"/>
    <mergeCell ref="C54:H55"/>
    <mergeCell ref="AA54:AA55"/>
    <mergeCell ref="AB54:AB55"/>
    <mergeCell ref="B56:B57"/>
    <mergeCell ref="C56:H57"/>
    <mergeCell ref="AA56:AA57"/>
    <mergeCell ref="AB56:AB57"/>
    <mergeCell ref="B58:B59"/>
    <mergeCell ref="C58:H59"/>
    <mergeCell ref="AA58:AA59"/>
    <mergeCell ref="AB58:AB59"/>
    <mergeCell ref="B60:B61"/>
    <mergeCell ref="C60:H61"/>
    <mergeCell ref="AA34:AA35"/>
    <mergeCell ref="Z68:AA68"/>
    <mergeCell ref="O67:Y67"/>
    <mergeCell ref="Z67:AB67"/>
    <mergeCell ref="X68:Y68"/>
    <mergeCell ref="Z23:Z25"/>
    <mergeCell ref="Y23:Y25"/>
    <mergeCell ref="AA26:AA27"/>
    <mergeCell ref="B68:I68"/>
    <mergeCell ref="J68:N68"/>
    <mergeCell ref="B67:N67"/>
    <mergeCell ref="B62:B63"/>
    <mergeCell ref="C62:H63"/>
    <mergeCell ref="AA62:AA63"/>
    <mergeCell ref="AB62:AB63"/>
    <mergeCell ref="AA36:AA37"/>
    <mergeCell ref="AB36:AB37"/>
    <mergeCell ref="B38:B39"/>
    <mergeCell ref="C38:H39"/>
    <mergeCell ref="AA38:AA39"/>
    <mergeCell ref="AB38:AB39"/>
    <mergeCell ref="AA46:AA47"/>
    <mergeCell ref="AB46:AB47"/>
    <mergeCell ref="B44:B45"/>
    <mergeCell ref="C44:H45"/>
    <mergeCell ref="Z7:AB7"/>
    <mergeCell ref="B8:AB8"/>
    <mergeCell ref="B9:F9"/>
    <mergeCell ref="G9:AB9"/>
    <mergeCell ref="G10:AB10"/>
    <mergeCell ref="B16:F16"/>
    <mergeCell ref="G16:K16"/>
    <mergeCell ref="AB30:AB31"/>
    <mergeCell ref="AA32:AA33"/>
    <mergeCell ref="AB32:AB33"/>
    <mergeCell ref="AB26:AB27"/>
    <mergeCell ref="AA28:AA29"/>
    <mergeCell ref="AA30:AA31"/>
    <mergeCell ref="AA23:AA25"/>
    <mergeCell ref="J23:X24"/>
    <mergeCell ref="AB28:AB29"/>
    <mergeCell ref="AB23:AB25"/>
    <mergeCell ref="B30:B31"/>
    <mergeCell ref="C30:H31"/>
    <mergeCell ref="B26:B27"/>
    <mergeCell ref="C23:H25"/>
    <mergeCell ref="I23:I25"/>
    <mergeCell ref="B6:F6"/>
    <mergeCell ref="B13:U14"/>
    <mergeCell ref="S7:U7"/>
    <mergeCell ref="B15:K15"/>
    <mergeCell ref="L15:U15"/>
    <mergeCell ref="B23:B25"/>
    <mergeCell ref="B10:F10"/>
    <mergeCell ref="B12:U12"/>
    <mergeCell ref="P16:U16"/>
    <mergeCell ref="L16:O16"/>
    <mergeCell ref="B20:F20"/>
    <mergeCell ref="B19:F19"/>
    <mergeCell ref="B18:F18"/>
    <mergeCell ref="B17:F17"/>
    <mergeCell ref="B2:E5"/>
    <mergeCell ref="AA2:AB2"/>
    <mergeCell ref="AA3:AB3"/>
    <mergeCell ref="AA4:AB4"/>
    <mergeCell ref="AA5:AB5"/>
    <mergeCell ref="F2:Z2"/>
    <mergeCell ref="F3:Z3"/>
    <mergeCell ref="F4:Z4"/>
    <mergeCell ref="F5:Z5"/>
    <mergeCell ref="Z77:AA78"/>
    <mergeCell ref="AB69:AB70"/>
    <mergeCell ref="AB73:AB74"/>
    <mergeCell ref="AB75:AB76"/>
    <mergeCell ref="AB77:AB78"/>
    <mergeCell ref="Z71:AA72"/>
    <mergeCell ref="AB71:AB72"/>
    <mergeCell ref="B77:I77"/>
    <mergeCell ref="J77:N77"/>
    <mergeCell ref="O77:W77"/>
    <mergeCell ref="X77:Y77"/>
    <mergeCell ref="B78:I78"/>
    <mergeCell ref="J78:N78"/>
    <mergeCell ref="O78:W78"/>
    <mergeCell ref="X78:Y78"/>
    <mergeCell ref="B75:I75"/>
    <mergeCell ref="J75:N75"/>
    <mergeCell ref="O75:W75"/>
    <mergeCell ref="X75:Y75"/>
    <mergeCell ref="B76:I76"/>
    <mergeCell ref="J76:N76"/>
    <mergeCell ref="O76:W76"/>
    <mergeCell ref="X76:Y76"/>
    <mergeCell ref="J73:N73"/>
    <mergeCell ref="Z69:AA70"/>
    <mergeCell ref="Z73:AA74"/>
    <mergeCell ref="Z75:AA76"/>
    <mergeCell ref="O73:W73"/>
    <mergeCell ref="X73:Y73"/>
    <mergeCell ref="B74:I74"/>
    <mergeCell ref="J74:N74"/>
    <mergeCell ref="O74:W74"/>
    <mergeCell ref="X74:Y74"/>
    <mergeCell ref="J69:N69"/>
    <mergeCell ref="O69:W69"/>
    <mergeCell ref="X69:Y69"/>
    <mergeCell ref="J70:N70"/>
    <mergeCell ref="O70:W70"/>
    <mergeCell ref="X70:Y70"/>
    <mergeCell ref="J71:N71"/>
    <mergeCell ref="O71:W71"/>
    <mergeCell ref="X71:Y71"/>
    <mergeCell ref="J72:N72"/>
    <mergeCell ref="O72:W72"/>
    <mergeCell ref="X72:Y72"/>
    <mergeCell ref="B69:I69"/>
    <mergeCell ref="B70:I70"/>
    <mergeCell ref="B71:I71"/>
    <mergeCell ref="AA44:AA45"/>
    <mergeCell ref="AB44:AB45"/>
    <mergeCell ref="B40:B41"/>
    <mergeCell ref="C40:H41"/>
    <mergeCell ref="AA40:AA41"/>
    <mergeCell ref="AB40:AB41"/>
    <mergeCell ref="B42:B43"/>
    <mergeCell ref="C42:H43"/>
    <mergeCell ref="AA42:AA43"/>
    <mergeCell ref="AB42:AB43"/>
    <mergeCell ref="C46:H47"/>
    <mergeCell ref="AA52:AA53"/>
    <mergeCell ref="AB52:AB53"/>
    <mergeCell ref="B64:B65"/>
    <mergeCell ref="C64:H65"/>
    <mergeCell ref="AA64:AA65"/>
    <mergeCell ref="AB64:AB65"/>
    <mergeCell ref="AA48:AA49"/>
    <mergeCell ref="AB48:AB49"/>
    <mergeCell ref="B50:B51"/>
    <mergeCell ref="C50:H51"/>
    <mergeCell ref="AA50:AA51"/>
    <mergeCell ref="AB50:AB51"/>
    <mergeCell ref="B48:B49"/>
    <mergeCell ref="B52:B53"/>
    <mergeCell ref="C52:H53"/>
    <mergeCell ref="C48:H49"/>
    <mergeCell ref="B72:I72"/>
    <mergeCell ref="B73:I73"/>
    <mergeCell ref="B36:B37"/>
    <mergeCell ref="C36:H37"/>
    <mergeCell ref="B34:B35"/>
    <mergeCell ref="C34:H35"/>
    <mergeCell ref="P17:U17"/>
    <mergeCell ref="P18:U18"/>
    <mergeCell ref="P19:U19"/>
    <mergeCell ref="P20:U20"/>
    <mergeCell ref="P21:U21"/>
    <mergeCell ref="L21:O21"/>
    <mergeCell ref="G17:K17"/>
    <mergeCell ref="G18:K18"/>
    <mergeCell ref="G19:K19"/>
    <mergeCell ref="G20:K20"/>
    <mergeCell ref="L17:O17"/>
    <mergeCell ref="L18:O18"/>
    <mergeCell ref="L19:O19"/>
    <mergeCell ref="L20:O20"/>
    <mergeCell ref="G21:K21"/>
    <mergeCell ref="B21:F21"/>
    <mergeCell ref="O68:W68"/>
    <mergeCell ref="B46:B47"/>
  </mergeCells>
  <phoneticPr fontId="5" type="noConversion"/>
  <conditionalFormatting sqref="AD26:AD27">
    <cfRule type="containsText" dxfId="517" priority="266" stopIfTrue="1" operator="containsText" text="riesgo extrema">
      <formula>NOT(ISERROR(SEARCH("riesgo extrema",AD26)))</formula>
    </cfRule>
    <cfRule type="containsText" dxfId="516" priority="267" stopIfTrue="1" operator="containsText" text="riesgo extrema">
      <formula>NOT(ISERROR(SEARCH("riesgo extrema",AD26)))</formula>
    </cfRule>
    <cfRule type="containsText" dxfId="515" priority="268" stopIfTrue="1" operator="containsText" text="riesgo moderada">
      <formula>NOT(ISERROR(SEARCH("riesgo moderada",AD26)))</formula>
    </cfRule>
    <cfRule type="containsText" dxfId="514" priority="269" stopIfTrue="1" operator="containsText" text="Riesgo alta">
      <formula>NOT(ISERROR(SEARCH("Riesgo alta",AD26)))</formula>
    </cfRule>
    <cfRule type="containsText" dxfId="513" priority="270" stopIfTrue="1" operator="containsText" text="Riesgo baja">
      <formula>NOT(ISERROR(SEARCH("Riesgo baja",AD26)))</formula>
    </cfRule>
  </conditionalFormatting>
  <conditionalFormatting sqref="AE17">
    <cfRule type="colorScale" priority="240">
      <colorScale>
        <cfvo type="min"/>
        <cfvo type="percentile" val="50"/>
        <cfvo type="max"/>
        <color rgb="FFF8696B"/>
        <color rgb="FFFFEB84"/>
        <color rgb="FF63BE7B"/>
      </colorScale>
    </cfRule>
  </conditionalFormatting>
  <conditionalFormatting sqref="AB26 AB28 AB30 AB32 AB34 AB36 AB38 AB40 AB42 AB44 AB46 AB48 AB50 AB52 AB54 AB56 AB58 AB60 AB62 AB64">
    <cfRule type="containsText" dxfId="512" priority="92" stopIfTrue="1" operator="containsText" text="Riesgo Alto">
      <formula>NOT(ISERROR(SEARCH("Riesgo Alto",AB26)))</formula>
    </cfRule>
    <cfRule type="containsText" dxfId="511" priority="93" stopIfTrue="1" operator="containsText" text="Riesgo Moderado">
      <formula>NOT(ISERROR(SEARCH("Riesgo Moderado",AB26)))</formula>
    </cfRule>
    <cfRule type="containsText" dxfId="510" priority="94" stopIfTrue="1" operator="containsText" text="Riesgo Bajo">
      <formula>NOT(ISERROR(SEARCH("Riesgo Bajo",AB26)))</formula>
    </cfRule>
    <cfRule type="containsText" dxfId="509" priority="95" stopIfTrue="1" operator="containsText" text="Riesgo Alto">
      <formula>NOT(ISERROR(SEARCH("Riesgo Alto",AB26)))</formula>
    </cfRule>
    <cfRule type="containsText" dxfId="508" priority="96" stopIfTrue="1" operator="containsText" text="Riesgo Extremo">
      <formula>NOT(ISERROR(SEARCH("Riesgo Extremo",AB26)))</formula>
    </cfRule>
  </conditionalFormatting>
  <conditionalFormatting sqref="AB26 AB28 AB30 AB32 AB34 AB36 AB38 AB40 AB42 AB44 AB46 AB48 AB50 AB52 AB54 AB56 AB58 AB60 AB62 AB64">
    <cfRule type="containsText" dxfId="507" priority="91" stopIfTrue="1" operator="containsText" text="Riesgo Extremo">
      <formula>NOT(ISERROR(SEARCH("Riesgo Extremo",AB26)))</formula>
    </cfRule>
  </conditionalFormatting>
  <dataValidations count="2">
    <dataValidation type="list" allowBlank="1" showInputMessage="1" showErrorMessage="1" sqref="J64:X64 J28:X28 J30:X30 J32:X32 J34:X34 J36:X36 J38:X38 J40:X40 J42:X42 J44:X44 J46:X46 J48:X48 J50:X50 J52:X52 J62:X62 J54:X54 J56:X56 J58:X58 J60:X60 K26:X26">
      <formula1>$B$17:$B$21</formula1>
    </dataValidation>
    <dataValidation type="list" allowBlank="1" showInputMessage="1" showErrorMessage="1" sqref="J27:X27 J29:X29 J31:X31 J33:X33 J35:X35 J37:X37 J39:X39 J41:X41 J43:X43 J45:X45 J47:X47 J49:X49 J51:X51 J65:X65 J53:X53 J55:X55 J57:X57 J59:X59 J61:X61 J63:X63">
      <formula1>$L$17:$L$21</formula1>
    </dataValidation>
  </dataValidations>
  <printOptions horizontalCentered="1" verticalCentered="1"/>
  <pageMargins left="0.78740157480314965" right="0" top="0" bottom="0" header="0" footer="0"/>
  <pageSetup scale="53"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pageSetUpPr fitToPage="1"/>
  </sheetPr>
  <dimension ref="B2:L36"/>
  <sheetViews>
    <sheetView showGridLines="0" topLeftCell="A10" zoomScale="50" zoomScaleNormal="50" workbookViewId="0">
      <selection activeCell="E20" sqref="E20"/>
    </sheetView>
  </sheetViews>
  <sheetFormatPr baseColWidth="10" defaultRowHeight="12.75" x14ac:dyDescent="0.2"/>
  <cols>
    <col min="1" max="1" width="6.7109375" customWidth="1"/>
    <col min="2" max="2" width="34.7109375" customWidth="1"/>
    <col min="3" max="3" width="8.5703125" customWidth="1"/>
    <col min="4" max="8" width="45.85546875" customWidth="1"/>
  </cols>
  <sheetData>
    <row r="2" spans="2:12" x14ac:dyDescent="0.2">
      <c r="D2" s="1"/>
      <c r="E2" s="1"/>
      <c r="F2" s="1"/>
      <c r="G2" s="1"/>
      <c r="H2" s="1"/>
    </row>
    <row r="3" spans="2:12" x14ac:dyDescent="0.2">
      <c r="D3" s="1"/>
      <c r="E3" s="1"/>
      <c r="F3" s="1"/>
      <c r="G3" s="1"/>
      <c r="H3" s="1"/>
    </row>
    <row r="4" spans="2:12" x14ac:dyDescent="0.2">
      <c r="D4" s="1"/>
      <c r="E4" s="1"/>
      <c r="F4" s="1"/>
      <c r="G4" s="1"/>
      <c r="H4" s="1"/>
    </row>
    <row r="5" spans="2:12" ht="24.75" customHeight="1" x14ac:dyDescent="0.3">
      <c r="B5" s="762"/>
      <c r="C5" s="762"/>
      <c r="D5" s="761" t="s">
        <v>96</v>
      </c>
      <c r="E5" s="761"/>
      <c r="F5" s="761"/>
      <c r="G5" s="761"/>
      <c r="H5" s="57" t="s">
        <v>308</v>
      </c>
    </row>
    <row r="6" spans="2:12" ht="24.75" customHeight="1" x14ac:dyDescent="0.3">
      <c r="B6" s="762"/>
      <c r="C6" s="762"/>
      <c r="D6" s="761" t="s">
        <v>76</v>
      </c>
      <c r="E6" s="761"/>
      <c r="F6" s="761"/>
      <c r="G6" s="761"/>
      <c r="H6" s="57" t="s">
        <v>309</v>
      </c>
    </row>
    <row r="7" spans="2:12" ht="24.75" customHeight="1" x14ac:dyDescent="0.3">
      <c r="B7" s="762"/>
      <c r="C7" s="762"/>
      <c r="D7" s="761" t="s">
        <v>77</v>
      </c>
      <c r="E7" s="761"/>
      <c r="F7" s="761"/>
      <c r="G7" s="761"/>
      <c r="H7" s="61" t="s">
        <v>301</v>
      </c>
    </row>
    <row r="8" spans="2:12" ht="24.75" customHeight="1" x14ac:dyDescent="0.3">
      <c r="B8" s="762"/>
      <c r="C8" s="762"/>
      <c r="D8" s="761" t="s">
        <v>128</v>
      </c>
      <c r="E8" s="761"/>
      <c r="F8" s="761"/>
      <c r="G8" s="761"/>
      <c r="H8" s="283" t="s">
        <v>78</v>
      </c>
    </row>
    <row r="9" spans="2:12" ht="14.25" customHeight="1" thickBot="1" x14ac:dyDescent="0.25">
      <c r="B9" s="31"/>
      <c r="C9" s="32"/>
      <c r="D9" s="33"/>
      <c r="E9" s="33"/>
      <c r="F9" s="33"/>
      <c r="G9" s="33"/>
      <c r="H9" s="33"/>
    </row>
    <row r="10" spans="2:12" ht="34.5" customHeight="1" thickBot="1" x14ac:dyDescent="0.25">
      <c r="B10" s="757" t="s">
        <v>2</v>
      </c>
      <c r="C10" s="758"/>
      <c r="D10" s="753" t="s">
        <v>3</v>
      </c>
      <c r="E10" s="754"/>
      <c r="F10" s="754"/>
      <c r="G10" s="754"/>
      <c r="H10" s="755"/>
    </row>
    <row r="11" spans="2:12" ht="26.25" thickBot="1" x14ac:dyDescent="0.25">
      <c r="B11" s="759"/>
      <c r="C11" s="760"/>
      <c r="D11" s="34" t="s">
        <v>59</v>
      </c>
      <c r="E11" s="34" t="s">
        <v>67</v>
      </c>
      <c r="F11" s="6" t="s">
        <v>68</v>
      </c>
      <c r="G11" s="34" t="s">
        <v>69</v>
      </c>
      <c r="H11" s="34" t="s">
        <v>70</v>
      </c>
      <c r="K11" s="90" t="s">
        <v>30</v>
      </c>
      <c r="L11" s="91" t="s">
        <v>151</v>
      </c>
    </row>
    <row r="12" spans="2:12" ht="20.25" customHeight="1" x14ac:dyDescent="0.2">
      <c r="B12" s="750" t="s">
        <v>56</v>
      </c>
      <c r="C12" s="750">
        <v>1</v>
      </c>
      <c r="D12" s="41">
        <v>1</v>
      </c>
      <c r="E12" s="41">
        <v>6</v>
      </c>
      <c r="F12" s="50">
        <v>7</v>
      </c>
      <c r="G12" s="42">
        <v>11</v>
      </c>
      <c r="H12" s="42">
        <v>13</v>
      </c>
      <c r="K12" s="748" t="s">
        <v>152</v>
      </c>
      <c r="L12" s="88" t="s">
        <v>186</v>
      </c>
    </row>
    <row r="13" spans="2:12" ht="51.75" customHeight="1" x14ac:dyDescent="0.2">
      <c r="B13" s="751"/>
      <c r="C13" s="751"/>
      <c r="D13" s="43" t="s">
        <v>252</v>
      </c>
      <c r="E13" s="43" t="s">
        <v>253</v>
      </c>
      <c r="F13" s="51" t="s">
        <v>257</v>
      </c>
      <c r="G13" s="37" t="s">
        <v>261</v>
      </c>
      <c r="H13" s="37" t="s">
        <v>262</v>
      </c>
      <c r="K13" s="749"/>
      <c r="L13" s="92" t="s">
        <v>187</v>
      </c>
    </row>
    <row r="14" spans="2:12" ht="20.25" customHeight="1" x14ac:dyDescent="0.2">
      <c r="B14" s="751"/>
      <c r="C14" s="751"/>
      <c r="D14" s="35" t="s">
        <v>28</v>
      </c>
      <c r="E14" s="35" t="s">
        <v>28</v>
      </c>
      <c r="F14" s="52"/>
      <c r="G14" s="36" t="s">
        <v>39</v>
      </c>
      <c r="H14" s="36" t="s">
        <v>39</v>
      </c>
      <c r="K14" s="749"/>
      <c r="L14" s="92" t="s">
        <v>188</v>
      </c>
    </row>
    <row r="15" spans="2:12" ht="20.25" customHeight="1" x14ac:dyDescent="0.2">
      <c r="B15" s="751"/>
      <c r="C15" s="751"/>
      <c r="D15" s="44"/>
      <c r="E15" s="44"/>
      <c r="F15" s="52" t="s">
        <v>39</v>
      </c>
      <c r="G15" s="36" t="s">
        <v>27</v>
      </c>
      <c r="H15" s="36" t="s">
        <v>27</v>
      </c>
      <c r="K15" s="749"/>
      <c r="L15" s="92" t="s">
        <v>189</v>
      </c>
    </row>
    <row r="16" spans="2:12" ht="38.25" customHeight="1" thickBot="1" x14ac:dyDescent="0.25">
      <c r="B16" s="752"/>
      <c r="C16" s="752"/>
      <c r="D16" s="45"/>
      <c r="E16" s="45"/>
      <c r="F16" s="53"/>
      <c r="G16" s="46" t="s">
        <v>60</v>
      </c>
      <c r="H16" s="46" t="s">
        <v>60</v>
      </c>
      <c r="K16" s="749"/>
      <c r="L16" s="92" t="s">
        <v>190</v>
      </c>
    </row>
    <row r="17" spans="2:12" ht="20.25" customHeight="1" x14ac:dyDescent="0.2">
      <c r="B17" s="750" t="s">
        <v>57</v>
      </c>
      <c r="C17" s="750">
        <v>2</v>
      </c>
      <c r="D17" s="41">
        <v>2</v>
      </c>
      <c r="E17" s="41">
        <v>12</v>
      </c>
      <c r="F17" s="50">
        <v>14</v>
      </c>
      <c r="G17" s="42">
        <v>22</v>
      </c>
      <c r="H17" s="47">
        <v>26</v>
      </c>
      <c r="K17" s="763" t="s">
        <v>214</v>
      </c>
      <c r="L17" s="63" t="s">
        <v>191</v>
      </c>
    </row>
    <row r="18" spans="2:12" ht="35.25" customHeight="1" x14ac:dyDescent="0.2">
      <c r="B18" s="751"/>
      <c r="C18" s="751"/>
      <c r="D18" s="43" t="s">
        <v>254</v>
      </c>
      <c r="E18" s="43" t="s">
        <v>255</v>
      </c>
      <c r="F18" s="51" t="s">
        <v>258</v>
      </c>
      <c r="G18" s="37" t="s">
        <v>263</v>
      </c>
      <c r="H18" s="39" t="s">
        <v>269</v>
      </c>
      <c r="K18" s="764"/>
      <c r="L18" s="63" t="s">
        <v>192</v>
      </c>
    </row>
    <row r="19" spans="2:12" ht="20.25" customHeight="1" x14ac:dyDescent="0.2">
      <c r="B19" s="751"/>
      <c r="C19" s="751"/>
      <c r="D19" s="35" t="s">
        <v>28</v>
      </c>
      <c r="E19" s="35" t="s">
        <v>28</v>
      </c>
      <c r="F19" s="52"/>
      <c r="G19" s="36" t="s">
        <v>39</v>
      </c>
      <c r="H19" s="48" t="s">
        <v>27</v>
      </c>
      <c r="K19" s="764"/>
      <c r="L19" s="63" t="s">
        <v>193</v>
      </c>
    </row>
    <row r="20" spans="2:12" ht="20.25" customHeight="1" x14ac:dyDescent="0.2">
      <c r="B20" s="751"/>
      <c r="C20" s="751"/>
      <c r="D20" s="44"/>
      <c r="E20" s="44"/>
      <c r="F20" s="52" t="s">
        <v>39</v>
      </c>
      <c r="G20" s="36" t="s">
        <v>27</v>
      </c>
      <c r="H20" s="48" t="s">
        <v>39</v>
      </c>
      <c r="K20" s="764"/>
      <c r="L20" s="63" t="s">
        <v>194</v>
      </c>
    </row>
    <row r="21" spans="2:12" ht="53.25" customHeight="1" thickBot="1" x14ac:dyDescent="0.25">
      <c r="B21" s="752"/>
      <c r="C21" s="752"/>
      <c r="D21" s="45"/>
      <c r="E21" s="45"/>
      <c r="F21" s="53"/>
      <c r="G21" s="46" t="s">
        <v>60</v>
      </c>
      <c r="H21" s="49" t="s">
        <v>60</v>
      </c>
      <c r="K21" s="756" t="s">
        <v>278</v>
      </c>
      <c r="L21" s="86" t="s">
        <v>195</v>
      </c>
    </row>
    <row r="22" spans="2:12" ht="20.25" customHeight="1" x14ac:dyDescent="0.2">
      <c r="B22" s="750" t="s">
        <v>124</v>
      </c>
      <c r="C22" s="750">
        <v>3</v>
      </c>
      <c r="D22" s="41">
        <v>3</v>
      </c>
      <c r="E22" s="50">
        <v>18</v>
      </c>
      <c r="F22" s="42">
        <v>21</v>
      </c>
      <c r="G22" s="47">
        <v>33</v>
      </c>
      <c r="H22" s="47">
        <v>39</v>
      </c>
      <c r="K22" s="756"/>
      <c r="L22" s="86" t="s">
        <v>196</v>
      </c>
    </row>
    <row r="23" spans="2:12" ht="33.75" customHeight="1" x14ac:dyDescent="0.2">
      <c r="B23" s="751"/>
      <c r="C23" s="751"/>
      <c r="D23" s="43" t="s">
        <v>256</v>
      </c>
      <c r="E23" s="51" t="s">
        <v>259</v>
      </c>
      <c r="F23" s="37" t="s">
        <v>264</v>
      </c>
      <c r="G23" s="39" t="s">
        <v>270</v>
      </c>
      <c r="H23" s="39" t="s">
        <v>271</v>
      </c>
      <c r="K23" s="756"/>
      <c r="L23" s="86" t="s">
        <v>197</v>
      </c>
    </row>
    <row r="24" spans="2:12" ht="20.25" customHeight="1" x14ac:dyDescent="0.2">
      <c r="B24" s="751"/>
      <c r="C24" s="751"/>
      <c r="D24" s="35" t="s">
        <v>28</v>
      </c>
      <c r="E24" s="52"/>
      <c r="F24" s="36" t="s">
        <v>39</v>
      </c>
      <c r="G24" s="48" t="s">
        <v>27</v>
      </c>
      <c r="H24" s="48" t="s">
        <v>27</v>
      </c>
      <c r="K24" s="756"/>
      <c r="L24" s="86" t="s">
        <v>198</v>
      </c>
    </row>
    <row r="25" spans="2:12" ht="20.25" customHeight="1" x14ac:dyDescent="0.2">
      <c r="B25" s="751"/>
      <c r="C25" s="751"/>
      <c r="D25" s="44"/>
      <c r="E25" s="52" t="s">
        <v>39</v>
      </c>
      <c r="F25" s="36" t="s">
        <v>27</v>
      </c>
      <c r="G25" s="48" t="s">
        <v>39</v>
      </c>
      <c r="H25" s="48" t="s">
        <v>39</v>
      </c>
      <c r="K25" s="756"/>
      <c r="L25" s="86" t="s">
        <v>199</v>
      </c>
    </row>
    <row r="26" spans="2:12" ht="56.25" customHeight="1" thickBot="1" x14ac:dyDescent="0.25">
      <c r="B26" s="752"/>
      <c r="C26" s="752"/>
      <c r="D26" s="45"/>
      <c r="E26" s="53"/>
      <c r="F26" s="46" t="s">
        <v>60</v>
      </c>
      <c r="G26" s="49" t="s">
        <v>60</v>
      </c>
      <c r="H26" s="49" t="s">
        <v>60</v>
      </c>
      <c r="K26" s="756"/>
      <c r="L26" s="86" t="s">
        <v>200</v>
      </c>
    </row>
    <row r="27" spans="2:12" ht="20.25" customHeight="1" x14ac:dyDescent="0.2">
      <c r="B27" s="750" t="s">
        <v>58</v>
      </c>
      <c r="C27" s="750">
        <v>4</v>
      </c>
      <c r="D27" s="50">
        <v>4</v>
      </c>
      <c r="E27" s="42">
        <v>24</v>
      </c>
      <c r="F27" s="42">
        <v>28</v>
      </c>
      <c r="G27" s="47">
        <v>44</v>
      </c>
      <c r="H27" s="47">
        <v>52</v>
      </c>
      <c r="K27" s="756"/>
      <c r="L27" s="86" t="s">
        <v>201</v>
      </c>
    </row>
    <row r="28" spans="2:12" ht="38.25" customHeight="1" x14ac:dyDescent="0.2">
      <c r="B28" s="751"/>
      <c r="C28" s="751"/>
      <c r="D28" s="51" t="s">
        <v>260</v>
      </c>
      <c r="E28" s="38" t="s">
        <v>265</v>
      </c>
      <c r="F28" s="38" t="s">
        <v>266</v>
      </c>
      <c r="G28" s="39" t="s">
        <v>272</v>
      </c>
      <c r="H28" s="39" t="s">
        <v>273</v>
      </c>
      <c r="K28" s="756"/>
      <c r="L28" s="86" t="s">
        <v>202</v>
      </c>
    </row>
    <row r="29" spans="2:12" ht="20.25" customHeight="1" x14ac:dyDescent="0.2">
      <c r="B29" s="751"/>
      <c r="C29" s="751"/>
      <c r="D29" s="52"/>
      <c r="E29" s="36" t="s">
        <v>39</v>
      </c>
      <c r="F29" s="36" t="s">
        <v>39</v>
      </c>
      <c r="G29" s="48" t="s">
        <v>27</v>
      </c>
      <c r="H29" s="48" t="s">
        <v>27</v>
      </c>
      <c r="K29" s="765" t="s">
        <v>277</v>
      </c>
      <c r="L29" s="87" t="s">
        <v>203</v>
      </c>
    </row>
    <row r="30" spans="2:12" ht="20.25" customHeight="1" x14ac:dyDescent="0.2">
      <c r="B30" s="751"/>
      <c r="C30" s="751"/>
      <c r="D30" s="52" t="s">
        <v>39</v>
      </c>
      <c r="E30" s="36" t="s">
        <v>27</v>
      </c>
      <c r="F30" s="36" t="s">
        <v>27</v>
      </c>
      <c r="G30" s="48" t="s">
        <v>39</v>
      </c>
      <c r="H30" s="48" t="s">
        <v>39</v>
      </c>
      <c r="K30" s="765"/>
      <c r="L30" s="87" t="s">
        <v>204</v>
      </c>
    </row>
    <row r="31" spans="2:12" ht="42.75" customHeight="1" thickBot="1" x14ac:dyDescent="0.25">
      <c r="B31" s="752"/>
      <c r="C31" s="752"/>
      <c r="D31" s="53"/>
      <c r="E31" s="46" t="s">
        <v>60</v>
      </c>
      <c r="F31" s="46" t="s">
        <v>60</v>
      </c>
      <c r="G31" s="49" t="s">
        <v>60</v>
      </c>
      <c r="H31" s="49" t="s">
        <v>60</v>
      </c>
      <c r="K31" s="765"/>
      <c r="L31" s="87" t="s">
        <v>205</v>
      </c>
    </row>
    <row r="32" spans="2:12" ht="20.25" customHeight="1" x14ac:dyDescent="0.2">
      <c r="B32" s="750" t="s">
        <v>125</v>
      </c>
      <c r="C32" s="750">
        <v>5</v>
      </c>
      <c r="D32" s="42">
        <v>5</v>
      </c>
      <c r="E32" s="42">
        <v>30</v>
      </c>
      <c r="F32" s="47">
        <v>35</v>
      </c>
      <c r="G32" s="47">
        <v>55</v>
      </c>
      <c r="H32" s="47">
        <v>65</v>
      </c>
      <c r="K32" s="765"/>
      <c r="L32" s="87" t="s">
        <v>206</v>
      </c>
    </row>
    <row r="33" spans="2:12" ht="27.75" customHeight="1" x14ac:dyDescent="0.2">
      <c r="B33" s="751"/>
      <c r="C33" s="751"/>
      <c r="D33" s="37" t="s">
        <v>267</v>
      </c>
      <c r="E33" s="37" t="s">
        <v>268</v>
      </c>
      <c r="F33" s="39" t="s">
        <v>274</v>
      </c>
      <c r="G33" s="39" t="s">
        <v>275</v>
      </c>
      <c r="H33" s="39" t="s">
        <v>276</v>
      </c>
      <c r="K33" s="765"/>
      <c r="L33" s="87" t="s">
        <v>207</v>
      </c>
    </row>
    <row r="34" spans="2:12" ht="20.25" customHeight="1" x14ac:dyDescent="0.2">
      <c r="B34" s="751"/>
      <c r="C34" s="751"/>
      <c r="D34" s="36" t="s">
        <v>39</v>
      </c>
      <c r="E34" s="36" t="s">
        <v>39</v>
      </c>
      <c r="F34" s="48" t="s">
        <v>27</v>
      </c>
      <c r="G34" s="48" t="s">
        <v>27</v>
      </c>
      <c r="H34" s="48" t="s">
        <v>27</v>
      </c>
      <c r="K34" s="765"/>
      <c r="L34" s="87" t="s">
        <v>208</v>
      </c>
    </row>
    <row r="35" spans="2:12" ht="20.25" customHeight="1" x14ac:dyDescent="0.2">
      <c r="B35" s="751"/>
      <c r="C35" s="751"/>
      <c r="D35" s="36" t="s">
        <v>27</v>
      </c>
      <c r="E35" s="36" t="s">
        <v>27</v>
      </c>
      <c r="F35" s="48" t="s">
        <v>39</v>
      </c>
      <c r="G35" s="48" t="s">
        <v>39</v>
      </c>
      <c r="H35" s="48" t="s">
        <v>39</v>
      </c>
      <c r="K35" s="765"/>
      <c r="L35" s="87" t="s">
        <v>209</v>
      </c>
    </row>
    <row r="36" spans="2:12" ht="39.75" customHeight="1" thickBot="1" x14ac:dyDescent="0.25">
      <c r="B36" s="752"/>
      <c r="C36" s="752"/>
      <c r="D36" s="46" t="s">
        <v>60</v>
      </c>
      <c r="E36" s="46" t="s">
        <v>60</v>
      </c>
      <c r="F36" s="49" t="s">
        <v>60</v>
      </c>
      <c r="G36" s="49" t="s">
        <v>60</v>
      </c>
      <c r="H36" s="49" t="s">
        <v>60</v>
      </c>
      <c r="K36" s="765"/>
      <c r="L36" s="87" t="s">
        <v>210</v>
      </c>
    </row>
  </sheetData>
  <sheetProtection password="DE4F" sheet="1"/>
  <mergeCells count="21">
    <mergeCell ref="B32:B36"/>
    <mergeCell ref="K17:K20"/>
    <mergeCell ref="B17:B21"/>
    <mergeCell ref="C17:C21"/>
    <mergeCell ref="C32:C36"/>
    <mergeCell ref="K29:K36"/>
    <mergeCell ref="D6:G6"/>
    <mergeCell ref="D7:G7"/>
    <mergeCell ref="D8:G8"/>
    <mergeCell ref="B5:C8"/>
    <mergeCell ref="D5:G5"/>
    <mergeCell ref="K12:K16"/>
    <mergeCell ref="B22:B26"/>
    <mergeCell ref="C27:C31"/>
    <mergeCell ref="D10:H10"/>
    <mergeCell ref="K21:K28"/>
    <mergeCell ref="B12:B16"/>
    <mergeCell ref="B27:B31"/>
    <mergeCell ref="B10:C11"/>
    <mergeCell ref="C12:C16"/>
    <mergeCell ref="C22:C26"/>
  </mergeCells>
  <phoneticPr fontId="5" type="noConversion"/>
  <printOptions horizontalCentered="1" verticalCentered="1"/>
  <pageMargins left="0.98425196850393704" right="0" top="0" bottom="0" header="0" footer="0"/>
  <pageSetup scale="45"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
  <dimension ref="A1:AA82"/>
  <sheetViews>
    <sheetView showGridLines="0" topLeftCell="A20" zoomScale="60" zoomScaleNormal="60" workbookViewId="0">
      <pane xSplit="7" ySplit="4" topLeftCell="N24" activePane="bottomRight" state="frozen"/>
      <selection activeCell="A20" sqref="A20"/>
      <selection pane="topRight" activeCell="H20" sqref="H20"/>
      <selection pane="bottomLeft" activeCell="A24" sqref="A24"/>
      <selection pane="bottomRight" activeCell="W33" sqref="W33:W35"/>
    </sheetView>
  </sheetViews>
  <sheetFormatPr baseColWidth="10" defaultRowHeight="18" x14ac:dyDescent="0.25"/>
  <cols>
    <col min="1" max="1" width="6.28515625" style="158" customWidth="1"/>
    <col min="2" max="2" width="9.140625" style="158" customWidth="1"/>
    <col min="3" max="3" width="31.85546875" style="158" customWidth="1"/>
    <col min="4" max="4" width="18.5703125" style="158" customWidth="1"/>
    <col min="5" max="5" width="17.140625" style="158" customWidth="1"/>
    <col min="6" max="6" width="31" style="158" customWidth="1"/>
    <col min="7" max="7" width="17.7109375" style="158" customWidth="1"/>
    <col min="8" max="8" width="34.42578125" style="158" customWidth="1"/>
    <col min="9" max="10" width="5.7109375" style="158" customWidth="1"/>
    <col min="11" max="15" width="31.7109375" style="158" customWidth="1"/>
    <col min="16" max="18" width="23.28515625" style="159" customWidth="1"/>
    <col min="19" max="19" width="21" style="158" hidden="1" customWidth="1"/>
    <col min="20" max="22" width="15.85546875" style="158" customWidth="1"/>
    <col min="23" max="23" width="32.7109375" style="158" customWidth="1"/>
    <col min="24" max="24" width="19.5703125" style="158" customWidth="1"/>
    <col min="25" max="25" width="27" style="158" customWidth="1"/>
    <col min="26" max="27" width="0" style="158" hidden="1" customWidth="1"/>
    <col min="28" max="16384" width="11.42578125" style="158"/>
  </cols>
  <sheetData>
    <row r="1" spans="2:25" ht="1.5" customHeight="1" x14ac:dyDescent="0.25"/>
    <row r="2" spans="2:25" ht="1.5" customHeight="1" x14ac:dyDescent="0.25">
      <c r="B2" s="160"/>
      <c r="C2" s="160"/>
      <c r="D2" s="160"/>
      <c r="E2" s="160"/>
      <c r="F2" s="160"/>
      <c r="G2" s="160"/>
      <c r="H2" s="160"/>
      <c r="I2" s="160"/>
      <c r="J2" s="160"/>
      <c r="K2" s="160"/>
      <c r="L2" s="160"/>
      <c r="M2" s="160"/>
      <c r="N2" s="160"/>
      <c r="O2" s="160"/>
      <c r="P2" s="161"/>
      <c r="Q2" s="161"/>
      <c r="R2" s="161"/>
      <c r="S2" s="160"/>
    </row>
    <row r="3" spans="2:25" ht="1.5" customHeight="1" x14ac:dyDescent="0.25">
      <c r="B3" s="160"/>
      <c r="C3" s="160"/>
      <c r="D3" s="160"/>
      <c r="E3" s="160"/>
      <c r="F3" s="160"/>
      <c r="G3" s="160"/>
      <c r="H3" s="160"/>
      <c r="I3" s="160"/>
      <c r="J3" s="160"/>
      <c r="K3" s="160"/>
      <c r="L3" s="160"/>
      <c r="M3" s="160"/>
      <c r="N3" s="160"/>
      <c r="O3" s="160"/>
      <c r="P3" s="161"/>
      <c r="Q3" s="161"/>
      <c r="R3" s="161"/>
      <c r="S3" s="160"/>
    </row>
    <row r="4" spans="2:25" ht="1.5" customHeight="1" x14ac:dyDescent="0.25">
      <c r="B4" s="160"/>
      <c r="C4" s="160"/>
      <c r="D4" s="160"/>
      <c r="E4" s="160"/>
      <c r="F4" s="160"/>
      <c r="G4" s="160"/>
      <c r="H4" s="160"/>
      <c r="I4" s="160"/>
      <c r="J4" s="160"/>
      <c r="K4" s="160"/>
      <c r="L4" s="160"/>
      <c r="M4" s="160"/>
      <c r="N4" s="160"/>
      <c r="O4" s="160"/>
      <c r="P4" s="161"/>
      <c r="Q4" s="161"/>
      <c r="R4" s="161"/>
      <c r="S4" s="160"/>
    </row>
    <row r="5" spans="2:25" ht="25.5" customHeight="1" x14ac:dyDescent="0.25">
      <c r="B5" s="862"/>
      <c r="C5" s="862"/>
      <c r="D5" s="862"/>
      <c r="E5" s="862"/>
      <c r="F5" s="862"/>
      <c r="G5" s="862"/>
      <c r="H5" s="862"/>
      <c r="I5" s="862"/>
      <c r="J5" s="862"/>
      <c r="K5" s="862"/>
      <c r="L5" s="862"/>
      <c r="M5" s="862"/>
      <c r="N5" s="862"/>
      <c r="O5" s="862"/>
      <c r="P5" s="862"/>
      <c r="Q5" s="862"/>
      <c r="R5" s="862"/>
      <c r="S5" s="862"/>
    </row>
    <row r="6" spans="2:25" ht="23.25" customHeight="1" x14ac:dyDescent="0.25">
      <c r="B6" s="869"/>
      <c r="C6" s="870"/>
      <c r="D6" s="870"/>
      <c r="E6" s="871"/>
      <c r="F6" s="771" t="s">
        <v>96</v>
      </c>
      <c r="G6" s="772"/>
      <c r="H6" s="772"/>
      <c r="I6" s="772"/>
      <c r="J6" s="772"/>
      <c r="K6" s="772"/>
      <c r="L6" s="772"/>
      <c r="M6" s="772"/>
      <c r="N6" s="772"/>
      <c r="O6" s="772"/>
      <c r="P6" s="772"/>
      <c r="Q6" s="772"/>
      <c r="R6" s="772"/>
      <c r="S6" s="772"/>
      <c r="T6" s="772"/>
      <c r="U6" s="772"/>
      <c r="V6" s="772"/>
      <c r="W6" s="773"/>
      <c r="X6" s="290" t="s">
        <v>302</v>
      </c>
      <c r="Y6" s="291" t="s">
        <v>303</v>
      </c>
    </row>
    <row r="7" spans="2:25" ht="23.25" customHeight="1" x14ac:dyDescent="0.25">
      <c r="B7" s="872"/>
      <c r="C7" s="873"/>
      <c r="D7" s="873"/>
      <c r="E7" s="874"/>
      <c r="F7" s="771" t="s">
        <v>76</v>
      </c>
      <c r="G7" s="772"/>
      <c r="H7" s="772"/>
      <c r="I7" s="772"/>
      <c r="J7" s="772"/>
      <c r="K7" s="772"/>
      <c r="L7" s="772"/>
      <c r="M7" s="772"/>
      <c r="N7" s="772"/>
      <c r="O7" s="772"/>
      <c r="P7" s="772"/>
      <c r="Q7" s="772"/>
      <c r="R7" s="772"/>
      <c r="S7" s="772"/>
      <c r="T7" s="772"/>
      <c r="U7" s="772"/>
      <c r="V7" s="772"/>
      <c r="W7" s="773"/>
      <c r="X7" s="292" t="s">
        <v>304</v>
      </c>
      <c r="Y7" s="293" t="s">
        <v>305</v>
      </c>
    </row>
    <row r="8" spans="2:25" ht="23.25" customHeight="1" x14ac:dyDescent="0.25">
      <c r="B8" s="872"/>
      <c r="C8" s="873"/>
      <c r="D8" s="873"/>
      <c r="E8" s="874"/>
      <c r="F8" s="771" t="s">
        <v>77</v>
      </c>
      <c r="G8" s="772"/>
      <c r="H8" s="772"/>
      <c r="I8" s="772"/>
      <c r="J8" s="772"/>
      <c r="K8" s="772"/>
      <c r="L8" s="772"/>
      <c r="M8" s="772"/>
      <c r="N8" s="772"/>
      <c r="O8" s="772"/>
      <c r="P8" s="772"/>
      <c r="Q8" s="772"/>
      <c r="R8" s="772"/>
      <c r="S8" s="772"/>
      <c r="T8" s="772"/>
      <c r="U8" s="772"/>
      <c r="V8" s="772"/>
      <c r="W8" s="773"/>
      <c r="X8" s="294" t="s">
        <v>306</v>
      </c>
      <c r="Y8" s="295">
        <v>41716</v>
      </c>
    </row>
    <row r="9" spans="2:25" ht="23.25" customHeight="1" x14ac:dyDescent="0.25">
      <c r="B9" s="875"/>
      <c r="C9" s="876"/>
      <c r="D9" s="876"/>
      <c r="E9" s="877"/>
      <c r="F9" s="774" t="s">
        <v>24</v>
      </c>
      <c r="G9" s="775"/>
      <c r="H9" s="775"/>
      <c r="I9" s="775"/>
      <c r="J9" s="775"/>
      <c r="K9" s="775"/>
      <c r="L9" s="775"/>
      <c r="M9" s="775"/>
      <c r="N9" s="775"/>
      <c r="O9" s="775"/>
      <c r="P9" s="775"/>
      <c r="Q9" s="775"/>
      <c r="R9" s="775"/>
      <c r="S9" s="775"/>
      <c r="T9" s="775"/>
      <c r="U9" s="775"/>
      <c r="V9" s="775"/>
      <c r="W9" s="776"/>
      <c r="X9" s="769" t="s">
        <v>307</v>
      </c>
      <c r="Y9" s="770"/>
    </row>
    <row r="10" spans="2:25" ht="17.25" customHeight="1" x14ac:dyDescent="0.25">
      <c r="B10" s="868"/>
      <c r="C10" s="868"/>
      <c r="D10" s="162"/>
      <c r="E10" s="162"/>
      <c r="F10" s="163"/>
      <c r="G10" s="163"/>
      <c r="H10" s="163"/>
      <c r="I10" s="163"/>
      <c r="J10" s="163"/>
      <c r="K10" s="163"/>
      <c r="L10" s="163"/>
      <c r="M10" s="163"/>
      <c r="S10" s="164"/>
    </row>
    <row r="11" spans="2:25" x14ac:dyDescent="0.25">
      <c r="N11" s="158" t="s">
        <v>0</v>
      </c>
      <c r="S11" s="165" t="s">
        <v>4</v>
      </c>
      <c r="T11" s="884" t="str">
        <f>'SEPG-F-040'!G8</f>
        <v>10 DE FEBRERO DE 2017</v>
      </c>
      <c r="U11" s="885"/>
      <c r="V11" s="885"/>
      <c r="W11" s="886"/>
      <c r="X11" s="166"/>
    </row>
    <row r="12" spans="2:25" ht="33" customHeight="1" x14ac:dyDescent="0.25">
      <c r="B12" s="797" t="str">
        <f>'SEPG-F-040'!B9:G9</f>
        <v>PROCESO DE EVALUACIÓN Y CONTROL INSTITUCIONAL - 2017</v>
      </c>
      <c r="C12" s="798"/>
      <c r="D12" s="798"/>
      <c r="E12" s="798"/>
      <c r="F12" s="798"/>
      <c r="G12" s="798"/>
      <c r="H12" s="798"/>
      <c r="I12" s="798"/>
      <c r="J12" s="798"/>
      <c r="K12" s="798"/>
      <c r="L12" s="798"/>
      <c r="M12" s="798"/>
      <c r="N12" s="798"/>
      <c r="O12" s="798"/>
      <c r="P12" s="798"/>
      <c r="Q12" s="798"/>
      <c r="R12" s="798"/>
      <c r="S12" s="798"/>
      <c r="T12" s="798"/>
      <c r="U12" s="798"/>
      <c r="V12" s="798"/>
      <c r="W12" s="798"/>
      <c r="X12" s="798"/>
      <c r="Y12" s="799"/>
    </row>
    <row r="13" spans="2:25" ht="56.25" customHeight="1" x14ac:dyDescent="0.25">
      <c r="B13" s="865" t="s">
        <v>292</v>
      </c>
      <c r="C13" s="866"/>
      <c r="D13" s="866"/>
      <c r="E13" s="866"/>
      <c r="F13" s="867"/>
      <c r="G13" s="800" t="str">
        <f>'SEPG-F-007'!D11</f>
        <v>Verificar el cumplimiento de los requisitos que se establezcan en las normas internas y externas aplicables a la gestión de la ANI, mediante la evaluación a los procesos de la Entidad, para determinar el grado de desempeño de los objetivos institucionales y a su vez  brindar  asesoramiento y acompañamiento a la Agencia en  el cumplimiento de la misión y visión institucional.</v>
      </c>
      <c r="H13" s="801"/>
      <c r="I13" s="801"/>
      <c r="J13" s="801"/>
      <c r="K13" s="801"/>
      <c r="L13" s="801"/>
      <c r="M13" s="801"/>
      <c r="N13" s="801"/>
      <c r="O13" s="801"/>
      <c r="P13" s="801"/>
      <c r="Q13" s="801"/>
      <c r="R13" s="801"/>
      <c r="S13" s="801"/>
      <c r="T13" s="801"/>
      <c r="U13" s="801"/>
      <c r="V13" s="801"/>
      <c r="W13" s="801"/>
      <c r="X13" s="801"/>
      <c r="Y13" s="802"/>
    </row>
    <row r="14" spans="2:25" ht="15.75" customHeight="1" x14ac:dyDescent="0.25">
      <c r="B14" s="863"/>
      <c r="C14" s="863"/>
      <c r="D14" s="863"/>
      <c r="E14" s="863"/>
      <c r="F14" s="864"/>
      <c r="G14" s="803"/>
      <c r="H14" s="803"/>
      <c r="I14" s="803"/>
      <c r="J14" s="803"/>
      <c r="K14" s="803"/>
      <c r="L14" s="803"/>
      <c r="M14" s="803"/>
      <c r="N14" s="803"/>
      <c r="O14" s="803"/>
      <c r="P14" s="803"/>
      <c r="Q14" s="803"/>
      <c r="R14" s="803"/>
      <c r="S14" s="803"/>
      <c r="T14" s="803"/>
      <c r="U14" s="803"/>
      <c r="V14" s="803"/>
      <c r="W14" s="803"/>
      <c r="X14" s="803"/>
      <c r="Y14" s="803"/>
    </row>
    <row r="15" spans="2:25" ht="12.75" customHeight="1" thickBot="1" x14ac:dyDescent="0.3">
      <c r="B15" s="167"/>
      <c r="C15" s="167"/>
      <c r="D15" s="167"/>
      <c r="E15" s="167"/>
      <c r="F15" s="167"/>
      <c r="G15" s="167"/>
      <c r="H15" s="167"/>
      <c r="I15" s="167"/>
      <c r="J15" s="167"/>
      <c r="K15" s="167"/>
      <c r="L15" s="167"/>
      <c r="M15" s="167"/>
      <c r="N15" s="168"/>
      <c r="O15" s="168"/>
      <c r="P15" s="168"/>
      <c r="Q15" s="168"/>
      <c r="R15" s="168"/>
      <c r="S15" s="168"/>
    </row>
    <row r="16" spans="2:25" ht="33" customHeight="1" thickBot="1" x14ac:dyDescent="0.3">
      <c r="B16" s="813" t="s">
        <v>22</v>
      </c>
      <c r="C16" s="814"/>
      <c r="D16" s="814"/>
      <c r="E16" s="814"/>
      <c r="F16" s="814"/>
      <c r="G16" s="814"/>
      <c r="H16" s="814"/>
      <c r="I16" s="814"/>
      <c r="J16" s="814"/>
      <c r="K16" s="814"/>
      <c r="L16" s="815"/>
      <c r="M16" s="169"/>
      <c r="N16" s="169"/>
      <c r="O16" s="169"/>
      <c r="P16" s="169"/>
      <c r="Q16" s="192"/>
      <c r="R16" s="192"/>
      <c r="S16" s="169"/>
      <c r="T16" s="169"/>
      <c r="U16" s="169"/>
      <c r="V16" s="169"/>
      <c r="W16" s="169"/>
      <c r="X16" s="169"/>
      <c r="Y16" s="169"/>
    </row>
    <row r="17" spans="1:27" ht="18.75" customHeight="1" x14ac:dyDescent="0.25">
      <c r="A17" s="170"/>
      <c r="B17" s="810" t="s">
        <v>183</v>
      </c>
      <c r="C17" s="811"/>
      <c r="D17" s="811"/>
      <c r="E17" s="811"/>
      <c r="F17" s="811"/>
      <c r="G17" s="811"/>
      <c r="H17" s="811"/>
      <c r="I17" s="811"/>
      <c r="J17" s="811"/>
      <c r="K17" s="811"/>
      <c r="L17" s="812"/>
      <c r="M17" s="171"/>
      <c r="N17" s="171"/>
      <c r="O17" s="171"/>
      <c r="P17" s="171"/>
      <c r="Q17" s="171"/>
      <c r="R17" s="171"/>
      <c r="S17" s="171"/>
      <c r="T17" s="171"/>
      <c r="U17" s="171"/>
      <c r="V17" s="171"/>
      <c r="W17" s="171"/>
      <c r="X17" s="171"/>
      <c r="Y17" s="171"/>
    </row>
    <row r="18" spans="1:27" ht="114" customHeight="1" x14ac:dyDescent="0.25">
      <c r="B18" s="804" t="s">
        <v>283</v>
      </c>
      <c r="C18" s="805"/>
      <c r="D18" s="805"/>
      <c r="E18" s="805"/>
      <c r="F18" s="805"/>
      <c r="G18" s="805"/>
      <c r="H18" s="805"/>
      <c r="I18" s="805"/>
      <c r="J18" s="805"/>
      <c r="K18" s="805"/>
      <c r="L18" s="806"/>
      <c r="M18" s="172"/>
      <c r="N18" s="172"/>
      <c r="O18" s="172"/>
      <c r="P18" s="172"/>
      <c r="Q18" s="193"/>
      <c r="R18" s="193"/>
      <c r="S18" s="172"/>
      <c r="T18" s="172"/>
      <c r="U18" s="172"/>
      <c r="V18" s="172"/>
      <c r="W18" s="172"/>
      <c r="X18" s="172"/>
      <c r="Y18" s="172"/>
    </row>
    <row r="19" spans="1:27" ht="108" customHeight="1" thickBot="1" x14ac:dyDescent="0.3">
      <c r="B19" s="807"/>
      <c r="C19" s="808"/>
      <c r="D19" s="808"/>
      <c r="E19" s="808"/>
      <c r="F19" s="808"/>
      <c r="G19" s="808"/>
      <c r="H19" s="808"/>
      <c r="I19" s="808"/>
      <c r="J19" s="808"/>
      <c r="K19" s="808"/>
      <c r="L19" s="809"/>
      <c r="M19" s="172"/>
      <c r="N19" s="172"/>
      <c r="O19" s="172"/>
      <c r="P19" s="172"/>
      <c r="Q19" s="193"/>
      <c r="R19" s="193"/>
      <c r="S19" s="172"/>
      <c r="T19" s="172"/>
      <c r="U19" s="172"/>
      <c r="V19" s="172"/>
      <c r="W19" s="172"/>
      <c r="X19" s="172"/>
      <c r="Y19" s="172"/>
    </row>
    <row r="20" spans="1:27" ht="16.5" customHeight="1" thickBot="1" x14ac:dyDescent="0.3">
      <c r="B20" s="173"/>
      <c r="C20" s="173"/>
      <c r="D20" s="173"/>
      <c r="E20" s="173"/>
      <c r="F20" s="173"/>
      <c r="G20" s="173"/>
      <c r="H20" s="173"/>
      <c r="I20" s="173"/>
      <c r="J20" s="173"/>
      <c r="K20" s="173"/>
      <c r="L20" s="173"/>
      <c r="M20" s="173"/>
      <c r="N20" s="173"/>
      <c r="O20" s="173"/>
      <c r="P20" s="173"/>
      <c r="Q20" s="173"/>
      <c r="R20" s="173"/>
      <c r="S20" s="173"/>
    </row>
    <row r="21" spans="1:27" ht="30" customHeight="1" thickBot="1" x14ac:dyDescent="0.3">
      <c r="B21" s="845" t="s">
        <v>180</v>
      </c>
      <c r="C21" s="846"/>
      <c r="D21" s="846"/>
      <c r="E21" s="846"/>
      <c r="F21" s="847"/>
      <c r="G21" s="854" t="s">
        <v>131</v>
      </c>
      <c r="H21" s="783"/>
      <c r="I21" s="783"/>
      <c r="J21" s="783"/>
      <c r="K21" s="783"/>
      <c r="L21" s="783"/>
      <c r="M21" s="851"/>
      <c r="N21" s="783" t="s">
        <v>137</v>
      </c>
      <c r="O21" s="851"/>
      <c r="P21" s="881" t="s">
        <v>155</v>
      </c>
      <c r="Q21" s="881"/>
      <c r="R21" s="881"/>
      <c r="S21" s="881"/>
      <c r="T21" s="879" t="s">
        <v>148</v>
      </c>
      <c r="U21" s="880"/>
      <c r="V21" s="880"/>
      <c r="W21" s="880"/>
      <c r="X21" s="779" t="s">
        <v>248</v>
      </c>
      <c r="Y21" s="780"/>
    </row>
    <row r="22" spans="1:27" ht="30" customHeight="1" thickBot="1" x14ac:dyDescent="0.3">
      <c r="B22" s="848"/>
      <c r="C22" s="849"/>
      <c r="D22" s="849"/>
      <c r="E22" s="849"/>
      <c r="F22" s="850"/>
      <c r="G22" s="855"/>
      <c r="H22" s="852"/>
      <c r="I22" s="852"/>
      <c r="J22" s="852"/>
      <c r="K22" s="852"/>
      <c r="L22" s="852"/>
      <c r="M22" s="853"/>
      <c r="N22" s="852"/>
      <c r="O22" s="853"/>
      <c r="P22" s="783" t="s">
        <v>139</v>
      </c>
      <c r="Q22" s="777" t="s">
        <v>295</v>
      </c>
      <c r="R22" s="777" t="s">
        <v>296</v>
      </c>
      <c r="S22" s="785" t="s">
        <v>138</v>
      </c>
      <c r="T22" s="777" t="s">
        <v>2</v>
      </c>
      <c r="U22" s="777" t="s">
        <v>3</v>
      </c>
      <c r="V22" s="882" t="s">
        <v>38</v>
      </c>
      <c r="W22" s="878" t="s">
        <v>179</v>
      </c>
      <c r="X22" s="781"/>
      <c r="Y22" s="782"/>
    </row>
    <row r="23" spans="1:27" ht="117.75" customHeight="1" thickBot="1" x14ac:dyDescent="0.3">
      <c r="B23" s="218" t="s">
        <v>33</v>
      </c>
      <c r="C23" s="219" t="s">
        <v>13</v>
      </c>
      <c r="D23" s="195" t="s">
        <v>2</v>
      </c>
      <c r="E23" s="219" t="s">
        <v>3</v>
      </c>
      <c r="F23" s="219" t="s">
        <v>177</v>
      </c>
      <c r="G23" s="325" t="s">
        <v>21</v>
      </c>
      <c r="H23" s="306" t="s">
        <v>18</v>
      </c>
      <c r="I23" s="326" t="s">
        <v>16</v>
      </c>
      <c r="J23" s="306" t="s">
        <v>17</v>
      </c>
      <c r="K23" s="327" t="s">
        <v>136</v>
      </c>
      <c r="L23" s="328" t="s">
        <v>182</v>
      </c>
      <c r="M23" s="327" t="s">
        <v>134</v>
      </c>
      <c r="N23" s="328" t="s">
        <v>181</v>
      </c>
      <c r="O23" s="329" t="s">
        <v>132</v>
      </c>
      <c r="P23" s="784"/>
      <c r="Q23" s="778"/>
      <c r="R23" s="778"/>
      <c r="S23" s="786"/>
      <c r="T23" s="778"/>
      <c r="U23" s="778"/>
      <c r="V23" s="883"/>
      <c r="W23" s="778"/>
      <c r="X23" s="229" t="s">
        <v>38</v>
      </c>
      <c r="Y23" s="230" t="s">
        <v>179</v>
      </c>
    </row>
    <row r="24" spans="1:27" ht="126" customHeight="1" thickBot="1" x14ac:dyDescent="0.3">
      <c r="B24" s="841">
        <f>'SEPG-F-007'!B17</f>
        <v>1</v>
      </c>
      <c r="C24" s="842" t="str">
        <f>'SEPG-F-007'!C17</f>
        <v>Falta de seguimiento a los requerimientos  de los organismos de control por parte de la OCI.</v>
      </c>
      <c r="D24" s="231">
        <f>+'SEPG-012'!Y26</f>
        <v>1</v>
      </c>
      <c r="E24" s="232">
        <f>+'SEPG-012'!Y27</f>
        <v>7</v>
      </c>
      <c r="F24" s="233">
        <f>'SEPG-012'!AA26</f>
        <v>7</v>
      </c>
      <c r="G24" s="856">
        <v>1</v>
      </c>
      <c r="H24" s="330" t="s">
        <v>318</v>
      </c>
      <c r="I24" s="221" t="s">
        <v>46</v>
      </c>
      <c r="J24" s="221"/>
      <c r="K24" s="222">
        <v>15</v>
      </c>
      <c r="L24" s="223">
        <v>15</v>
      </c>
      <c r="M24" s="223">
        <v>30</v>
      </c>
      <c r="N24" s="223">
        <v>15</v>
      </c>
      <c r="O24" s="315">
        <v>25</v>
      </c>
      <c r="P24" s="319">
        <f>IF(M24=0,0,IF(SUM(K24:O24)=0,"",SUM(K24:O24)))</f>
        <v>100</v>
      </c>
      <c r="Q24" s="831">
        <f>IFERROR(IF(AVERAGEIF(I24:I26,"X",$P24:$P26)&lt;=50,0,IF(AVERAGEIF(I24:I26,"X",$P24:$P26)&lt;=75,-1,-2)),"")</f>
        <v>-2</v>
      </c>
      <c r="R24" s="831">
        <f>IFERROR(IF(AVERAGEIF(J24:J26,"X",$P24:$P26)&lt;=50,0,IF(AVERAGEIF(J24:J26,"X",$P24:$P26)&lt;=75,-1,-2)),"")</f>
        <v>-2</v>
      </c>
      <c r="S24" s="224">
        <f>IF(COUNTA(I24:J24)=2,"Seleccione una opcion P o I",IF(ISNUMBER(P24),LOOKUP(P24,DB!$F$74:$G$76,DB!$H$74:$H$76),""))</f>
        <v>-2</v>
      </c>
      <c r="T24" s="828">
        <f>IFERROR(IF(D24+MIN(Q24:Q26)&lt;1,1,D24+MIN(Q24:Q26)),"")</f>
        <v>1</v>
      </c>
      <c r="U24" s="828">
        <f ca="1">IFERROR(IF(R24&lt;&gt;0,IF(MATCH(E24,'SEPG-012'!$L$17:$L$21,)+R24&lt;1,1,OFFSET('SEPG-012'!$L$16:$L$21,MATCH(E24,'SEPG-012'!$L$17:$L$21,)+R24,0,1,1)),E24),E24)</f>
        <v>1</v>
      </c>
      <c r="V24" s="828">
        <f ca="1">IFERROR(+U24*T24,)</f>
        <v>1</v>
      </c>
      <c r="W24" s="819" t="str">
        <f ca="1">IFERROR(VLOOKUP(V24,DB!$B$37:$D$61,2,FALSE),"")</f>
        <v>Riesgo Bajo (Z-1)</v>
      </c>
      <c r="X24" s="791"/>
      <c r="Y24" s="787"/>
      <c r="Z24" s="158">
        <f>IF(COUNTA(I24)=1,S24,0)</f>
        <v>-2</v>
      </c>
      <c r="AA24" s="158">
        <f>IF(COUNTA(J24)=1,S24,0)</f>
        <v>0</v>
      </c>
    </row>
    <row r="25" spans="1:27" ht="126" customHeight="1" x14ac:dyDescent="0.25">
      <c r="B25" s="834"/>
      <c r="C25" s="836"/>
      <c r="D25" s="822" t="str">
        <f>+'SEPG-012'!Z26</f>
        <v>Raro (E)</v>
      </c>
      <c r="E25" s="824" t="str">
        <f>+'SEPG-012'!Z27</f>
        <v>Moderado</v>
      </c>
      <c r="F25" s="826" t="str">
        <f>'SEPG-012'!AB26</f>
        <v>Riesgo Moderado (Z-8)</v>
      </c>
      <c r="G25" s="857"/>
      <c r="H25" s="324" t="s">
        <v>343</v>
      </c>
      <c r="I25" s="221"/>
      <c r="J25" s="221" t="s">
        <v>46</v>
      </c>
      <c r="K25" s="187">
        <v>15</v>
      </c>
      <c r="L25" s="188">
        <v>15</v>
      </c>
      <c r="M25" s="189">
        <v>30</v>
      </c>
      <c r="N25" s="188">
        <v>15</v>
      </c>
      <c r="O25" s="331">
        <v>25</v>
      </c>
      <c r="P25" s="313">
        <f t="shared" ref="P25:P68" si="0">IF(M25=0,0,IF(SUM(K25:O25)=0,"",SUM(K25:O25)))</f>
        <v>100</v>
      </c>
      <c r="Q25" s="832"/>
      <c r="R25" s="832"/>
      <c r="S25" s="194">
        <f>IF(COUNTA(I25:J25)=2,"Seleccione una opcion P o I",IF(ISNUMBER(P25),LOOKUP(P25,DB!$F$74:$G$76,DB!$H$74:$H$76),""))</f>
        <v>-2</v>
      </c>
      <c r="T25" s="829"/>
      <c r="U25" s="829"/>
      <c r="V25" s="829"/>
      <c r="W25" s="820"/>
      <c r="X25" s="792"/>
      <c r="Y25" s="788"/>
      <c r="Z25" s="158">
        <f t="shared" ref="Z25:Z68" si="1">IF(COUNTA(I25)=1,S25,0)</f>
        <v>0</v>
      </c>
      <c r="AA25" s="158">
        <f t="shared" ref="AA25:AA68" si="2">IF(COUNTA(J25)=1,S25,0)</f>
        <v>-2</v>
      </c>
    </row>
    <row r="26" spans="1:27" ht="126.75" customHeight="1" thickBot="1" x14ac:dyDescent="0.3">
      <c r="B26" s="835"/>
      <c r="C26" s="837"/>
      <c r="D26" s="823"/>
      <c r="E26" s="825"/>
      <c r="F26" s="827"/>
      <c r="G26" s="858"/>
      <c r="H26" s="332" t="s">
        <v>443</v>
      </c>
      <c r="I26" s="242" t="s">
        <v>46</v>
      </c>
      <c r="J26" s="242"/>
      <c r="K26" s="238">
        <v>15</v>
      </c>
      <c r="L26" s="239">
        <v>15</v>
      </c>
      <c r="M26" s="239">
        <v>30</v>
      </c>
      <c r="N26" s="239">
        <v>15</v>
      </c>
      <c r="O26" s="318">
        <v>25</v>
      </c>
      <c r="P26" s="320">
        <f t="shared" si="0"/>
        <v>100</v>
      </c>
      <c r="Q26" s="833"/>
      <c r="R26" s="833"/>
      <c r="S26" s="240">
        <f>IF(COUNTA(I26:J26)=2,"Seleccione una opcion P o I",IF(ISNUMBER(P26),LOOKUP(P26,DB!$F$74:$G$76,DB!$H$74:$H$76),""))</f>
        <v>-2</v>
      </c>
      <c r="T26" s="830"/>
      <c r="U26" s="830"/>
      <c r="V26" s="830"/>
      <c r="W26" s="821"/>
      <c r="X26" s="793"/>
      <c r="Y26" s="789"/>
      <c r="Z26" s="158">
        <f t="shared" si="1"/>
        <v>-2</v>
      </c>
      <c r="AA26" s="158">
        <f t="shared" si="2"/>
        <v>0</v>
      </c>
    </row>
    <row r="27" spans="1:27" ht="126" customHeight="1" x14ac:dyDescent="0.25">
      <c r="B27" s="841">
        <f>'SEPG-F-007'!B18</f>
        <v>2</v>
      </c>
      <c r="C27" s="842" t="str">
        <f>'SEPG-F-007'!C18</f>
        <v>Las observaciones  y recomendaciones producto de las auditorias de la OCI, no se difunden  de manera eficaz y oportuna por parte de las áreas competentes.</v>
      </c>
      <c r="D27" s="231">
        <f>+'SEPG-012'!Y28</f>
        <v>2</v>
      </c>
      <c r="E27" s="232">
        <f>+'SEPG-012'!Y29</f>
        <v>6</v>
      </c>
      <c r="F27" s="233">
        <f>'SEPG-012'!AA28</f>
        <v>12</v>
      </c>
      <c r="G27" s="856">
        <v>1</v>
      </c>
      <c r="H27" s="330" t="s">
        <v>448</v>
      </c>
      <c r="I27" s="221"/>
      <c r="J27" s="221" t="s">
        <v>46</v>
      </c>
      <c r="K27" s="222">
        <v>15</v>
      </c>
      <c r="L27" s="223">
        <v>0</v>
      </c>
      <c r="M27" s="189">
        <v>30</v>
      </c>
      <c r="N27" s="223">
        <v>15</v>
      </c>
      <c r="O27" s="315">
        <v>25</v>
      </c>
      <c r="P27" s="319">
        <f t="shared" si="0"/>
        <v>85</v>
      </c>
      <c r="Q27" s="831">
        <f>IFERROR(IF(AVERAGEIF(I27:I29,"X",$P27:$P29)&lt;=50,0,IF(AVERAGEIF(I27:I29,"X",$P27:$P29)&lt;=75,-1,-2)),"")</f>
        <v>-2</v>
      </c>
      <c r="R27" s="831">
        <f>IFERROR(IF(AVERAGEIF(J27:J29,"X",$P27:$P29)&lt;=50,0,IF(AVERAGEIF(J27:J29,"X",$P27:$P29)&lt;=75,-1,-2)),"")</f>
        <v>-2</v>
      </c>
      <c r="S27" s="241">
        <f>IF(COUNTA(I27:J27)=2,"Seleccione una opcion P o I",IF(ISNUMBER(P27),LOOKUP(P27,DB!$F$74:$G$76,DB!$H$74:$H$76),""))</f>
        <v>-2</v>
      </c>
      <c r="T27" s="828">
        <f>IFERROR(IF(D27+MIN(Q27:Q29)&lt;1,1,D27+MIN(Q27:Q29)),"")</f>
        <v>1</v>
      </c>
      <c r="U27" s="828">
        <f ca="1">IFERROR(IF(R27&lt;&gt;0,IF(MATCH(E27,'SEPG-012'!$L$17:$L$21,)+R27&lt;1,1,OFFSET('SEPG-012'!$L$16:$L$21,MATCH(E27,'SEPG-012'!$L$17:$L$21,)+R27,0,1,1)),E27),E27)</f>
        <v>1</v>
      </c>
      <c r="V27" s="828">
        <f ca="1">IFERROR(+U27*T27,)</f>
        <v>1</v>
      </c>
      <c r="W27" s="819" t="str">
        <f ca="1">IFERROR(VLOOKUP(V27,DB!$B$37:$D$61,2,FALSE),"")</f>
        <v>Riesgo Bajo (Z-1)</v>
      </c>
      <c r="X27" s="791"/>
      <c r="Y27" s="787"/>
      <c r="Z27" s="158">
        <f t="shared" si="1"/>
        <v>0</v>
      </c>
      <c r="AA27" s="158">
        <f t="shared" si="2"/>
        <v>-2</v>
      </c>
    </row>
    <row r="28" spans="1:27" ht="126" customHeight="1" x14ac:dyDescent="0.25">
      <c r="B28" s="834"/>
      <c r="C28" s="836"/>
      <c r="D28" s="822" t="str">
        <f>+'SEPG-012'!Z28</f>
        <v>Improbable (D)</v>
      </c>
      <c r="E28" s="824" t="str">
        <f>+'SEPG-012'!Z29</f>
        <v>Menor</v>
      </c>
      <c r="F28" s="826" t="str">
        <f>'SEPG-012'!AB28</f>
        <v>Riesgo Bajo (Z-5)</v>
      </c>
      <c r="G28" s="857"/>
      <c r="H28" s="324" t="s">
        <v>346</v>
      </c>
      <c r="I28" s="186"/>
      <c r="J28" s="186" t="s">
        <v>46</v>
      </c>
      <c r="K28" s="190">
        <v>15</v>
      </c>
      <c r="L28" s="191">
        <v>15</v>
      </c>
      <c r="M28" s="189">
        <v>30</v>
      </c>
      <c r="N28" s="191">
        <v>15</v>
      </c>
      <c r="O28" s="316">
        <v>25</v>
      </c>
      <c r="P28" s="313">
        <f t="shared" si="0"/>
        <v>100</v>
      </c>
      <c r="Q28" s="832"/>
      <c r="R28" s="832"/>
      <c r="S28" s="175">
        <f>IF(COUNTA(I28:J28)=2,"Seleccione una opcion P o I",IF(ISNUMBER(P28),LOOKUP(P28,DB!$F$74:$G$76,DB!$H$74:$H$76),""))</f>
        <v>-2</v>
      </c>
      <c r="T28" s="829"/>
      <c r="U28" s="829"/>
      <c r="V28" s="829"/>
      <c r="W28" s="820"/>
      <c r="X28" s="792"/>
      <c r="Y28" s="788"/>
      <c r="Z28" s="158">
        <f t="shared" si="1"/>
        <v>0</v>
      </c>
      <c r="AA28" s="158">
        <f t="shared" si="2"/>
        <v>-2</v>
      </c>
    </row>
    <row r="29" spans="1:27" ht="126" customHeight="1" thickBot="1" x14ac:dyDescent="0.3">
      <c r="B29" s="835"/>
      <c r="C29" s="837"/>
      <c r="D29" s="823"/>
      <c r="E29" s="825"/>
      <c r="F29" s="827"/>
      <c r="G29" s="858"/>
      <c r="H29" s="317" t="s">
        <v>324</v>
      </c>
      <c r="I29" s="186" t="s">
        <v>46</v>
      </c>
      <c r="J29" s="186" t="s">
        <v>46</v>
      </c>
      <c r="K29" s="238">
        <v>15</v>
      </c>
      <c r="L29" s="239">
        <v>0</v>
      </c>
      <c r="M29" s="239">
        <v>30</v>
      </c>
      <c r="N29" s="239">
        <v>15</v>
      </c>
      <c r="O29" s="318">
        <v>25</v>
      </c>
      <c r="P29" s="320">
        <f t="shared" si="0"/>
        <v>85</v>
      </c>
      <c r="Q29" s="833"/>
      <c r="R29" s="833"/>
      <c r="S29" s="228">
        <f>IF(COUNTA(I29:I29)=2,"Seleccione una opcion P o I",IF(ISNUMBER(P29),LOOKUP(P29,DB!$F$74:$G$76,DB!$H$74:$H$76),""))</f>
        <v>-2</v>
      </c>
      <c r="T29" s="830"/>
      <c r="U29" s="830"/>
      <c r="V29" s="830"/>
      <c r="W29" s="821"/>
      <c r="X29" s="793"/>
      <c r="Y29" s="789"/>
      <c r="Z29" s="158">
        <f>IF(COUNTA(#REF!)=1,S29,0)</f>
        <v>-2</v>
      </c>
      <c r="AA29" s="158">
        <f>IF(COUNTA(I29)=1,S29,0)</f>
        <v>-2</v>
      </c>
    </row>
    <row r="30" spans="1:27" ht="126" customHeight="1" x14ac:dyDescent="0.25">
      <c r="B30" s="841">
        <f>'SEPG-F-007'!B19</f>
        <v>3</v>
      </c>
      <c r="C30" s="842" t="str">
        <f>'SEPG-F-007'!C19</f>
        <v>Ejecución deficiente de la auditoria por parte de los servidores públicos  de la Oficina de Control Interno.</v>
      </c>
      <c r="D30" s="231">
        <f>+'SEPG-012'!Y30</f>
        <v>2</v>
      </c>
      <c r="E30" s="232">
        <f>+'SEPG-012'!Y31</f>
        <v>6</v>
      </c>
      <c r="F30" s="243">
        <f>'SEPG-012'!AA30</f>
        <v>12</v>
      </c>
      <c r="G30" s="860">
        <v>1</v>
      </c>
      <c r="H30" s="330" t="s">
        <v>454</v>
      </c>
      <c r="I30" s="217" t="s">
        <v>46</v>
      </c>
      <c r="J30" s="217"/>
      <c r="K30" s="190">
        <v>15</v>
      </c>
      <c r="L30" s="191">
        <v>15</v>
      </c>
      <c r="M30" s="191">
        <v>30</v>
      </c>
      <c r="N30" s="191">
        <v>15</v>
      </c>
      <c r="O30" s="191">
        <v>25</v>
      </c>
      <c r="P30" s="220">
        <f t="shared" si="0"/>
        <v>100</v>
      </c>
      <c r="Q30" s="831">
        <f>IFERROR(IF(AVERAGEIF(I30:I32,"X",$P30:$P32)&lt;=50,0,IF(AVERAGEIF(I30:I32,"X",$P30:$P32)&lt;=75,-1,-2)),"")</f>
        <v>-2</v>
      </c>
      <c r="R30" s="831">
        <f>IFERROR(IF(AVERAGEIF(J30:J32,"X",$P30:$P32)&lt;=50,0,IF(AVERAGEIF(J30:J32,"X",$P30:$P32)&lt;=75,-1,-2)),"")</f>
        <v>-2</v>
      </c>
      <c r="S30" s="241">
        <f>IF(COUNTA(I30:J30)=2,"Seleccione una opcion P o I",IF(ISNUMBER(P30),LOOKUP(P30,DB!$F$74:$G$76,DB!$H$74:$H$76),""))</f>
        <v>-2</v>
      </c>
      <c r="T30" s="828">
        <f>IFERROR(IF(D30+MIN(Q30:Q32)&lt;1,1,D30+MIN(Q30:Q32)),"")</f>
        <v>1</v>
      </c>
      <c r="U30" s="828">
        <f ca="1">IFERROR(IF(R30&lt;&gt;0,IF(MATCH(E30,'SEPG-012'!$L$17:$L$21,)+R30&lt;1,1,OFFSET('SEPG-012'!$L$16:$L$21,MATCH(E30,'SEPG-012'!$L$17:$L$21,)+R30,0,1,1)),E30),E30)</f>
        <v>1</v>
      </c>
      <c r="V30" s="828">
        <f ca="1">IFERROR(+U30*T30,)</f>
        <v>1</v>
      </c>
      <c r="W30" s="819" t="str">
        <f ca="1">IFERROR(VLOOKUP(V30,DB!$B$37:$D$61,2,FALSE),"")</f>
        <v>Riesgo Bajo (Z-1)</v>
      </c>
      <c r="X30" s="791"/>
      <c r="Y30" s="816"/>
      <c r="Z30" s="158">
        <f t="shared" si="1"/>
        <v>-2</v>
      </c>
      <c r="AA30" s="158">
        <f t="shared" si="2"/>
        <v>0</v>
      </c>
    </row>
    <row r="31" spans="1:27" ht="126" customHeight="1" x14ac:dyDescent="0.25">
      <c r="B31" s="834"/>
      <c r="C31" s="836"/>
      <c r="D31" s="822" t="str">
        <f>+'SEPG-012'!Z30</f>
        <v>Improbable (D)</v>
      </c>
      <c r="E31" s="824" t="str">
        <f>+'SEPG-012'!Z31</f>
        <v>Menor</v>
      </c>
      <c r="F31" s="826" t="str">
        <f>'SEPG-012'!AB30</f>
        <v>Riesgo Bajo (Z-5)</v>
      </c>
      <c r="G31" s="860"/>
      <c r="H31" s="324" t="s">
        <v>346</v>
      </c>
      <c r="I31" s="186" t="s">
        <v>46</v>
      </c>
      <c r="J31" s="186"/>
      <c r="K31" s="187">
        <v>15</v>
      </c>
      <c r="L31" s="188">
        <v>15</v>
      </c>
      <c r="M31" s="189">
        <v>30</v>
      </c>
      <c r="N31" s="188">
        <v>15</v>
      </c>
      <c r="O31" s="188">
        <v>25</v>
      </c>
      <c r="P31" s="174">
        <f t="shared" si="0"/>
        <v>100</v>
      </c>
      <c r="Q31" s="832"/>
      <c r="R31" s="832"/>
      <c r="S31" s="175">
        <f>IF(COUNTA(I31:J31)=2,"Seleccione una opcion P o I",IF(ISNUMBER(P31),LOOKUP(P31,DB!$F$74:$G$76,DB!$H$74:$H$76),""))</f>
        <v>-2</v>
      </c>
      <c r="T31" s="829"/>
      <c r="U31" s="829"/>
      <c r="V31" s="829"/>
      <c r="W31" s="820"/>
      <c r="X31" s="792"/>
      <c r="Y31" s="817"/>
      <c r="Z31" s="158">
        <f t="shared" si="1"/>
        <v>-2</v>
      </c>
      <c r="AA31" s="158">
        <f t="shared" si="2"/>
        <v>0</v>
      </c>
    </row>
    <row r="32" spans="1:27" ht="126" customHeight="1" thickBot="1" x14ac:dyDescent="0.3">
      <c r="B32" s="835"/>
      <c r="C32" s="837"/>
      <c r="D32" s="823"/>
      <c r="E32" s="825"/>
      <c r="F32" s="827"/>
      <c r="G32" s="860"/>
      <c r="H32" s="314" t="s">
        <v>447</v>
      </c>
      <c r="I32" s="244"/>
      <c r="J32" s="244" t="s">
        <v>46</v>
      </c>
      <c r="K32" s="245">
        <v>15</v>
      </c>
      <c r="L32" s="246">
        <v>15</v>
      </c>
      <c r="M32" s="246">
        <v>30</v>
      </c>
      <c r="N32" s="246">
        <v>15</v>
      </c>
      <c r="O32" s="246">
        <v>25</v>
      </c>
      <c r="P32" s="227">
        <f t="shared" si="0"/>
        <v>100</v>
      </c>
      <c r="Q32" s="833"/>
      <c r="R32" s="833"/>
      <c r="S32" s="228">
        <f>IF(COUNTA(I32:J32)=2,"Seleccione una opcion P o I",IF(ISNUMBER(P32),LOOKUP(P32,DB!$F$74:$G$76,DB!$H$74:$H$76),""))</f>
        <v>-2</v>
      </c>
      <c r="T32" s="830"/>
      <c r="U32" s="830"/>
      <c r="V32" s="830"/>
      <c r="W32" s="821"/>
      <c r="X32" s="793"/>
      <c r="Y32" s="818"/>
      <c r="Z32" s="158">
        <f t="shared" si="1"/>
        <v>0</v>
      </c>
      <c r="AA32" s="158">
        <f t="shared" si="2"/>
        <v>-2</v>
      </c>
    </row>
    <row r="33" spans="2:27" ht="126" customHeight="1" x14ac:dyDescent="0.25">
      <c r="B33" s="841">
        <f>'SEPG-F-007'!B20</f>
        <v>4</v>
      </c>
      <c r="C33" s="842" t="str">
        <f>'SEPG-F-007'!C20</f>
        <v>Asesoría inadecuada o inoportuna por parte de los servidores públicos  o funcionarios de la Oficina de Control Interno.</v>
      </c>
      <c r="D33" s="231">
        <f>+'SEPG-012'!Y32</f>
        <v>2</v>
      </c>
      <c r="E33" s="232">
        <f>+'SEPG-012'!Y33</f>
        <v>6</v>
      </c>
      <c r="F33" s="233">
        <f>'SEPG-012'!AA30</f>
        <v>12</v>
      </c>
      <c r="G33" s="856">
        <v>1</v>
      </c>
      <c r="H33" s="330" t="s">
        <v>449</v>
      </c>
      <c r="I33" s="221" t="s">
        <v>46</v>
      </c>
      <c r="J33" s="221"/>
      <c r="K33" s="222">
        <v>15</v>
      </c>
      <c r="L33" s="223">
        <v>0</v>
      </c>
      <c r="M33" s="223">
        <v>30</v>
      </c>
      <c r="N33" s="223">
        <v>15</v>
      </c>
      <c r="O33" s="315">
        <v>25</v>
      </c>
      <c r="P33" s="319">
        <f t="shared" si="0"/>
        <v>85</v>
      </c>
      <c r="Q33" s="831">
        <f>IFERROR(IF(AVERAGEIF(I33:I35,"X",$P33:$P35)&lt;=50,0,IF(AVERAGEIF(I33:I35,"X",$P33:$P35)&lt;=75,-1,-2)),"")</f>
        <v>-2</v>
      </c>
      <c r="R33" s="831">
        <f>IFERROR(IF(AVERAGEIF(J33:J35,"X",$P33:$P35)&lt;=50,0,IF(AVERAGEIF(J33:J35,"X",$P33:$P35)&lt;=75,-1,-2)),"")</f>
        <v>-2</v>
      </c>
      <c r="S33" s="241">
        <f>IF(COUNTA(I33:J33)=2,"Seleccione una opcion P o I",IF(ISNUMBER(P33),LOOKUP(P33,DB!$F$74:$G$76,DB!$H$74:$H$76),""))</f>
        <v>-2</v>
      </c>
      <c r="T33" s="828">
        <f>IFERROR(IF(D33+MIN(Q33:Q35)&lt;1,1,D33+MIN(Q33:Q35)),"")</f>
        <v>1</v>
      </c>
      <c r="U33" s="828">
        <f ca="1">IFERROR(IF(R33&lt;&gt;0,IF(MATCH(E33,'SEPG-012'!$L$17:$L$21,)+R33&lt;1,1,OFFSET('SEPG-012'!$L$16:$L$21,MATCH(E33,'SEPG-012'!$L$17:$L$21,)+R33,0,1,1)),E33),E33)</f>
        <v>1</v>
      </c>
      <c r="V33" s="828">
        <f ca="1">IFERROR(+U33*T33,)</f>
        <v>1</v>
      </c>
      <c r="W33" s="819" t="str">
        <f ca="1">IFERROR(VLOOKUP(V33,DB!$B$37:$D$61,2,FALSE),"")</f>
        <v>Riesgo Bajo (Z-1)</v>
      </c>
      <c r="X33" s="791"/>
      <c r="Y33" s="816"/>
      <c r="Z33" s="158">
        <f t="shared" si="1"/>
        <v>-2</v>
      </c>
      <c r="AA33" s="158">
        <f t="shared" si="2"/>
        <v>0</v>
      </c>
    </row>
    <row r="34" spans="2:27" ht="126" customHeight="1" x14ac:dyDescent="0.25">
      <c r="B34" s="834"/>
      <c r="C34" s="836"/>
      <c r="D34" s="822" t="str">
        <f>+'SEPG-012'!Z32</f>
        <v>Improbable (D)</v>
      </c>
      <c r="E34" s="824" t="str">
        <f>+'SEPG-012'!Z33</f>
        <v>Menor</v>
      </c>
      <c r="F34" s="826" t="str">
        <f>'SEPG-012'!AB32</f>
        <v>Riesgo Bajo (Z-5)</v>
      </c>
      <c r="G34" s="857"/>
      <c r="H34" s="312" t="s">
        <v>450</v>
      </c>
      <c r="I34" s="186"/>
      <c r="J34" s="186" t="s">
        <v>46</v>
      </c>
      <c r="K34" s="187">
        <v>15</v>
      </c>
      <c r="L34" s="188">
        <v>0</v>
      </c>
      <c r="M34" s="188">
        <v>30</v>
      </c>
      <c r="N34" s="188">
        <v>15</v>
      </c>
      <c r="O34" s="331">
        <v>25</v>
      </c>
      <c r="P34" s="313">
        <f t="shared" si="0"/>
        <v>85</v>
      </c>
      <c r="Q34" s="832"/>
      <c r="R34" s="832"/>
      <c r="S34" s="175">
        <f>IF(COUNTA(I34:J34)=2,"Seleccione una opcion P o I",IF(ISNUMBER(P34),LOOKUP(P34,DB!$F$74:$G$76,DB!$H$74:$H$76),""))</f>
        <v>-2</v>
      </c>
      <c r="T34" s="829"/>
      <c r="U34" s="829"/>
      <c r="V34" s="829"/>
      <c r="W34" s="820"/>
      <c r="X34" s="792"/>
      <c r="Y34" s="817"/>
      <c r="Z34" s="158">
        <f t="shared" si="1"/>
        <v>0</v>
      </c>
      <c r="AA34" s="158">
        <f t="shared" si="2"/>
        <v>-2</v>
      </c>
    </row>
    <row r="35" spans="2:27" ht="126" customHeight="1" thickBot="1" x14ac:dyDescent="0.3">
      <c r="B35" s="835"/>
      <c r="C35" s="837"/>
      <c r="D35" s="823"/>
      <c r="E35" s="825"/>
      <c r="F35" s="827"/>
      <c r="G35" s="858"/>
      <c r="H35" s="317" t="s">
        <v>451</v>
      </c>
      <c r="I35" s="242"/>
      <c r="J35" s="242" t="s">
        <v>46</v>
      </c>
      <c r="K35" s="238">
        <v>15</v>
      </c>
      <c r="L35" s="239">
        <v>15</v>
      </c>
      <c r="M35" s="239">
        <v>30</v>
      </c>
      <c r="N35" s="239">
        <v>15</v>
      </c>
      <c r="O35" s="318">
        <v>25</v>
      </c>
      <c r="P35" s="320">
        <f t="shared" si="0"/>
        <v>100</v>
      </c>
      <c r="Q35" s="833"/>
      <c r="R35" s="833"/>
      <c r="S35" s="228">
        <f>IF(COUNTA(I35:J35)=2,"Seleccione una opcion P o I",IF(ISNUMBER(P35),LOOKUP(P35,DB!$F$74:$G$76,DB!$H$74:$H$76),""))</f>
        <v>-2</v>
      </c>
      <c r="T35" s="830"/>
      <c r="U35" s="830"/>
      <c r="V35" s="830"/>
      <c r="W35" s="821"/>
      <c r="X35" s="793"/>
      <c r="Y35" s="818"/>
      <c r="Z35" s="158">
        <f t="shared" si="1"/>
        <v>0</v>
      </c>
      <c r="AA35" s="158">
        <f t="shared" si="2"/>
        <v>-2</v>
      </c>
    </row>
    <row r="36" spans="2:27" ht="126" hidden="1" customHeight="1" x14ac:dyDescent="0.25">
      <c r="B36" s="841">
        <f>'SEPG-F-007'!B21</f>
        <v>5</v>
      </c>
      <c r="C36" s="842">
        <f>'SEPG-F-007'!C21</f>
        <v>0</v>
      </c>
      <c r="D36" s="231" t="str">
        <f>+'SEPG-012'!Y34</f>
        <v/>
      </c>
      <c r="E36" s="232" t="str">
        <f>+'SEPG-012'!Y35</f>
        <v/>
      </c>
      <c r="F36" s="233" t="str">
        <f>'SEPG-012'!AA34</f>
        <v/>
      </c>
      <c r="G36" s="860"/>
      <c r="H36" s="321"/>
      <c r="I36" s="217"/>
      <c r="J36" s="217"/>
      <c r="K36" s="323"/>
      <c r="L36" s="191"/>
      <c r="M36" s="191"/>
      <c r="N36" s="191"/>
      <c r="O36" s="191"/>
      <c r="P36" s="220">
        <f t="shared" si="0"/>
        <v>0</v>
      </c>
      <c r="Q36" s="831" t="str">
        <f>IFERROR(IF(AVERAGEIF(I36:I38,"X",$P36:$P38)&lt;=50,0,IF(AVERAGEIF(I36:I38,"X",$P36:$P38)&lt;=75,-1,-2)),"")</f>
        <v/>
      </c>
      <c r="R36" s="831" t="str">
        <f>IFERROR(IF(AVERAGEIF(J36:J38,"X",$P36:$P38)&lt;=50,0,IF(AVERAGEIF(J36:J38,"X",$P36:$P38)&lt;=75,-1,-2)),"")</f>
        <v/>
      </c>
      <c r="S36" s="241">
        <f>IF(COUNTA(I36:J36)=2,"Seleccione una opcion P o I",IF(ISNUMBER(P36),LOOKUP(P36,DB!$F$74:$G$76,DB!$H$74:$H$76),""))</f>
        <v>0</v>
      </c>
      <c r="T36" s="828" t="str">
        <f>IFERROR(IF(D36+MIN(Q36:Q38)&lt;1,1,D36+MIN(Q36:Q38)),"")</f>
        <v/>
      </c>
      <c r="U36" s="828" t="str">
        <f ca="1">IFERROR(IF(R36&lt;&gt;0,IF(MATCH(E36,'SEPG-012'!$L$17:$L$21,)+R36&lt;1,1,OFFSET('SEPG-012'!$L$16:$L$21,MATCH(E36,'SEPG-012'!$L$17:$L$21,)+R36,0,1,1)),E36),E36)</f>
        <v/>
      </c>
      <c r="V36" s="828">
        <f ca="1">IFERROR(+U36*T36,)</f>
        <v>0</v>
      </c>
      <c r="W36" s="819" t="str">
        <f ca="1">IFERROR(VLOOKUP(V36,DB!$B$37:$D$61,2,FALSE),"")</f>
        <v/>
      </c>
      <c r="X36" s="791"/>
      <c r="Y36" s="787"/>
      <c r="Z36" s="158">
        <f t="shared" si="1"/>
        <v>0</v>
      </c>
      <c r="AA36" s="158">
        <f t="shared" si="2"/>
        <v>0</v>
      </c>
    </row>
    <row r="37" spans="2:27" ht="126" hidden="1" customHeight="1" x14ac:dyDescent="0.25">
      <c r="B37" s="834"/>
      <c r="C37" s="836"/>
      <c r="D37" s="822" t="str">
        <f>+'SEPG-012'!Z34</f>
        <v/>
      </c>
      <c r="E37" s="824" t="str">
        <f>+'SEPG-012'!Z35</f>
        <v/>
      </c>
      <c r="F37" s="826" t="str">
        <f>'SEPG-012'!AB34</f>
        <v/>
      </c>
      <c r="G37" s="860"/>
      <c r="H37" s="312"/>
      <c r="I37" s="186"/>
      <c r="J37" s="186"/>
      <c r="K37" s="322"/>
      <c r="L37" s="191"/>
      <c r="M37" s="191"/>
      <c r="N37" s="191"/>
      <c r="O37" s="191"/>
      <c r="P37" s="174">
        <f t="shared" si="0"/>
        <v>0</v>
      </c>
      <c r="Q37" s="832"/>
      <c r="R37" s="832"/>
      <c r="S37" s="175">
        <f>IF(COUNTA(I37:J37)=2,"Seleccione una opcion P o I",IF(ISNUMBER(P37),LOOKUP(P37,DB!$F$74:$G$76,DB!$H$74:$H$76),""))</f>
        <v>0</v>
      </c>
      <c r="T37" s="829"/>
      <c r="U37" s="829"/>
      <c r="V37" s="829"/>
      <c r="W37" s="820"/>
      <c r="X37" s="792"/>
      <c r="Y37" s="788"/>
      <c r="Z37" s="158">
        <f t="shared" si="1"/>
        <v>0</v>
      </c>
      <c r="AA37" s="158">
        <f t="shared" si="2"/>
        <v>0</v>
      </c>
    </row>
    <row r="38" spans="2:27" ht="126" hidden="1" customHeight="1" thickBot="1" x14ac:dyDescent="0.3">
      <c r="B38" s="835"/>
      <c r="C38" s="837"/>
      <c r="D38" s="823"/>
      <c r="E38" s="825"/>
      <c r="F38" s="827"/>
      <c r="G38" s="861"/>
      <c r="H38" s="312"/>
      <c r="I38" s="186"/>
      <c r="J38" s="186"/>
      <c r="K38" s="322"/>
      <c r="L38" s="191"/>
      <c r="M38" s="191"/>
      <c r="N38" s="191"/>
      <c r="O38" s="191"/>
      <c r="P38" s="227">
        <f t="shared" si="0"/>
        <v>0</v>
      </c>
      <c r="Q38" s="833"/>
      <c r="R38" s="833"/>
      <c r="S38" s="228">
        <f>IF(COUNTA(I38:J38)=2,"Seleccione una opcion P o I",IF(ISNUMBER(P38),LOOKUP(P38,DB!$F$74:$G$76,DB!$H$74:$H$76),""))</f>
        <v>0</v>
      </c>
      <c r="T38" s="830"/>
      <c r="U38" s="830"/>
      <c r="V38" s="830"/>
      <c r="W38" s="821"/>
      <c r="X38" s="793"/>
      <c r="Y38" s="789"/>
      <c r="Z38" s="158">
        <f t="shared" si="1"/>
        <v>0</v>
      </c>
      <c r="AA38" s="158">
        <f t="shared" si="2"/>
        <v>0</v>
      </c>
    </row>
    <row r="39" spans="2:27" ht="126" hidden="1" customHeight="1" x14ac:dyDescent="0.25">
      <c r="B39" s="841">
        <f>'SEPG-F-007'!B22</f>
        <v>6</v>
      </c>
      <c r="C39" s="842">
        <f>'SEPG-F-007'!C22</f>
        <v>0</v>
      </c>
      <c r="D39" s="231" t="str">
        <f>+'SEPG-012'!Y36</f>
        <v/>
      </c>
      <c r="E39" s="232" t="str">
        <f>+'SEPG-012'!Y37</f>
        <v/>
      </c>
      <c r="F39" s="233" t="str">
        <f>'SEPG-012'!AA36</f>
        <v/>
      </c>
      <c r="G39" s="859"/>
      <c r="H39" s="312"/>
      <c r="I39" s="186"/>
      <c r="J39" s="186"/>
      <c r="K39" s="322"/>
      <c r="L39" s="191"/>
      <c r="M39" s="191"/>
      <c r="N39" s="191"/>
      <c r="O39" s="191"/>
      <c r="P39" s="220">
        <f t="shared" si="0"/>
        <v>0</v>
      </c>
      <c r="Q39" s="831" t="str">
        <f>IFERROR(IF(AVERAGEIF(I39:I41,"X",$P39:$P41)&lt;=50,0,IF(AVERAGEIF(I39:I41,"X",$P39:$P41)&lt;=75,-1,-2)),"")</f>
        <v/>
      </c>
      <c r="R39" s="831" t="str">
        <f>IFERROR(IF(AVERAGEIF(J39:J41,"X",$P39:$P41)&lt;=50,0,IF(AVERAGEIF(J39:J41,"X",$P39:$P41)&lt;=75,-1,-2)),"")</f>
        <v/>
      </c>
      <c r="S39" s="241">
        <f>IF(COUNTA(I39:J39)=2,"Seleccione una opcion P o I",IF(ISNUMBER(P39),LOOKUP(P39,DB!$F$74:$G$76,DB!$H$74:$H$76),""))</f>
        <v>0</v>
      </c>
      <c r="T39" s="828" t="str">
        <f>IFERROR(IF(D39+MIN(Q39:Q41)&lt;1,1,D39+MIN(Q39:Q41)),"")</f>
        <v/>
      </c>
      <c r="U39" s="828" t="str">
        <f ca="1">IFERROR(IF(R39&lt;&gt;0,IF(MATCH(E39,'SEPG-012'!$L$17:$L$21,)+R39&lt;1,1,OFFSET('SEPG-012'!$L$16:$L$21,MATCH(E39,'SEPG-012'!$L$17:$L$21,)+R39,0,1,1)),E39),E39)</f>
        <v/>
      </c>
      <c r="V39" s="828">
        <f ca="1">IFERROR(+U39*T39,)</f>
        <v>0</v>
      </c>
      <c r="W39" s="819" t="str">
        <f ca="1">IFERROR(VLOOKUP(V39,DB!$B$37:$D$61,2,FALSE),"")</f>
        <v/>
      </c>
      <c r="X39" s="791"/>
      <c r="Y39" s="816"/>
      <c r="Z39" s="158">
        <f t="shared" si="1"/>
        <v>0</v>
      </c>
      <c r="AA39" s="158">
        <f t="shared" si="2"/>
        <v>0</v>
      </c>
    </row>
    <row r="40" spans="2:27" ht="126" hidden="1" customHeight="1" x14ac:dyDescent="0.25">
      <c r="B40" s="834"/>
      <c r="C40" s="836"/>
      <c r="D40" s="822" t="str">
        <f>+'SEPG-012'!Z36</f>
        <v/>
      </c>
      <c r="E40" s="824" t="str">
        <f>+'SEPG-012'!Z37</f>
        <v/>
      </c>
      <c r="F40" s="826" t="str">
        <f>'SEPG-012'!AB36</f>
        <v/>
      </c>
      <c r="G40" s="860"/>
      <c r="H40" s="312"/>
      <c r="I40" s="186"/>
      <c r="J40" s="186"/>
      <c r="K40" s="322"/>
      <c r="L40" s="191"/>
      <c r="M40" s="191"/>
      <c r="N40" s="191"/>
      <c r="O40" s="191"/>
      <c r="P40" s="174">
        <f t="shared" si="0"/>
        <v>0</v>
      </c>
      <c r="Q40" s="832"/>
      <c r="R40" s="832"/>
      <c r="S40" s="175">
        <f>IF(COUNTA(I40:J40)=2,"Seleccione una opcion P o I",IF(ISNUMBER(P40),LOOKUP(P40,DB!$F$74:$G$76,DB!$H$74:$H$76),""))</f>
        <v>0</v>
      </c>
      <c r="T40" s="829"/>
      <c r="U40" s="829"/>
      <c r="V40" s="829"/>
      <c r="W40" s="820"/>
      <c r="X40" s="792"/>
      <c r="Y40" s="817"/>
      <c r="Z40" s="158">
        <f t="shared" si="1"/>
        <v>0</v>
      </c>
      <c r="AA40" s="158">
        <f t="shared" si="2"/>
        <v>0</v>
      </c>
    </row>
    <row r="41" spans="2:27" ht="126" hidden="1" customHeight="1" thickBot="1" x14ac:dyDescent="0.3">
      <c r="B41" s="835"/>
      <c r="C41" s="837"/>
      <c r="D41" s="823"/>
      <c r="E41" s="825"/>
      <c r="F41" s="827"/>
      <c r="G41" s="861"/>
      <c r="H41" s="312"/>
      <c r="I41" s="186"/>
      <c r="J41" s="186"/>
      <c r="K41" s="187"/>
      <c r="L41" s="188"/>
      <c r="M41" s="188"/>
      <c r="N41" s="188"/>
      <c r="O41" s="188"/>
      <c r="P41" s="227">
        <f t="shared" si="0"/>
        <v>0</v>
      </c>
      <c r="Q41" s="833"/>
      <c r="R41" s="833"/>
      <c r="S41" s="228">
        <f>IF(COUNTA(I41:J41)=2,"Seleccione una opcion P o I",IF(ISNUMBER(P41),LOOKUP(P41,DB!$F$74:$G$76,DB!$H$74:$H$76),""))</f>
        <v>0</v>
      </c>
      <c r="T41" s="830"/>
      <c r="U41" s="830"/>
      <c r="V41" s="830"/>
      <c r="W41" s="821"/>
      <c r="X41" s="793"/>
      <c r="Y41" s="818"/>
      <c r="Z41" s="158">
        <f t="shared" si="1"/>
        <v>0</v>
      </c>
      <c r="AA41" s="158">
        <f t="shared" si="2"/>
        <v>0</v>
      </c>
    </row>
    <row r="42" spans="2:27" ht="126" hidden="1" customHeight="1" x14ac:dyDescent="0.25">
      <c r="B42" s="841">
        <f>'SEPG-F-007'!B23</f>
        <v>7</v>
      </c>
      <c r="C42" s="842">
        <f>'SEPG-F-007'!C23</f>
        <v>0</v>
      </c>
      <c r="D42" s="231" t="str">
        <f>+'SEPG-012'!Y38</f>
        <v/>
      </c>
      <c r="E42" s="232" t="str">
        <f>+'SEPG-012'!Y39</f>
        <v/>
      </c>
      <c r="F42" s="233" t="str">
        <f>'SEPG-012'!AA38</f>
        <v/>
      </c>
      <c r="G42" s="859"/>
      <c r="H42" s="312"/>
      <c r="I42" s="186"/>
      <c r="J42" s="186"/>
      <c r="K42" s="322"/>
      <c r="L42" s="188"/>
      <c r="M42" s="188"/>
      <c r="N42" s="188"/>
      <c r="O42" s="188"/>
      <c r="P42" s="220">
        <f t="shared" si="0"/>
        <v>0</v>
      </c>
      <c r="Q42" s="831" t="str">
        <f>IFERROR(IF(AVERAGEIF(I42:I44,"X",$P42:$P44)&lt;=50,0,IF(AVERAGEIF(I42:I44,"X",$P42:$P44)&lt;=75,-1,-2)),"")</f>
        <v/>
      </c>
      <c r="R42" s="831" t="str">
        <f>IFERROR(IF(AVERAGEIF(J42:J44,"X",$P42:$P44)&lt;=50,0,IF(AVERAGEIF(J42:J44,"X",$P42:$P44)&lt;=75,-1,-2)),"")</f>
        <v/>
      </c>
      <c r="S42" s="241">
        <f>IF(COUNTA(I42:J42)=2,"Seleccione una opcion P o I",IF(ISNUMBER(P42),LOOKUP(P42,DB!$F$74:$G$76,DB!$H$74:$H$76),""))</f>
        <v>0</v>
      </c>
      <c r="T42" s="828" t="str">
        <f>IFERROR(IF(D42+MIN(Q42:Q44)&lt;1,1,D42+MIN(Q42:Q44)),"")</f>
        <v/>
      </c>
      <c r="U42" s="828" t="str">
        <f ca="1">IFERROR(IF(R42&lt;&gt;0,IF(MATCH(E42,'SEPG-012'!$L$17:$L$21,)+R42&lt;1,1,OFFSET('SEPG-012'!$L$16:$L$21,MATCH(E42,'SEPG-012'!$L$17:$L$21,)+R42,0,1,1)),E42),E42)</f>
        <v/>
      </c>
      <c r="V42" s="828">
        <f ca="1">IFERROR(+U42*T42,)</f>
        <v>0</v>
      </c>
      <c r="W42" s="819" t="str">
        <f ca="1">IFERROR(VLOOKUP(V42,DB!$B$37:$D$61,2,FALSE),"")</f>
        <v/>
      </c>
      <c r="X42" s="791"/>
      <c r="Y42" s="816"/>
      <c r="Z42" s="158">
        <f t="shared" si="1"/>
        <v>0</v>
      </c>
      <c r="AA42" s="158">
        <f t="shared" si="2"/>
        <v>0</v>
      </c>
    </row>
    <row r="43" spans="2:27" ht="126" hidden="1" customHeight="1" x14ac:dyDescent="0.25">
      <c r="B43" s="834"/>
      <c r="C43" s="836"/>
      <c r="D43" s="822" t="str">
        <f>+'SEPG-012'!Z38</f>
        <v/>
      </c>
      <c r="E43" s="824" t="str">
        <f>+'SEPG-012'!Z39</f>
        <v/>
      </c>
      <c r="F43" s="826" t="str">
        <f>'SEPG-012'!AB38</f>
        <v/>
      </c>
      <c r="G43" s="860"/>
      <c r="H43" s="312"/>
      <c r="I43" s="186"/>
      <c r="J43" s="186"/>
      <c r="K43" s="187"/>
      <c r="L43" s="188"/>
      <c r="M43" s="188"/>
      <c r="N43" s="188"/>
      <c r="O43" s="188"/>
      <c r="P43" s="174">
        <f t="shared" si="0"/>
        <v>0</v>
      </c>
      <c r="Q43" s="832"/>
      <c r="R43" s="832"/>
      <c r="S43" s="175">
        <f>IF(COUNTA(I43:J43)=2,"Seleccione una opcion P o I",IF(ISNUMBER(P43),LOOKUP(P43,DB!$F$74:$G$76,DB!$H$74:$H$76),""))</f>
        <v>0</v>
      </c>
      <c r="T43" s="829"/>
      <c r="U43" s="829"/>
      <c r="V43" s="829"/>
      <c r="W43" s="820"/>
      <c r="X43" s="792"/>
      <c r="Y43" s="817"/>
      <c r="Z43" s="158">
        <f t="shared" si="1"/>
        <v>0</v>
      </c>
      <c r="AA43" s="158">
        <f t="shared" si="2"/>
        <v>0</v>
      </c>
    </row>
    <row r="44" spans="2:27" ht="126" hidden="1" customHeight="1" thickBot="1" x14ac:dyDescent="0.3">
      <c r="B44" s="835"/>
      <c r="C44" s="837"/>
      <c r="D44" s="823"/>
      <c r="E44" s="825"/>
      <c r="F44" s="827"/>
      <c r="G44" s="861"/>
      <c r="H44" s="312"/>
      <c r="I44" s="186"/>
      <c r="J44" s="186"/>
      <c r="K44" s="187"/>
      <c r="L44" s="188"/>
      <c r="M44" s="188"/>
      <c r="N44" s="188"/>
      <c r="O44" s="188"/>
      <c r="P44" s="227">
        <f t="shared" si="0"/>
        <v>0</v>
      </c>
      <c r="Q44" s="833"/>
      <c r="R44" s="833"/>
      <c r="S44" s="228">
        <f>IF(COUNTA(I44:J44)=2,"Seleccione una opcion P o I",IF(ISNUMBER(P44),LOOKUP(P44,DB!$F$74:$G$76,DB!$H$74:$H$76),""))</f>
        <v>0</v>
      </c>
      <c r="T44" s="830"/>
      <c r="U44" s="830"/>
      <c r="V44" s="830"/>
      <c r="W44" s="821"/>
      <c r="X44" s="793"/>
      <c r="Y44" s="818"/>
      <c r="Z44" s="158">
        <f t="shared" si="1"/>
        <v>0</v>
      </c>
      <c r="AA44" s="158">
        <f t="shared" si="2"/>
        <v>0</v>
      </c>
    </row>
    <row r="45" spans="2:27" ht="126" hidden="1" customHeight="1" x14ac:dyDescent="0.25">
      <c r="B45" s="841">
        <f>'SEPG-F-007'!B24</f>
        <v>8</v>
      </c>
      <c r="C45" s="842">
        <f>'SEPG-F-007'!C24</f>
        <v>0</v>
      </c>
      <c r="D45" s="231" t="str">
        <f>+'SEPG-012'!Y40</f>
        <v/>
      </c>
      <c r="E45" s="232" t="str">
        <f>+'SEPG-012'!Y41</f>
        <v/>
      </c>
      <c r="F45" s="233" t="str">
        <f>'SEPG-012'!AA40</f>
        <v/>
      </c>
      <c r="G45" s="892"/>
      <c r="H45" s="274"/>
      <c r="I45" s="221"/>
      <c r="J45" s="221"/>
      <c r="K45" s="222"/>
      <c r="L45" s="223"/>
      <c r="M45" s="223"/>
      <c r="N45" s="223"/>
      <c r="O45" s="223"/>
      <c r="P45" s="220">
        <f t="shared" si="0"/>
        <v>0</v>
      </c>
      <c r="Q45" s="831" t="str">
        <f>IFERROR(IF(AVERAGEIF(I45:I47,"X",$P45:$P47)&lt;=50,0,IF(AVERAGEIF(I45:I47,"X",$P45:$P47)&lt;=75,-1,-2)),"")</f>
        <v/>
      </c>
      <c r="R45" s="831" t="str">
        <f>IFERROR(IF(AVERAGEIF(J45:J47,"X",$P45:$P47)&lt;=50,0,IF(AVERAGEIF(J45:J47,"X",$P45:$P47)&lt;=75,-1,-2)),"")</f>
        <v/>
      </c>
      <c r="S45" s="241">
        <f>IF(COUNTA(I45:J45)=2,"Seleccione una opcion P o I",IF(ISNUMBER(P45),LOOKUP(P45,DB!$F$74:$G$76,DB!$H$74:$H$76),""))</f>
        <v>0</v>
      </c>
      <c r="T45" s="828" t="str">
        <f>IFERROR(IF(D45+MIN(Q45:Q47)&lt;1,1,D45+MIN(Q45:Q47)),"")</f>
        <v/>
      </c>
      <c r="U45" s="828" t="str">
        <f ca="1">IFERROR(IF(R45&lt;&gt;0,IF(MATCH(E45,'SEPG-012'!$L$17:$L$21,)+R45&lt;1,1,OFFSET('SEPG-012'!$L$16:$L$21,MATCH(E45,'SEPG-012'!$L$17:$L$21,)+R45,0,1,1)),E45),E45)</f>
        <v/>
      </c>
      <c r="V45" s="828">
        <f ca="1">IFERROR(+U45*T45,)</f>
        <v>0</v>
      </c>
      <c r="W45" s="819" t="str">
        <f ca="1">IFERROR(VLOOKUP(V45,DB!$B$37:$D$61,2,FALSE),"")</f>
        <v/>
      </c>
      <c r="X45" s="791"/>
      <c r="Y45" s="787"/>
      <c r="Z45" s="158">
        <f t="shared" si="1"/>
        <v>0</v>
      </c>
      <c r="AA45" s="158">
        <f t="shared" si="2"/>
        <v>0</v>
      </c>
    </row>
    <row r="46" spans="2:27" ht="126" hidden="1" customHeight="1" x14ac:dyDescent="0.25">
      <c r="B46" s="834"/>
      <c r="C46" s="836"/>
      <c r="D46" s="822" t="str">
        <f>+'SEPG-012'!Z40</f>
        <v/>
      </c>
      <c r="E46" s="824" t="str">
        <f>+'SEPG-012'!Z41</f>
        <v/>
      </c>
      <c r="F46" s="826" t="str">
        <f>'SEPG-012'!AB40</f>
        <v/>
      </c>
      <c r="G46" s="891"/>
      <c r="H46" s="272"/>
      <c r="I46" s="186"/>
      <c r="J46" s="186"/>
      <c r="K46" s="187"/>
      <c r="L46" s="188"/>
      <c r="M46" s="188"/>
      <c r="N46" s="188"/>
      <c r="O46" s="188"/>
      <c r="P46" s="174">
        <f t="shared" si="0"/>
        <v>0</v>
      </c>
      <c r="Q46" s="832"/>
      <c r="R46" s="832"/>
      <c r="S46" s="175">
        <f>IF(COUNTA(I46:J46)=2,"Seleccione una opcion P o I",IF(ISNUMBER(P46),LOOKUP(P46,DB!$F$74:$G$76,DB!$H$74:$H$76),""))</f>
        <v>0</v>
      </c>
      <c r="T46" s="829"/>
      <c r="U46" s="829"/>
      <c r="V46" s="829"/>
      <c r="W46" s="820"/>
      <c r="X46" s="792"/>
      <c r="Y46" s="788"/>
      <c r="Z46" s="158">
        <f t="shared" si="1"/>
        <v>0</v>
      </c>
      <c r="AA46" s="158">
        <f t="shared" si="2"/>
        <v>0</v>
      </c>
    </row>
    <row r="47" spans="2:27" ht="126" hidden="1" customHeight="1" thickBot="1" x14ac:dyDescent="0.3">
      <c r="B47" s="835"/>
      <c r="C47" s="837"/>
      <c r="D47" s="823"/>
      <c r="E47" s="825"/>
      <c r="F47" s="827"/>
      <c r="G47" s="893"/>
      <c r="H47" s="273"/>
      <c r="I47" s="242"/>
      <c r="J47" s="242"/>
      <c r="K47" s="238"/>
      <c r="L47" s="239"/>
      <c r="M47" s="239"/>
      <c r="N47" s="239"/>
      <c r="O47" s="239"/>
      <c r="P47" s="227">
        <f t="shared" si="0"/>
        <v>0</v>
      </c>
      <c r="Q47" s="833"/>
      <c r="R47" s="833"/>
      <c r="S47" s="228">
        <f>IF(COUNTA(I47:J47)=2,"Seleccione una opcion P o I",IF(ISNUMBER(P47),LOOKUP(P47,DB!$F$74:$G$76,DB!$H$74:$H$76),""))</f>
        <v>0</v>
      </c>
      <c r="T47" s="830"/>
      <c r="U47" s="830"/>
      <c r="V47" s="830"/>
      <c r="W47" s="821"/>
      <c r="X47" s="793"/>
      <c r="Y47" s="789"/>
      <c r="Z47" s="158">
        <f t="shared" si="1"/>
        <v>0</v>
      </c>
      <c r="AA47" s="158">
        <f t="shared" si="2"/>
        <v>0</v>
      </c>
    </row>
    <row r="48" spans="2:27" ht="126" hidden="1" customHeight="1" x14ac:dyDescent="0.25">
      <c r="B48" s="834">
        <f>'SEPG-F-007'!B25</f>
        <v>9</v>
      </c>
      <c r="C48" s="836">
        <f>'SEPG-F-007'!C25</f>
        <v>0</v>
      </c>
      <c r="D48" s="234" t="str">
        <f>+'SEPG-012'!Y42</f>
        <v/>
      </c>
      <c r="E48" s="235" t="str">
        <f>+'SEPG-012'!Y43</f>
        <v/>
      </c>
      <c r="F48" s="236" t="str">
        <f>'SEPG-012'!AA42</f>
        <v/>
      </c>
      <c r="G48" s="891"/>
      <c r="H48" s="276"/>
      <c r="I48" s="217"/>
      <c r="J48" s="217"/>
      <c r="K48" s="190"/>
      <c r="L48" s="191"/>
      <c r="M48" s="191"/>
      <c r="N48" s="191"/>
      <c r="O48" s="191"/>
      <c r="P48" s="216">
        <f t="shared" si="0"/>
        <v>0</v>
      </c>
      <c r="Q48" s="831" t="str">
        <f>IFERROR(IF(AVERAGEIF(I48:I50,"X",$P48:$P50)&lt;=50,0,IF(AVERAGEIF(I48:I50,"X",$P48:$P50)&lt;=75,-1,-2)),"")</f>
        <v/>
      </c>
      <c r="R48" s="831" t="str">
        <f>IFERROR(IF(AVERAGEIF(J48:J50,"X",$P48:$P50)&lt;=50,0,IF(AVERAGEIF(J48:J50,"X",$P48:$P50)&lt;=75,-1,-2)),"")</f>
        <v/>
      </c>
      <c r="S48" s="237">
        <f>IF(COUNTA(I48:J48)=2,"Seleccione una opcion P o I",IF(ISNUMBER(P48),LOOKUP(P48,DB!$F$74:$G$76,DB!$H$74:$H$76),""))</f>
        <v>0</v>
      </c>
      <c r="T48" s="828" t="str">
        <f>IFERROR(IF(D48+MIN(Q48:Q50)&lt;1,1,D48+MIN(Q48:Q50)),"")</f>
        <v/>
      </c>
      <c r="U48" s="828" t="str">
        <f ca="1">IFERROR(IF(R48&lt;&gt;0,IF(MATCH(E48,'SEPG-012'!$L$17:$L$21,)+R48&lt;1,1,OFFSET('SEPG-012'!$L$16:$L$21,MATCH(E48,'SEPG-012'!$L$17:$L$21,)+R48,0,1,1)),E48),E48)</f>
        <v/>
      </c>
      <c r="V48" s="828">
        <f ca="1">IFERROR(+U48*T48,)</f>
        <v>0</v>
      </c>
      <c r="W48" s="819" t="str">
        <f ca="1">IFERROR(VLOOKUP(V48,DB!$B$37:$D$61,2,FALSE),"")</f>
        <v/>
      </c>
      <c r="X48" s="794"/>
      <c r="Y48" s="790"/>
      <c r="Z48" s="158">
        <f t="shared" si="1"/>
        <v>0</v>
      </c>
      <c r="AA48" s="158">
        <f t="shared" si="2"/>
        <v>0</v>
      </c>
    </row>
    <row r="49" spans="2:27" ht="126" hidden="1" customHeight="1" x14ac:dyDescent="0.25">
      <c r="B49" s="834"/>
      <c r="C49" s="836"/>
      <c r="D49" s="822" t="str">
        <f>+'SEPG-012'!Z42</f>
        <v/>
      </c>
      <c r="E49" s="824" t="str">
        <f>+'SEPG-012'!Z43</f>
        <v/>
      </c>
      <c r="F49" s="826" t="str">
        <f>'SEPG-012'!AB42</f>
        <v/>
      </c>
      <c r="G49" s="891"/>
      <c r="H49" s="272"/>
      <c r="I49" s="186"/>
      <c r="J49" s="186"/>
      <c r="K49" s="187"/>
      <c r="L49" s="188"/>
      <c r="M49" s="188"/>
      <c r="N49" s="188"/>
      <c r="O49" s="188"/>
      <c r="P49" s="174">
        <f t="shared" si="0"/>
        <v>0</v>
      </c>
      <c r="Q49" s="832"/>
      <c r="R49" s="832"/>
      <c r="S49" s="175">
        <f>IF(COUNTA(I49:J49)=2,"Seleccione una opcion P o I",IF(ISNUMBER(P49),LOOKUP(P49,DB!$F$74:$G$76,DB!$H$74:$H$76),""))</f>
        <v>0</v>
      </c>
      <c r="T49" s="829"/>
      <c r="U49" s="829"/>
      <c r="V49" s="829"/>
      <c r="W49" s="820"/>
      <c r="X49" s="792"/>
      <c r="Y49" s="788"/>
      <c r="Z49" s="158">
        <f t="shared" si="1"/>
        <v>0</v>
      </c>
      <c r="AA49" s="158">
        <f t="shared" si="2"/>
        <v>0</v>
      </c>
    </row>
    <row r="50" spans="2:27" ht="126" hidden="1" customHeight="1" thickBot="1" x14ac:dyDescent="0.3">
      <c r="B50" s="834"/>
      <c r="C50" s="836"/>
      <c r="D50" s="822"/>
      <c r="E50" s="824"/>
      <c r="F50" s="840"/>
      <c r="G50" s="891"/>
      <c r="H50" s="275"/>
      <c r="I50" s="244"/>
      <c r="J50" s="244"/>
      <c r="K50" s="245"/>
      <c r="L50" s="246"/>
      <c r="M50" s="246"/>
      <c r="N50" s="246"/>
      <c r="O50" s="246"/>
      <c r="P50" s="247">
        <f t="shared" si="0"/>
        <v>0</v>
      </c>
      <c r="Q50" s="833"/>
      <c r="R50" s="833"/>
      <c r="S50" s="248">
        <f>IF(COUNTA(I50:J50)=2,"Seleccione una opcion P o I",IF(ISNUMBER(P50),LOOKUP(P50,DB!$F$74:$G$76,DB!$H$74:$H$76),""))</f>
        <v>0</v>
      </c>
      <c r="T50" s="830"/>
      <c r="U50" s="830"/>
      <c r="V50" s="830"/>
      <c r="W50" s="821"/>
      <c r="X50" s="795"/>
      <c r="Y50" s="796"/>
      <c r="Z50" s="158">
        <f t="shared" si="1"/>
        <v>0</v>
      </c>
      <c r="AA50" s="158">
        <f t="shared" si="2"/>
        <v>0</v>
      </c>
    </row>
    <row r="51" spans="2:27" ht="126" hidden="1" customHeight="1" x14ac:dyDescent="0.25">
      <c r="B51" s="841">
        <f>'SEPG-F-007'!B26</f>
        <v>10</v>
      </c>
      <c r="C51" s="842">
        <f>'SEPG-F-007'!C26</f>
        <v>0</v>
      </c>
      <c r="D51" s="231" t="str">
        <f>+'SEPG-012'!Y44</f>
        <v/>
      </c>
      <c r="E51" s="232" t="str">
        <f>+'SEPG-012'!Y45</f>
        <v/>
      </c>
      <c r="F51" s="233" t="str">
        <f>'SEPG-012'!AA44</f>
        <v/>
      </c>
      <c r="G51" s="843"/>
      <c r="H51" s="274"/>
      <c r="I51" s="251"/>
      <c r="J51" s="251"/>
      <c r="K51" s="222"/>
      <c r="L51" s="223"/>
      <c r="M51" s="223"/>
      <c r="N51" s="223"/>
      <c r="O51" s="223"/>
      <c r="P51" s="220">
        <f t="shared" si="0"/>
        <v>0</v>
      </c>
      <c r="Q51" s="831" t="str">
        <f>IFERROR(IF(AVERAGEIF(I51:I53,"X",$P51:$P53)&lt;=50,0,IF(AVERAGEIF(I51:I53,"X",$P51:$P53)&lt;=75,-1,-2)),"")</f>
        <v/>
      </c>
      <c r="R51" s="831" t="str">
        <f>IFERROR(IF(AVERAGEIF(J51:J53,"X",$P51:$P53)&lt;=50,0,IF(AVERAGEIF(J51:J53,"X",$P51:$P53)&lt;=75,-1,-2)),"")</f>
        <v/>
      </c>
      <c r="S51" s="241">
        <f>IF(COUNTA(I51:J51)=2,"Seleccione una opcion P o I",IF(ISNUMBER(P51),LOOKUP(P51,DB!$F$74:$G$76,DB!$H$74:$H$76),""))</f>
        <v>0</v>
      </c>
      <c r="T51" s="828" t="str">
        <f>IFERROR(IF(D51+MIN(Q51:Q53)&lt;1,1,D51+MIN(Q51:Q53)),"")</f>
        <v/>
      </c>
      <c r="U51" s="828" t="str">
        <f ca="1">IFERROR(IF(R51&lt;&gt;0,IF(MATCH(E51,'SEPG-012'!$L$17:$L$21,)+R51&lt;1,1,OFFSET('SEPG-012'!$L$16:$L$21,MATCH(E51,'SEPG-012'!$L$17:$L$21,)+R51,0,1,1)),E51),E51)</f>
        <v/>
      </c>
      <c r="V51" s="828">
        <f ca="1">IFERROR(+U51*T51,)</f>
        <v>0</v>
      </c>
      <c r="W51" s="819" t="str">
        <f ca="1">IFERROR(VLOOKUP(V51,DB!$B$37:$D$61,2,FALSE),"")</f>
        <v/>
      </c>
      <c r="X51" s="791"/>
      <c r="Y51" s="787"/>
      <c r="Z51" s="158">
        <f t="shared" si="1"/>
        <v>0</v>
      </c>
      <c r="AA51" s="158">
        <f t="shared" si="2"/>
        <v>0</v>
      </c>
    </row>
    <row r="52" spans="2:27" ht="126" hidden="1" customHeight="1" x14ac:dyDescent="0.25">
      <c r="B52" s="834"/>
      <c r="C52" s="836"/>
      <c r="D52" s="822" t="str">
        <f>+'SEPG-012'!Z44</f>
        <v/>
      </c>
      <c r="E52" s="824" t="str">
        <f>+'SEPG-012'!Z45</f>
        <v/>
      </c>
      <c r="F52" s="826" t="str">
        <f>'SEPG-012'!AB44</f>
        <v/>
      </c>
      <c r="G52" s="838"/>
      <c r="H52" s="272"/>
      <c r="I52" s="129"/>
      <c r="J52" s="129"/>
      <c r="K52" s="187"/>
      <c r="L52" s="188"/>
      <c r="M52" s="188"/>
      <c r="N52" s="188"/>
      <c r="O52" s="188"/>
      <c r="P52" s="174">
        <f t="shared" si="0"/>
        <v>0</v>
      </c>
      <c r="Q52" s="832"/>
      <c r="R52" s="832"/>
      <c r="S52" s="175">
        <f>IF(COUNTA(I52:J52)=2,"Seleccione una opcion P o I",IF(ISNUMBER(P52),LOOKUP(P52,DB!$F$74:$G$76,DB!$H$74:$H$76),""))</f>
        <v>0</v>
      </c>
      <c r="T52" s="829"/>
      <c r="U52" s="829"/>
      <c r="V52" s="829"/>
      <c r="W52" s="820"/>
      <c r="X52" s="792"/>
      <c r="Y52" s="788"/>
      <c r="Z52" s="158">
        <f t="shared" si="1"/>
        <v>0</v>
      </c>
      <c r="AA52" s="158">
        <f t="shared" si="2"/>
        <v>0</v>
      </c>
    </row>
    <row r="53" spans="2:27" ht="126" hidden="1" customHeight="1" thickBot="1" x14ac:dyDescent="0.3">
      <c r="B53" s="835"/>
      <c r="C53" s="837"/>
      <c r="D53" s="823"/>
      <c r="E53" s="825"/>
      <c r="F53" s="827"/>
      <c r="G53" s="839"/>
      <c r="H53" s="277"/>
      <c r="I53" s="225"/>
      <c r="J53" s="225"/>
      <c r="K53" s="226"/>
      <c r="L53" s="225"/>
      <c r="M53" s="225"/>
      <c r="N53" s="225"/>
      <c r="O53" s="225"/>
      <c r="P53" s="227">
        <f t="shared" si="0"/>
        <v>0</v>
      </c>
      <c r="Q53" s="833"/>
      <c r="R53" s="833"/>
      <c r="S53" s="228">
        <f>IF(COUNTA(I53:J53)=2,"Seleccione una opcion P o I",IF(ISNUMBER(P53),LOOKUP(P53,DB!$F$74:$G$76,DB!$H$74:$H$76),""))</f>
        <v>0</v>
      </c>
      <c r="T53" s="830"/>
      <c r="U53" s="830"/>
      <c r="V53" s="830"/>
      <c r="W53" s="821"/>
      <c r="X53" s="793"/>
      <c r="Y53" s="789"/>
      <c r="Z53" s="158">
        <f t="shared" si="1"/>
        <v>0</v>
      </c>
      <c r="AA53" s="158">
        <f t="shared" si="2"/>
        <v>0</v>
      </c>
    </row>
    <row r="54" spans="2:27" ht="126" hidden="1" customHeight="1" x14ac:dyDescent="0.25">
      <c r="B54" s="834">
        <f>'SEPG-F-007'!B27</f>
        <v>11</v>
      </c>
      <c r="C54" s="836">
        <f>'SEPG-F-007'!C27</f>
        <v>0</v>
      </c>
      <c r="D54" s="234" t="str">
        <f>+'SEPG-012'!Y46</f>
        <v/>
      </c>
      <c r="E54" s="235" t="str">
        <f>+'SEPG-012'!Y47</f>
        <v/>
      </c>
      <c r="F54" s="236" t="str">
        <f>'SEPG-012'!AA46</f>
        <v/>
      </c>
      <c r="G54" s="838"/>
      <c r="H54" s="276"/>
      <c r="I54" s="249"/>
      <c r="J54" s="249"/>
      <c r="K54" s="250"/>
      <c r="L54" s="249"/>
      <c r="M54" s="249"/>
      <c r="N54" s="249"/>
      <c r="O54" s="249"/>
      <c r="P54" s="216">
        <f t="shared" si="0"/>
        <v>0</v>
      </c>
      <c r="Q54" s="831" t="str">
        <f>IFERROR(IF(AVERAGEIF(I54:I56,"X",$P54:$P56)&lt;=50,0,IF(AVERAGEIF(I54:I56,"X",$P54:$P56)&lt;=75,-1,-2)),"")</f>
        <v/>
      </c>
      <c r="R54" s="831" t="str">
        <f>IFERROR(IF(AVERAGEIF(J54:J56,"X",$P54:$P56)&lt;=50,0,IF(AVERAGEIF(J54:J56,"X",$P54:$P56)&lt;=75,-1,-2)),"")</f>
        <v/>
      </c>
      <c r="S54" s="237">
        <f>IF(COUNTA(I54:J54)=2,"Seleccione una opcion P o I",IF(ISNUMBER(P54),LOOKUP(P54,DB!$F$74:$G$76,DB!$H$74:$H$76),""))</f>
        <v>0</v>
      </c>
      <c r="T54" s="828" t="str">
        <f>IFERROR(IF(D54+MIN(Q54:Q56)&lt;1,1,D54+MIN(Q54:Q56)),"")</f>
        <v/>
      </c>
      <c r="U54" s="828" t="str">
        <f ca="1">IFERROR(IF(R54&lt;&gt;0,IF(MATCH(E54,'SEPG-012'!$L$17:$L$21,)+R54&lt;1,1,OFFSET('SEPG-012'!$L$16:$L$21,MATCH(E54,'SEPG-012'!$L$17:$L$21,)+R54,0,1,1)),E54),E54)</f>
        <v/>
      </c>
      <c r="V54" s="828">
        <f ca="1">IFERROR(+U54*T54,)</f>
        <v>0</v>
      </c>
      <c r="W54" s="819" t="str">
        <f ca="1">IFERROR(VLOOKUP(V54,DB!$B$37:$D$61,2,FALSE),"")</f>
        <v/>
      </c>
      <c r="X54" s="794"/>
      <c r="Y54" s="790"/>
      <c r="Z54" s="158">
        <f t="shared" si="1"/>
        <v>0</v>
      </c>
      <c r="AA54" s="158">
        <f t="shared" si="2"/>
        <v>0</v>
      </c>
    </row>
    <row r="55" spans="2:27" ht="126" hidden="1" customHeight="1" x14ac:dyDescent="0.25">
      <c r="B55" s="834"/>
      <c r="C55" s="836"/>
      <c r="D55" s="822" t="str">
        <f>+'SEPG-012'!Z46</f>
        <v/>
      </c>
      <c r="E55" s="824" t="str">
        <f>+'SEPG-012'!Z47</f>
        <v/>
      </c>
      <c r="F55" s="826" t="str">
        <f>'SEPG-012'!AB46</f>
        <v/>
      </c>
      <c r="G55" s="838"/>
      <c r="H55" s="272"/>
      <c r="I55" s="129"/>
      <c r="J55" s="129"/>
      <c r="K55" s="130"/>
      <c r="L55" s="129"/>
      <c r="M55" s="129"/>
      <c r="N55" s="129"/>
      <c r="O55" s="129"/>
      <c r="P55" s="174">
        <f t="shared" si="0"/>
        <v>0</v>
      </c>
      <c r="Q55" s="832"/>
      <c r="R55" s="832"/>
      <c r="S55" s="175">
        <f>IF(COUNTA(I55:J55)=2,"Seleccione una opcion P o I",IF(ISNUMBER(P55),LOOKUP(P55,DB!$F$74:$G$76,DB!$H$74:$H$76),""))</f>
        <v>0</v>
      </c>
      <c r="T55" s="829"/>
      <c r="U55" s="829"/>
      <c r="V55" s="829"/>
      <c r="W55" s="820"/>
      <c r="X55" s="792"/>
      <c r="Y55" s="788"/>
      <c r="Z55" s="158">
        <f t="shared" si="1"/>
        <v>0</v>
      </c>
      <c r="AA55" s="158">
        <f t="shared" si="2"/>
        <v>0</v>
      </c>
    </row>
    <row r="56" spans="2:27" ht="126" hidden="1" customHeight="1" thickBot="1" x14ac:dyDescent="0.3">
      <c r="B56" s="834"/>
      <c r="C56" s="836"/>
      <c r="D56" s="822"/>
      <c r="E56" s="824"/>
      <c r="F56" s="840"/>
      <c r="G56" s="838"/>
      <c r="H56" s="278"/>
      <c r="I56" s="252"/>
      <c r="J56" s="252"/>
      <c r="K56" s="253"/>
      <c r="L56" s="252"/>
      <c r="M56" s="252"/>
      <c r="N56" s="252"/>
      <c r="O56" s="252"/>
      <c r="P56" s="247">
        <f t="shared" si="0"/>
        <v>0</v>
      </c>
      <c r="Q56" s="833"/>
      <c r="R56" s="833"/>
      <c r="S56" s="248">
        <f>IF(COUNTA(I56:J56)=2,"Seleccione una opcion P o I",IF(ISNUMBER(P56),LOOKUP(P56,DB!$F$74:$G$76,DB!$H$74:$H$76),""))</f>
        <v>0</v>
      </c>
      <c r="T56" s="830"/>
      <c r="U56" s="830"/>
      <c r="V56" s="830"/>
      <c r="W56" s="821"/>
      <c r="X56" s="795"/>
      <c r="Y56" s="796"/>
      <c r="Z56" s="158">
        <f t="shared" si="1"/>
        <v>0</v>
      </c>
      <c r="AA56" s="158">
        <f t="shared" si="2"/>
        <v>0</v>
      </c>
    </row>
    <row r="57" spans="2:27" ht="126" hidden="1" customHeight="1" x14ac:dyDescent="0.25">
      <c r="B57" s="841">
        <f>'SEPG-F-007'!B28</f>
        <v>12</v>
      </c>
      <c r="C57" s="836">
        <f>'SEPG-F-007'!C28</f>
        <v>0</v>
      </c>
      <c r="D57" s="231" t="str">
        <f>+'SEPG-012'!Y48</f>
        <v/>
      </c>
      <c r="E57" s="232" t="str">
        <f>+'SEPG-012'!Y49</f>
        <v/>
      </c>
      <c r="F57" s="233" t="str">
        <f>'SEPG-012'!AA48</f>
        <v/>
      </c>
      <c r="G57" s="843"/>
      <c r="H57" s="279"/>
      <c r="I57" s="251"/>
      <c r="J57" s="251"/>
      <c r="K57" s="255"/>
      <c r="L57" s="251"/>
      <c r="M57" s="251"/>
      <c r="N57" s="251"/>
      <c r="O57" s="251"/>
      <c r="P57" s="220">
        <f t="shared" si="0"/>
        <v>0</v>
      </c>
      <c r="Q57" s="831" t="str">
        <f>IFERROR(IF(AVERAGEIF(I57:I59,"X",$P57:$P59)&lt;=50,0,IF(AVERAGEIF(I57:I59,"X",$P57:$P59)&lt;=75,-1,-2)),"")</f>
        <v/>
      </c>
      <c r="R57" s="831" t="str">
        <f>IFERROR(IF(AVERAGEIF(J57:J59,"X",$P57:$P59)&lt;=50,0,IF(AVERAGEIF(J57:J59,"X",$P57:$P59)&lt;=75,-1,-2)),"")</f>
        <v/>
      </c>
      <c r="S57" s="241">
        <f>IF(COUNTA(I57:J57)=2,"Seleccione una opcion P o I",IF(ISNUMBER(P57),LOOKUP(P57,DB!$F$74:$G$76,DB!$H$74:$H$76),""))</f>
        <v>0</v>
      </c>
      <c r="T57" s="828" t="str">
        <f>IFERROR(IF(D57+MIN(Q57:Q59)&lt;1,1,D57+MIN(Q57:Q59)),"")</f>
        <v/>
      </c>
      <c r="U57" s="828" t="str">
        <f ca="1">IFERROR(IF(R57&lt;&gt;0,IF(MATCH(E57,'SEPG-012'!$L$17:$L$21,)+R57&lt;1,1,OFFSET('SEPG-012'!$L$16:$L$21,MATCH(E57,'SEPG-012'!$L$17:$L$21,)+R57,0,1,1)),E57),E57)</f>
        <v/>
      </c>
      <c r="V57" s="828">
        <f ca="1">IFERROR(+U57*T57,)</f>
        <v>0</v>
      </c>
      <c r="W57" s="819" t="str">
        <f ca="1">IFERROR(VLOOKUP(V57,DB!$B$37:$D$61,2,FALSE),"")</f>
        <v/>
      </c>
      <c r="X57" s="791"/>
      <c r="Y57" s="787"/>
      <c r="Z57" s="158">
        <f t="shared" si="1"/>
        <v>0</v>
      </c>
      <c r="AA57" s="158">
        <f t="shared" si="2"/>
        <v>0</v>
      </c>
    </row>
    <row r="58" spans="2:27" ht="126" hidden="1" customHeight="1" x14ac:dyDescent="0.25">
      <c r="B58" s="834"/>
      <c r="C58" s="836"/>
      <c r="D58" s="822" t="str">
        <f>+'SEPG-012'!Z48</f>
        <v/>
      </c>
      <c r="E58" s="824" t="str">
        <f>+'SEPG-012'!Z49</f>
        <v/>
      </c>
      <c r="F58" s="826" t="str">
        <f>'SEPG-012'!AB48</f>
        <v/>
      </c>
      <c r="G58" s="838"/>
      <c r="H58" s="280"/>
      <c r="I58" s="129"/>
      <c r="J58" s="129"/>
      <c r="K58" s="130"/>
      <c r="L58" s="129"/>
      <c r="M58" s="129"/>
      <c r="N58" s="129"/>
      <c r="O58" s="129"/>
      <c r="P58" s="174">
        <f t="shared" si="0"/>
        <v>0</v>
      </c>
      <c r="Q58" s="832"/>
      <c r="R58" s="832"/>
      <c r="S58" s="175">
        <f>IF(COUNTA(I58:J58)=2,"Seleccione una opcion P o I",IF(ISNUMBER(P58),LOOKUP(P58,DB!$F$74:$G$76,DB!$H$74:$H$76),""))</f>
        <v>0</v>
      </c>
      <c r="T58" s="829"/>
      <c r="U58" s="829"/>
      <c r="V58" s="829"/>
      <c r="W58" s="820"/>
      <c r="X58" s="792"/>
      <c r="Y58" s="788"/>
      <c r="Z58" s="158">
        <f t="shared" si="1"/>
        <v>0</v>
      </c>
      <c r="AA58" s="158">
        <f t="shared" si="2"/>
        <v>0</v>
      </c>
    </row>
    <row r="59" spans="2:27" ht="126" hidden="1" customHeight="1" thickBot="1" x14ac:dyDescent="0.3">
      <c r="B59" s="835"/>
      <c r="C59" s="836"/>
      <c r="D59" s="823"/>
      <c r="E59" s="825"/>
      <c r="F59" s="827"/>
      <c r="G59" s="839"/>
      <c r="H59" s="281"/>
      <c r="I59" s="225"/>
      <c r="J59" s="225"/>
      <c r="K59" s="226"/>
      <c r="L59" s="225"/>
      <c r="M59" s="225"/>
      <c r="N59" s="225"/>
      <c r="O59" s="225"/>
      <c r="P59" s="227">
        <f t="shared" si="0"/>
        <v>0</v>
      </c>
      <c r="Q59" s="833"/>
      <c r="R59" s="833"/>
      <c r="S59" s="228">
        <f>IF(COUNTA(I59:J59)=2,"Seleccione una opcion P o I",IF(ISNUMBER(P59),LOOKUP(P59,DB!$F$74:$G$76,DB!$H$74:$H$76),""))</f>
        <v>0</v>
      </c>
      <c r="T59" s="830"/>
      <c r="U59" s="830"/>
      <c r="V59" s="830"/>
      <c r="W59" s="821"/>
      <c r="X59" s="793"/>
      <c r="Y59" s="789"/>
      <c r="Z59" s="158">
        <f t="shared" si="1"/>
        <v>0</v>
      </c>
      <c r="AA59" s="158">
        <f t="shared" si="2"/>
        <v>0</v>
      </c>
    </row>
    <row r="60" spans="2:27" ht="126" hidden="1" customHeight="1" x14ac:dyDescent="0.25">
      <c r="B60" s="834">
        <f>'SEPG-F-007'!B29</f>
        <v>13</v>
      </c>
      <c r="C60" s="836">
        <f>'SEPG-F-007'!C29</f>
        <v>0</v>
      </c>
      <c r="D60" s="234" t="str">
        <f>+'SEPG-012'!Y50</f>
        <v/>
      </c>
      <c r="E60" s="235" t="str">
        <f>+'SEPG-012'!Y51</f>
        <v/>
      </c>
      <c r="F60" s="236" t="str">
        <f>'SEPG-012'!AA50</f>
        <v/>
      </c>
      <c r="G60" s="838"/>
      <c r="H60" s="282"/>
      <c r="I60" s="249"/>
      <c r="J60" s="249"/>
      <c r="K60" s="254"/>
      <c r="L60" s="249"/>
      <c r="M60" s="249"/>
      <c r="N60" s="249"/>
      <c r="O60" s="249"/>
      <c r="P60" s="216">
        <f t="shared" si="0"/>
        <v>0</v>
      </c>
      <c r="Q60" s="831" t="str">
        <f>IFERROR(IF(AVERAGEIF(I60:I62,"X",$P60:$P62)&lt;=50,0,IF(AVERAGEIF(I60:I62,"X",$P60:$P62)&lt;=75,-1,-2)),"")</f>
        <v/>
      </c>
      <c r="R60" s="831" t="str">
        <f>IFERROR(IF(AVERAGEIF(J60:J62,"X",$P60:$P62)&lt;=50,0,IF(AVERAGEIF(J60:J62,"X",$P60:$P62)&lt;=75,-1,-2)),"")</f>
        <v/>
      </c>
      <c r="S60" s="237">
        <f>IF(COUNTA(I60:J60)=2,"Seleccione una opcion P o I",IF(ISNUMBER(P60),LOOKUP(P60,DB!$F$74:$G$76,DB!$H$74:$H$76),""))</f>
        <v>0</v>
      </c>
      <c r="T60" s="828" t="str">
        <f>IFERROR(IF(D60+MIN(Q60:Q62)&lt;1,1,D60+MIN(Q60:Q62)),"")</f>
        <v/>
      </c>
      <c r="U60" s="828" t="str">
        <f ca="1">IFERROR(IF(R60&lt;&gt;0,IF(MATCH(E60,'SEPG-012'!$L$17:$L$21,)+R60&lt;1,1,OFFSET('SEPG-012'!$L$16:$L$21,MATCH(E60,'SEPG-012'!$L$17:$L$21,)+R60,0,1,1)),E60),E60)</f>
        <v/>
      </c>
      <c r="V60" s="828">
        <f ca="1">IFERROR(+U60*T60,)</f>
        <v>0</v>
      </c>
      <c r="W60" s="819" t="str">
        <f ca="1">IFERROR(VLOOKUP(V60,DB!$B$37:$D$61,2,FALSE),"")</f>
        <v/>
      </c>
      <c r="X60" s="794"/>
      <c r="Y60" s="790"/>
      <c r="Z60" s="158">
        <f t="shared" si="1"/>
        <v>0</v>
      </c>
      <c r="AA60" s="158">
        <f t="shared" si="2"/>
        <v>0</v>
      </c>
    </row>
    <row r="61" spans="2:27" ht="126" hidden="1" customHeight="1" x14ac:dyDescent="0.25">
      <c r="B61" s="834"/>
      <c r="C61" s="836"/>
      <c r="D61" s="822" t="str">
        <f>+'SEPG-012'!Z50</f>
        <v/>
      </c>
      <c r="E61" s="824" t="str">
        <f>+'SEPG-012'!Z51</f>
        <v/>
      </c>
      <c r="F61" s="826" t="str">
        <f>'SEPG-012'!AB50</f>
        <v/>
      </c>
      <c r="G61" s="838"/>
      <c r="H61" s="280"/>
      <c r="I61" s="129"/>
      <c r="J61" s="129"/>
      <c r="K61" s="130"/>
      <c r="L61" s="129"/>
      <c r="M61" s="129"/>
      <c r="N61" s="129"/>
      <c r="O61" s="129"/>
      <c r="P61" s="174">
        <f t="shared" si="0"/>
        <v>0</v>
      </c>
      <c r="Q61" s="832"/>
      <c r="R61" s="832"/>
      <c r="S61" s="175">
        <f>IF(COUNTA(I61:J61)=2,"Seleccione una opcion P o I",IF(ISNUMBER(P61),LOOKUP(P61,DB!$F$74:$G$76,DB!$H$74:$H$76),""))</f>
        <v>0</v>
      </c>
      <c r="T61" s="829"/>
      <c r="U61" s="829"/>
      <c r="V61" s="829"/>
      <c r="W61" s="820"/>
      <c r="X61" s="792"/>
      <c r="Y61" s="788"/>
      <c r="Z61" s="158">
        <f t="shared" si="1"/>
        <v>0</v>
      </c>
      <c r="AA61" s="158">
        <f t="shared" si="2"/>
        <v>0</v>
      </c>
    </row>
    <row r="62" spans="2:27" ht="126" hidden="1" customHeight="1" thickBot="1" x14ac:dyDescent="0.3">
      <c r="B62" s="834"/>
      <c r="C62" s="836"/>
      <c r="D62" s="822"/>
      <c r="E62" s="824"/>
      <c r="F62" s="840"/>
      <c r="G62" s="838"/>
      <c r="H62" s="278"/>
      <c r="I62" s="252"/>
      <c r="J62" s="252"/>
      <c r="K62" s="253"/>
      <c r="L62" s="252"/>
      <c r="M62" s="252"/>
      <c r="N62" s="252"/>
      <c r="O62" s="252"/>
      <c r="P62" s="247">
        <f t="shared" si="0"/>
        <v>0</v>
      </c>
      <c r="Q62" s="833"/>
      <c r="R62" s="833"/>
      <c r="S62" s="248">
        <f>IF(COUNTA(I62:J62)=2,"Seleccione una opcion P o I",IF(ISNUMBER(P62),LOOKUP(P62,DB!$F$74:$G$76,DB!$H$74:$H$76),""))</f>
        <v>0</v>
      </c>
      <c r="T62" s="830"/>
      <c r="U62" s="830"/>
      <c r="V62" s="830"/>
      <c r="W62" s="821"/>
      <c r="X62" s="795"/>
      <c r="Y62" s="796"/>
      <c r="Z62" s="158">
        <f t="shared" si="1"/>
        <v>0</v>
      </c>
      <c r="AA62" s="158">
        <f t="shared" si="2"/>
        <v>0</v>
      </c>
    </row>
    <row r="63" spans="2:27" ht="126" hidden="1" customHeight="1" x14ac:dyDescent="0.25">
      <c r="B63" s="841">
        <f>'SEPG-F-007'!B30</f>
        <v>14</v>
      </c>
      <c r="C63" s="842">
        <f>'SEPG-F-007'!C30</f>
        <v>0</v>
      </c>
      <c r="D63" s="231" t="str">
        <f>+'SEPG-012'!Y52</f>
        <v/>
      </c>
      <c r="E63" s="232" t="str">
        <f>+'SEPG-012'!Y53</f>
        <v/>
      </c>
      <c r="F63" s="233" t="str">
        <f>'SEPG-012'!AA52</f>
        <v/>
      </c>
      <c r="G63" s="843"/>
      <c r="H63" s="279"/>
      <c r="I63" s="251"/>
      <c r="J63" s="251"/>
      <c r="K63" s="255"/>
      <c r="L63" s="251"/>
      <c r="M63" s="251"/>
      <c r="N63" s="251"/>
      <c r="O63" s="251"/>
      <c r="P63" s="220">
        <f t="shared" si="0"/>
        <v>0</v>
      </c>
      <c r="Q63" s="831" t="str">
        <f>IFERROR(IF(AVERAGEIF(I63:I65,"X",$P63:$P65)&lt;=50,0,IF(AVERAGEIF(I63:I65,"X",$P63:$P65)&lt;=75,-1,-2)),"")</f>
        <v/>
      </c>
      <c r="R63" s="831" t="str">
        <f>IFERROR(IF(AVERAGEIF(J63:J65,"X",$P63:$P65)&lt;=50,0,IF(AVERAGEIF(J63:J65,"X",$P63:$P65)&lt;=75,-1,-2)),"")</f>
        <v/>
      </c>
      <c r="S63" s="241">
        <f>IF(COUNTA(I63:J63)=2,"Seleccione una opcion P o I",IF(ISNUMBER(P63),LOOKUP(P63,DB!$F$74:$G$76,DB!$H$74:$H$76),""))</f>
        <v>0</v>
      </c>
      <c r="T63" s="828" t="str">
        <f>IFERROR(IF(D63+MIN(Q63:Q65)&lt;1,1,D63+MIN(Q63:Q65)),"")</f>
        <v/>
      </c>
      <c r="U63" s="828" t="str">
        <f ca="1">IFERROR(IF(R63&lt;&gt;0,IF(MATCH(E63,'SEPG-012'!$L$17:$L$21,)+R63&lt;1,1,OFFSET('SEPG-012'!$L$16:$L$21,MATCH(E63,'SEPG-012'!$L$17:$L$21,)+R63,0,1,1)),E63),E63)</f>
        <v/>
      </c>
      <c r="V63" s="828">
        <f ca="1">IFERROR(+U63*T63,)</f>
        <v>0</v>
      </c>
      <c r="W63" s="819" t="str">
        <f ca="1">IFERROR(VLOOKUP(V63,DB!$B$37:$D$61,2,FALSE),"")</f>
        <v/>
      </c>
      <c r="X63" s="791"/>
      <c r="Y63" s="787"/>
      <c r="Z63" s="158">
        <f t="shared" si="1"/>
        <v>0</v>
      </c>
      <c r="AA63" s="158">
        <f t="shared" si="2"/>
        <v>0</v>
      </c>
    </row>
    <row r="64" spans="2:27" ht="126" hidden="1" customHeight="1" x14ac:dyDescent="0.25">
      <c r="B64" s="834"/>
      <c r="C64" s="836"/>
      <c r="D64" s="822" t="str">
        <f>+'SEPG-012'!Z52</f>
        <v/>
      </c>
      <c r="E64" s="824" t="str">
        <f>+'SEPG-012'!Z53</f>
        <v/>
      </c>
      <c r="F64" s="826" t="str">
        <f>'SEPG-012'!AB52</f>
        <v/>
      </c>
      <c r="G64" s="838"/>
      <c r="H64" s="280"/>
      <c r="I64" s="129"/>
      <c r="J64" s="129"/>
      <c r="K64" s="130"/>
      <c r="L64" s="129"/>
      <c r="M64" s="129"/>
      <c r="N64" s="129"/>
      <c r="O64" s="129"/>
      <c r="P64" s="174">
        <f t="shared" si="0"/>
        <v>0</v>
      </c>
      <c r="Q64" s="832"/>
      <c r="R64" s="832"/>
      <c r="S64" s="175">
        <f>IF(COUNTA(I64:J64)=2,"Seleccione una opcion P o I",IF(ISNUMBER(P64),LOOKUP(P64,DB!$F$74:$G$76,DB!$H$74:$H$76),""))</f>
        <v>0</v>
      </c>
      <c r="T64" s="829"/>
      <c r="U64" s="829"/>
      <c r="V64" s="829"/>
      <c r="W64" s="820"/>
      <c r="X64" s="792"/>
      <c r="Y64" s="788"/>
      <c r="Z64" s="158">
        <f t="shared" si="1"/>
        <v>0</v>
      </c>
      <c r="AA64" s="158">
        <f t="shared" si="2"/>
        <v>0</v>
      </c>
    </row>
    <row r="65" spans="2:27" ht="126" hidden="1" customHeight="1" thickBot="1" x14ac:dyDescent="0.3">
      <c r="B65" s="835"/>
      <c r="C65" s="837"/>
      <c r="D65" s="823"/>
      <c r="E65" s="825"/>
      <c r="F65" s="827"/>
      <c r="G65" s="839"/>
      <c r="H65" s="281"/>
      <c r="I65" s="225"/>
      <c r="J65" s="225"/>
      <c r="K65" s="226"/>
      <c r="L65" s="225"/>
      <c r="M65" s="225"/>
      <c r="N65" s="225"/>
      <c r="O65" s="225"/>
      <c r="P65" s="227">
        <f t="shared" si="0"/>
        <v>0</v>
      </c>
      <c r="Q65" s="833"/>
      <c r="R65" s="833"/>
      <c r="S65" s="228">
        <f>IF(COUNTA(I65:J65)=2,"Seleccione una opcion P o I",IF(ISNUMBER(P65),LOOKUP(P65,DB!$F$74:$G$76,DB!$H$74:$H$76),""))</f>
        <v>0</v>
      </c>
      <c r="T65" s="830"/>
      <c r="U65" s="830"/>
      <c r="V65" s="830"/>
      <c r="W65" s="821"/>
      <c r="X65" s="793"/>
      <c r="Y65" s="789"/>
      <c r="Z65" s="158">
        <f t="shared" si="1"/>
        <v>0</v>
      </c>
      <c r="AA65" s="158">
        <f t="shared" si="2"/>
        <v>0</v>
      </c>
    </row>
    <row r="66" spans="2:27" ht="126" hidden="1" customHeight="1" x14ac:dyDescent="0.25">
      <c r="B66" s="834">
        <f>'SEPG-F-007'!B31</f>
        <v>15</v>
      </c>
      <c r="C66" s="836">
        <f>'SEPG-F-007'!C31</f>
        <v>0</v>
      </c>
      <c r="D66" s="234" t="str">
        <f>+'SEPG-012'!Y64</f>
        <v/>
      </c>
      <c r="E66" s="235" t="str">
        <f>+'SEPG-012'!Y65</f>
        <v/>
      </c>
      <c r="F66" s="236" t="str">
        <f>'SEPG-012'!AA64</f>
        <v/>
      </c>
      <c r="G66" s="838"/>
      <c r="H66" s="282"/>
      <c r="I66" s="249"/>
      <c r="J66" s="249"/>
      <c r="K66" s="254"/>
      <c r="L66" s="249"/>
      <c r="M66" s="249"/>
      <c r="N66" s="249"/>
      <c r="O66" s="249"/>
      <c r="P66" s="216">
        <f t="shared" si="0"/>
        <v>0</v>
      </c>
      <c r="Q66" s="831" t="str">
        <f>IFERROR(IF(AVERAGEIF(I66:I68,"X",$P66:$P68)&lt;=50,0,IF(AVERAGEIF(I66:I68,"X",$P66:$P68)&lt;=75,-1,-2)),"")</f>
        <v/>
      </c>
      <c r="R66" s="831" t="str">
        <f>IFERROR(IF(AVERAGEIF(J66:J68,"X",$P66:$P68)&lt;=50,0,IF(AVERAGEIF(J66:J68,"X",$P66:$P68)&lt;=75,-1,-2)),"")</f>
        <v/>
      </c>
      <c r="S66" s="237">
        <f>IF(COUNTA(I66:J66)=2,"Seleccione una opcion P o I",IF(ISNUMBER(P66),LOOKUP(P66,DB!$F$74:$G$76,DB!$H$74:$H$76),""))</f>
        <v>0</v>
      </c>
      <c r="T66" s="828" t="str">
        <f>IFERROR(IF(D66+MIN(Q66:Q68)&lt;1,1,D66+MIN(Q66:Q68)),"")</f>
        <v/>
      </c>
      <c r="U66" s="828" t="str">
        <f ca="1">IFERROR(IF(R66&lt;&gt;0,IF(MATCH(E66,'SEPG-012'!$L$17:$L$21,)+R66&lt;1,1,OFFSET('SEPG-012'!$L$16:$L$21,MATCH(E66,'SEPG-012'!$L$17:$L$21,)+R66,0,1,1)),E66),E66)</f>
        <v/>
      </c>
      <c r="V66" s="828">
        <f ca="1">IFERROR(+U66*T66,)</f>
        <v>0</v>
      </c>
      <c r="W66" s="819" t="str">
        <f ca="1">IFERROR(VLOOKUP(V66,DB!$B$37:$D$61,2,FALSE),"")</f>
        <v/>
      </c>
      <c r="X66" s="794"/>
      <c r="Y66" s="790"/>
      <c r="Z66" s="158">
        <f t="shared" si="1"/>
        <v>0</v>
      </c>
      <c r="AA66" s="158">
        <f t="shared" si="2"/>
        <v>0</v>
      </c>
    </row>
    <row r="67" spans="2:27" ht="126" hidden="1" customHeight="1" x14ac:dyDescent="0.25">
      <c r="B67" s="834"/>
      <c r="C67" s="836"/>
      <c r="D67" s="822" t="str">
        <f>+'SEPG-012'!Z64</f>
        <v/>
      </c>
      <c r="E67" s="824" t="str">
        <f>+'SEPG-012'!Z65</f>
        <v/>
      </c>
      <c r="F67" s="826" t="str">
        <f>'SEPG-012'!AB64</f>
        <v/>
      </c>
      <c r="G67" s="838"/>
      <c r="H67" s="280"/>
      <c r="I67" s="129"/>
      <c r="J67" s="129"/>
      <c r="K67" s="130"/>
      <c r="L67" s="129"/>
      <c r="M67" s="129"/>
      <c r="N67" s="129"/>
      <c r="O67" s="129"/>
      <c r="P67" s="174">
        <f t="shared" si="0"/>
        <v>0</v>
      </c>
      <c r="Q67" s="832"/>
      <c r="R67" s="832"/>
      <c r="S67" s="175">
        <f>IF(COUNTA(I67:J67)=2,"Seleccione una opcion P o I",IF(ISNUMBER(P67),LOOKUP(P67,DB!$F$74:$G$76,DB!$H$74:$H$76),""))</f>
        <v>0</v>
      </c>
      <c r="T67" s="829"/>
      <c r="U67" s="829"/>
      <c r="V67" s="829"/>
      <c r="W67" s="820"/>
      <c r="X67" s="792"/>
      <c r="Y67" s="788"/>
      <c r="Z67" s="158">
        <f t="shared" si="1"/>
        <v>0</v>
      </c>
      <c r="AA67" s="158">
        <f t="shared" si="2"/>
        <v>0</v>
      </c>
    </row>
    <row r="68" spans="2:27" ht="126" hidden="1" customHeight="1" thickBot="1" x14ac:dyDescent="0.3">
      <c r="B68" s="835"/>
      <c r="C68" s="837"/>
      <c r="D68" s="823"/>
      <c r="E68" s="825"/>
      <c r="F68" s="827"/>
      <c r="G68" s="839"/>
      <c r="H68" s="281"/>
      <c r="I68" s="225"/>
      <c r="J68" s="225"/>
      <c r="K68" s="226"/>
      <c r="L68" s="225"/>
      <c r="M68" s="225"/>
      <c r="N68" s="225"/>
      <c r="O68" s="225"/>
      <c r="P68" s="227">
        <f t="shared" si="0"/>
        <v>0</v>
      </c>
      <c r="Q68" s="833"/>
      <c r="R68" s="833"/>
      <c r="S68" s="228">
        <f>IF(COUNTA(I68:J68)=2,"Seleccione una opcion P o I",IF(ISNUMBER(P68),LOOKUP(P68,DB!$F$74:$G$76,DB!$H$74:$H$76),""))</f>
        <v>0</v>
      </c>
      <c r="T68" s="830"/>
      <c r="U68" s="830"/>
      <c r="V68" s="830"/>
      <c r="W68" s="821"/>
      <c r="X68" s="793"/>
      <c r="Y68" s="789"/>
      <c r="Z68" s="158">
        <f t="shared" si="1"/>
        <v>0</v>
      </c>
      <c r="AA68" s="158">
        <f t="shared" si="2"/>
        <v>0</v>
      </c>
    </row>
    <row r="69" spans="2:27" ht="91.5" customHeight="1" x14ac:dyDescent="0.25"/>
    <row r="71" spans="2:27" s="177" customFormat="1" x14ac:dyDescent="0.25">
      <c r="B71" s="176" t="str">
        <f>+'SEPG-F-040'!B73</f>
        <v>Adaptado por Grupo Interno de Trabajo de Riesgos para la ANI del formato sugerido por la Oficina Control Interno</v>
      </c>
      <c r="D71" s="178"/>
      <c r="E71" s="178"/>
      <c r="F71" s="178"/>
      <c r="G71" s="179"/>
      <c r="P71" s="180"/>
      <c r="Q71" s="180"/>
      <c r="R71" s="180"/>
    </row>
    <row r="72" spans="2:27" s="159" customFormat="1" ht="30.75" customHeight="1" x14ac:dyDescent="0.2">
      <c r="B72" s="844" t="s">
        <v>168</v>
      </c>
      <c r="C72" s="844"/>
      <c r="D72" s="844"/>
      <c r="E72" s="844"/>
      <c r="F72" s="844"/>
      <c r="G72" s="844"/>
      <c r="H72" s="844"/>
      <c r="I72" s="844"/>
      <c r="J72" s="844"/>
      <c r="K72" s="844" t="s">
        <v>88</v>
      </c>
      <c r="L72" s="844"/>
      <c r="M72" s="844"/>
      <c r="N72" s="844"/>
      <c r="O72" s="844"/>
      <c r="P72" s="844" t="s">
        <v>212</v>
      </c>
      <c r="Q72" s="844"/>
      <c r="R72" s="844"/>
      <c r="S72" s="844"/>
      <c r="T72" s="844"/>
      <c r="U72" s="844"/>
      <c r="V72" s="844"/>
      <c r="W72" s="844"/>
      <c r="X72" s="844"/>
      <c r="Y72" s="844"/>
    </row>
    <row r="73" spans="2:27" ht="30" customHeight="1" x14ac:dyDescent="0.25">
      <c r="B73" s="844" t="s">
        <v>288</v>
      </c>
      <c r="C73" s="844"/>
      <c r="D73" s="844"/>
      <c r="E73" s="844"/>
      <c r="F73" s="844"/>
      <c r="G73" s="844" t="s">
        <v>171</v>
      </c>
      <c r="H73" s="844"/>
      <c r="I73" s="844"/>
      <c r="J73" s="844"/>
      <c r="K73" s="844" t="s">
        <v>285</v>
      </c>
      <c r="L73" s="844"/>
      <c r="M73" s="844"/>
      <c r="N73" s="844" t="s">
        <v>174</v>
      </c>
      <c r="O73" s="844"/>
      <c r="P73" s="888" t="s">
        <v>286</v>
      </c>
      <c r="Q73" s="889"/>
      <c r="R73" s="889"/>
      <c r="S73" s="889"/>
      <c r="T73" s="889"/>
      <c r="U73" s="890"/>
      <c r="V73" s="887" t="s">
        <v>173</v>
      </c>
      <c r="W73" s="887"/>
      <c r="X73" s="887"/>
      <c r="Y73" s="887"/>
    </row>
    <row r="74" spans="2:27" ht="30" customHeight="1" x14ac:dyDescent="0.25">
      <c r="B74" s="611" t="str">
        <f>+'SEPG-F-040'!B76:C76</f>
        <v>Blanca Lilia Ramirez</v>
      </c>
      <c r="C74" s="612"/>
      <c r="D74" s="612"/>
      <c r="E74" s="612"/>
      <c r="F74" s="768"/>
      <c r="G74" s="766"/>
      <c r="H74" s="766"/>
      <c r="I74" s="766"/>
      <c r="J74" s="766"/>
      <c r="K74" s="767"/>
      <c r="L74" s="767"/>
      <c r="M74" s="767"/>
      <c r="N74" s="766"/>
      <c r="O74" s="766"/>
      <c r="P74" s="767" t="s">
        <v>311</v>
      </c>
      <c r="Q74" s="767"/>
      <c r="R74" s="767"/>
      <c r="S74" s="767"/>
      <c r="T74" s="767"/>
      <c r="U74" s="767"/>
      <c r="V74" s="766"/>
      <c r="W74" s="766"/>
      <c r="X74" s="766"/>
      <c r="Y74" s="766"/>
    </row>
    <row r="75" spans="2:27" ht="30" customHeight="1" x14ac:dyDescent="0.25">
      <c r="B75" s="611" t="str">
        <f>+'SEPG-F-040'!B77:C77</f>
        <v>Ivan Mauricio Mejia</v>
      </c>
      <c r="C75" s="612"/>
      <c r="D75" s="612"/>
      <c r="E75" s="612"/>
      <c r="F75" s="768"/>
      <c r="G75" s="766"/>
      <c r="H75" s="766"/>
      <c r="I75" s="766"/>
      <c r="J75" s="766"/>
      <c r="K75" s="766"/>
      <c r="L75" s="766"/>
      <c r="M75" s="766"/>
      <c r="N75" s="766"/>
      <c r="O75" s="766"/>
      <c r="P75" s="767"/>
      <c r="Q75" s="767"/>
      <c r="R75" s="767"/>
      <c r="S75" s="767"/>
      <c r="T75" s="767"/>
      <c r="U75" s="767"/>
      <c r="V75" s="766"/>
      <c r="W75" s="766"/>
      <c r="X75" s="766"/>
      <c r="Y75" s="766"/>
    </row>
    <row r="76" spans="2:27" ht="30" customHeight="1" x14ac:dyDescent="0.25">
      <c r="B76" s="611" t="str">
        <f>+'SEPG-F-040'!B78:C78</f>
        <v>Andrés Fernando Huerfano</v>
      </c>
      <c r="C76" s="612"/>
      <c r="D76" s="612"/>
      <c r="E76" s="612"/>
      <c r="F76" s="768"/>
      <c r="G76" s="766"/>
      <c r="H76" s="766"/>
      <c r="I76" s="766"/>
      <c r="J76" s="766"/>
      <c r="K76" s="766"/>
      <c r="L76" s="766"/>
      <c r="M76" s="766"/>
      <c r="N76" s="766"/>
      <c r="O76" s="766"/>
      <c r="P76" s="766"/>
      <c r="Q76" s="766"/>
      <c r="R76" s="766"/>
      <c r="S76" s="766"/>
      <c r="T76" s="766"/>
      <c r="U76" s="766"/>
      <c r="V76" s="766"/>
      <c r="W76" s="766"/>
      <c r="X76" s="766"/>
      <c r="Y76" s="766"/>
    </row>
    <row r="77" spans="2:27" ht="30" customHeight="1" x14ac:dyDescent="0.25">
      <c r="B77" s="611" t="str">
        <f>+'SEPG-F-040'!B79:C79</f>
        <v>Yuly Andrea Ujueta Castillo</v>
      </c>
      <c r="C77" s="612"/>
      <c r="D77" s="612"/>
      <c r="E77" s="612"/>
      <c r="F77" s="768"/>
      <c r="G77" s="766"/>
      <c r="H77" s="766"/>
      <c r="I77" s="766"/>
      <c r="J77" s="766"/>
      <c r="K77" s="766"/>
      <c r="L77" s="766"/>
      <c r="M77" s="766"/>
      <c r="N77" s="766"/>
      <c r="O77" s="766"/>
      <c r="P77" s="766"/>
      <c r="Q77" s="766"/>
      <c r="R77" s="766"/>
      <c r="S77" s="766"/>
      <c r="T77" s="766"/>
      <c r="U77" s="766"/>
      <c r="V77" s="766"/>
      <c r="W77" s="766"/>
      <c r="X77" s="766"/>
      <c r="Y77" s="766"/>
    </row>
    <row r="78" spans="2:27" ht="30" customHeight="1" x14ac:dyDescent="0.25">
      <c r="B78" s="611"/>
      <c r="C78" s="612"/>
      <c r="D78" s="612"/>
      <c r="E78" s="612"/>
      <c r="F78" s="768"/>
      <c r="G78" s="766"/>
      <c r="H78" s="766"/>
      <c r="I78" s="766"/>
      <c r="J78" s="766"/>
      <c r="K78" s="766"/>
      <c r="L78" s="766"/>
      <c r="M78" s="766"/>
      <c r="N78" s="766"/>
      <c r="O78" s="766"/>
      <c r="P78" s="766"/>
      <c r="Q78" s="766"/>
      <c r="R78" s="766"/>
      <c r="S78" s="766"/>
      <c r="T78" s="766"/>
      <c r="U78" s="766"/>
      <c r="V78" s="766"/>
      <c r="W78" s="766"/>
      <c r="X78" s="766"/>
      <c r="Y78" s="766"/>
    </row>
    <row r="79" spans="2:27" ht="30" customHeight="1" x14ac:dyDescent="0.25">
      <c r="B79" s="611"/>
      <c r="C79" s="612"/>
      <c r="D79" s="612"/>
      <c r="E79" s="612"/>
      <c r="F79" s="768"/>
      <c r="G79" s="766"/>
      <c r="H79" s="766"/>
      <c r="I79" s="766"/>
      <c r="J79" s="766"/>
      <c r="K79" s="766"/>
      <c r="L79" s="766"/>
      <c r="M79" s="766"/>
      <c r="N79" s="766"/>
      <c r="O79" s="766"/>
      <c r="P79" s="766"/>
      <c r="Q79" s="766"/>
      <c r="R79" s="766"/>
      <c r="S79" s="766"/>
      <c r="T79" s="766"/>
      <c r="U79" s="766"/>
      <c r="V79" s="766"/>
      <c r="W79" s="766"/>
      <c r="X79" s="766"/>
      <c r="Y79" s="766"/>
    </row>
    <row r="80" spans="2:27" ht="30" customHeight="1" x14ac:dyDescent="0.25">
      <c r="B80" s="611"/>
      <c r="C80" s="612"/>
      <c r="D80" s="612"/>
      <c r="E80" s="612"/>
      <c r="F80" s="768"/>
      <c r="G80" s="766"/>
      <c r="H80" s="766"/>
      <c r="I80" s="766"/>
      <c r="J80" s="766"/>
      <c r="K80" s="766"/>
      <c r="L80" s="766"/>
      <c r="M80" s="766"/>
      <c r="N80" s="766"/>
      <c r="O80" s="766"/>
      <c r="P80" s="766"/>
      <c r="Q80" s="766"/>
      <c r="R80" s="766"/>
      <c r="S80" s="766"/>
      <c r="T80" s="766"/>
      <c r="U80" s="766"/>
      <c r="V80" s="766"/>
      <c r="W80" s="766"/>
      <c r="X80" s="766"/>
      <c r="Y80" s="766"/>
    </row>
    <row r="81" spans="2:25" ht="30" customHeight="1" x14ac:dyDescent="0.25">
      <c r="B81" s="611"/>
      <c r="C81" s="612"/>
      <c r="D81" s="612"/>
      <c r="E81" s="612"/>
      <c r="F81" s="768"/>
      <c r="G81" s="766"/>
      <c r="H81" s="766"/>
      <c r="I81" s="766"/>
      <c r="J81" s="766"/>
      <c r="K81" s="766"/>
      <c r="L81" s="766"/>
      <c r="M81" s="766"/>
      <c r="N81" s="766"/>
      <c r="O81" s="766"/>
      <c r="P81" s="766"/>
      <c r="Q81" s="766"/>
      <c r="R81" s="766"/>
      <c r="S81" s="766"/>
      <c r="T81" s="766"/>
      <c r="U81" s="766"/>
      <c r="V81" s="766"/>
      <c r="W81" s="766"/>
      <c r="X81" s="766"/>
      <c r="Y81" s="766"/>
    </row>
    <row r="82" spans="2:25" ht="26.25" customHeight="1" x14ac:dyDescent="0.25">
      <c r="B82" s="611"/>
      <c r="C82" s="612"/>
      <c r="D82" s="612"/>
      <c r="E82" s="612"/>
      <c r="F82" s="768"/>
      <c r="G82" s="766"/>
      <c r="H82" s="766"/>
      <c r="I82" s="766"/>
      <c r="J82" s="766"/>
      <c r="K82" s="767"/>
      <c r="L82" s="767"/>
      <c r="M82" s="767"/>
      <c r="N82" s="766"/>
      <c r="O82" s="766"/>
      <c r="P82" s="767"/>
      <c r="Q82" s="767"/>
      <c r="R82" s="767"/>
      <c r="S82" s="767"/>
      <c r="T82" s="767"/>
      <c r="U82" s="767"/>
      <c r="V82" s="766"/>
      <c r="W82" s="766"/>
      <c r="X82" s="766"/>
      <c r="Y82" s="766"/>
    </row>
  </sheetData>
  <sheetProtection password="DE4F" sheet="1"/>
  <mergeCells count="296">
    <mergeCell ref="T11:W11"/>
    <mergeCell ref="N73:O73"/>
    <mergeCell ref="V73:Y73"/>
    <mergeCell ref="P73:U73"/>
    <mergeCell ref="V36:V38"/>
    <mergeCell ref="W36:W38"/>
    <mergeCell ref="D37:D38"/>
    <mergeCell ref="E37:E38"/>
    <mergeCell ref="F37:F38"/>
    <mergeCell ref="Q63:Q65"/>
    <mergeCell ref="R63:R65"/>
    <mergeCell ref="Q66:Q68"/>
    <mergeCell ref="R66:R68"/>
    <mergeCell ref="Q51:Q53"/>
    <mergeCell ref="R51:R53"/>
    <mergeCell ref="Q54:Q56"/>
    <mergeCell ref="R54:R56"/>
    <mergeCell ref="R57:R59"/>
    <mergeCell ref="F43:F44"/>
    <mergeCell ref="Q48:Q50"/>
    <mergeCell ref="R24:R26"/>
    <mergeCell ref="Q27:Q29"/>
    <mergeCell ref="G48:G50"/>
    <mergeCell ref="T39:T41"/>
    <mergeCell ref="B51:B53"/>
    <mergeCell ref="C51:C53"/>
    <mergeCell ref="G51:G53"/>
    <mergeCell ref="B45:B47"/>
    <mergeCell ref="F40:F41"/>
    <mergeCell ref="G36:G38"/>
    <mergeCell ref="P72:Y72"/>
    <mergeCell ref="T57:T59"/>
    <mergeCell ref="D52:D53"/>
    <mergeCell ref="E52:E53"/>
    <mergeCell ref="B48:B50"/>
    <mergeCell ref="C48:C50"/>
    <mergeCell ref="V39:V41"/>
    <mergeCell ref="V48:V50"/>
    <mergeCell ref="V45:V47"/>
    <mergeCell ref="W45:W47"/>
    <mergeCell ref="W39:W41"/>
    <mergeCell ref="T45:T47"/>
    <mergeCell ref="W48:W50"/>
    <mergeCell ref="E46:E47"/>
    <mergeCell ref="F46:F47"/>
    <mergeCell ref="W42:W44"/>
    <mergeCell ref="B42:B44"/>
    <mergeCell ref="Q39:Q41"/>
    <mergeCell ref="E49:E50"/>
    <mergeCell ref="F49:F50"/>
    <mergeCell ref="B39:B41"/>
    <mergeCell ref="Q45:Q47"/>
    <mergeCell ref="R45:R47"/>
    <mergeCell ref="G39:G41"/>
    <mergeCell ref="D40:D41"/>
    <mergeCell ref="B36:B38"/>
    <mergeCell ref="C36:C38"/>
    <mergeCell ref="R39:R41"/>
    <mergeCell ref="Q42:Q44"/>
    <mergeCell ref="R42:R44"/>
    <mergeCell ref="R48:R50"/>
    <mergeCell ref="C45:C47"/>
    <mergeCell ref="G45:G47"/>
    <mergeCell ref="D46:D47"/>
    <mergeCell ref="W54:W56"/>
    <mergeCell ref="W22:W23"/>
    <mergeCell ref="T21:W21"/>
    <mergeCell ref="P21:S21"/>
    <mergeCell ref="W24:W26"/>
    <mergeCell ref="W27:W29"/>
    <mergeCell ref="W30:W32"/>
    <mergeCell ref="W33:W35"/>
    <mergeCell ref="T51:T53"/>
    <mergeCell ref="W51:W53"/>
    <mergeCell ref="T42:T44"/>
    <mergeCell ref="V42:V44"/>
    <mergeCell ref="V22:V23"/>
    <mergeCell ref="V54:V56"/>
    <mergeCell ref="T22:T23"/>
    <mergeCell ref="V30:V32"/>
    <mergeCell ref="V33:V35"/>
    <mergeCell ref="V24:V26"/>
    <mergeCell ref="U27:U29"/>
    <mergeCell ref="U30:U32"/>
    <mergeCell ref="R27:R29"/>
    <mergeCell ref="Q30:Q32"/>
    <mergeCell ref="R30:R32"/>
    <mergeCell ref="U22:U23"/>
    <mergeCell ref="B5:S5"/>
    <mergeCell ref="F28:F29"/>
    <mergeCell ref="B14:F14"/>
    <mergeCell ref="B13:F13"/>
    <mergeCell ref="B10:C10"/>
    <mergeCell ref="B30:B32"/>
    <mergeCell ref="G27:G29"/>
    <mergeCell ref="C27:C29"/>
    <mergeCell ref="B27:B29"/>
    <mergeCell ref="G30:G32"/>
    <mergeCell ref="Q24:Q26"/>
    <mergeCell ref="B6:E9"/>
    <mergeCell ref="B24:B26"/>
    <mergeCell ref="G24:G26"/>
    <mergeCell ref="F25:F26"/>
    <mergeCell ref="F31:F32"/>
    <mergeCell ref="K74:M74"/>
    <mergeCell ref="N74:O74"/>
    <mergeCell ref="B57:B59"/>
    <mergeCell ref="C54:C56"/>
    <mergeCell ref="D25:D26"/>
    <mergeCell ref="E25:E26"/>
    <mergeCell ref="D28:D29"/>
    <mergeCell ref="E28:E29"/>
    <mergeCell ref="E31:E32"/>
    <mergeCell ref="D31:D32"/>
    <mergeCell ref="C24:C26"/>
    <mergeCell ref="C42:C44"/>
    <mergeCell ref="D34:D35"/>
    <mergeCell ref="E34:E35"/>
    <mergeCell ref="C33:C35"/>
    <mergeCell ref="B33:B35"/>
    <mergeCell ref="C39:C41"/>
    <mergeCell ref="D49:D50"/>
    <mergeCell ref="F52:F53"/>
    <mergeCell ref="D43:D44"/>
    <mergeCell ref="E43:E44"/>
    <mergeCell ref="B73:F73"/>
    <mergeCell ref="G73:J73"/>
    <mergeCell ref="K72:O72"/>
    <mergeCell ref="B75:F75"/>
    <mergeCell ref="G75:J75"/>
    <mergeCell ref="K75:M75"/>
    <mergeCell ref="N75:O75"/>
    <mergeCell ref="E55:E56"/>
    <mergeCell ref="B74:F74"/>
    <mergeCell ref="B72:J72"/>
    <mergeCell ref="K73:M73"/>
    <mergeCell ref="B21:F22"/>
    <mergeCell ref="N21:O22"/>
    <mergeCell ref="G21:M22"/>
    <mergeCell ref="D55:D56"/>
    <mergeCell ref="C30:C32"/>
    <mergeCell ref="G33:G35"/>
    <mergeCell ref="B54:B56"/>
    <mergeCell ref="C57:C59"/>
    <mergeCell ref="G57:G59"/>
    <mergeCell ref="F55:F56"/>
    <mergeCell ref="F34:F35"/>
    <mergeCell ref="G54:G56"/>
    <mergeCell ref="G42:G44"/>
    <mergeCell ref="D58:D59"/>
    <mergeCell ref="E58:E59"/>
    <mergeCell ref="G74:J74"/>
    <mergeCell ref="B81:F81"/>
    <mergeCell ref="G81:J81"/>
    <mergeCell ref="K81:M81"/>
    <mergeCell ref="N81:O81"/>
    <mergeCell ref="B76:F76"/>
    <mergeCell ref="G76:J76"/>
    <mergeCell ref="K76:M76"/>
    <mergeCell ref="N76:O76"/>
    <mergeCell ref="B79:F79"/>
    <mergeCell ref="G79:J79"/>
    <mergeCell ref="B80:F80"/>
    <mergeCell ref="G80:J80"/>
    <mergeCell ref="K80:M80"/>
    <mergeCell ref="N80:O80"/>
    <mergeCell ref="B78:F78"/>
    <mergeCell ref="G78:J78"/>
    <mergeCell ref="K78:M78"/>
    <mergeCell ref="N78:O78"/>
    <mergeCell ref="K79:M79"/>
    <mergeCell ref="N79:O79"/>
    <mergeCell ref="B77:F77"/>
    <mergeCell ref="G77:J77"/>
    <mergeCell ref="K77:M77"/>
    <mergeCell ref="N77:O77"/>
    <mergeCell ref="Q57:Q59"/>
    <mergeCell ref="B66:B68"/>
    <mergeCell ref="C66:C68"/>
    <mergeCell ref="G66:G68"/>
    <mergeCell ref="T66:T68"/>
    <mergeCell ref="U66:U68"/>
    <mergeCell ref="V66:V68"/>
    <mergeCell ref="W60:W62"/>
    <mergeCell ref="D61:D62"/>
    <mergeCell ref="E61:E62"/>
    <mergeCell ref="F61:F62"/>
    <mergeCell ref="B63:B65"/>
    <mergeCell ref="C63:C65"/>
    <mergeCell ref="G63:G65"/>
    <mergeCell ref="T63:T65"/>
    <mergeCell ref="U63:U65"/>
    <mergeCell ref="V63:V65"/>
    <mergeCell ref="B60:B62"/>
    <mergeCell ref="C60:C62"/>
    <mergeCell ref="G60:G62"/>
    <mergeCell ref="T60:T62"/>
    <mergeCell ref="U60:U62"/>
    <mergeCell ref="V60:V62"/>
    <mergeCell ref="Q60:Q62"/>
    <mergeCell ref="R60:R62"/>
    <mergeCell ref="Y24:Y26"/>
    <mergeCell ref="X30:X32"/>
    <mergeCell ref="X24:X26"/>
    <mergeCell ref="Y30:Y32"/>
    <mergeCell ref="X39:X41"/>
    <mergeCell ref="Y51:Y53"/>
    <mergeCell ref="X33:X35"/>
    <mergeCell ref="Y33:Y35"/>
    <mergeCell ref="Y27:Y29"/>
    <mergeCell ref="X27:X29"/>
    <mergeCell ref="Y36:Y38"/>
    <mergeCell ref="X36:X38"/>
    <mergeCell ref="U57:U59"/>
    <mergeCell ref="V57:V59"/>
    <mergeCell ref="W57:W59"/>
    <mergeCell ref="T24:T26"/>
    <mergeCell ref="T36:T38"/>
    <mergeCell ref="T54:T56"/>
    <mergeCell ref="U24:U26"/>
    <mergeCell ref="T27:T29"/>
    <mergeCell ref="T30:T32"/>
    <mergeCell ref="T33:T35"/>
    <mergeCell ref="V27:V29"/>
    <mergeCell ref="W66:W68"/>
    <mergeCell ref="D67:D68"/>
    <mergeCell ref="E67:E68"/>
    <mergeCell ref="F67:F68"/>
    <mergeCell ref="V51:V53"/>
    <mergeCell ref="U33:U35"/>
    <mergeCell ref="U54:U56"/>
    <mergeCell ref="T48:T50"/>
    <mergeCell ref="U48:U50"/>
    <mergeCell ref="U42:U44"/>
    <mergeCell ref="U45:U47"/>
    <mergeCell ref="U51:U53"/>
    <mergeCell ref="U39:U41"/>
    <mergeCell ref="U36:U38"/>
    <mergeCell ref="Q33:Q35"/>
    <mergeCell ref="R33:R35"/>
    <mergeCell ref="Q36:Q38"/>
    <mergeCell ref="R36:R38"/>
    <mergeCell ref="W63:W65"/>
    <mergeCell ref="D64:D65"/>
    <mergeCell ref="E64:E65"/>
    <mergeCell ref="F64:F65"/>
    <mergeCell ref="E40:E41"/>
    <mergeCell ref="F58:F59"/>
    <mergeCell ref="Y66:Y68"/>
    <mergeCell ref="X45:X47"/>
    <mergeCell ref="X48:X50"/>
    <mergeCell ref="P74:U75"/>
    <mergeCell ref="X63:X65"/>
    <mergeCell ref="X66:X68"/>
    <mergeCell ref="Y54:Y56"/>
    <mergeCell ref="Y57:Y59"/>
    <mergeCell ref="B12:Y12"/>
    <mergeCell ref="G13:Y13"/>
    <mergeCell ref="G14:Y14"/>
    <mergeCell ref="B18:L19"/>
    <mergeCell ref="B17:L17"/>
    <mergeCell ref="B16:L16"/>
    <mergeCell ref="X60:X62"/>
    <mergeCell ref="Y39:Y41"/>
    <mergeCell ref="Y42:Y44"/>
    <mergeCell ref="X42:X44"/>
    <mergeCell ref="Y45:Y47"/>
    <mergeCell ref="Y48:Y50"/>
    <mergeCell ref="Y60:Y62"/>
    <mergeCell ref="X51:X53"/>
    <mergeCell ref="X54:X56"/>
    <mergeCell ref="X57:X59"/>
    <mergeCell ref="G82:J82"/>
    <mergeCell ref="K82:M82"/>
    <mergeCell ref="N82:O82"/>
    <mergeCell ref="P82:U82"/>
    <mergeCell ref="V82:Y82"/>
    <mergeCell ref="B82:F82"/>
    <mergeCell ref="X9:Y9"/>
    <mergeCell ref="F6:W6"/>
    <mergeCell ref="F9:W9"/>
    <mergeCell ref="F8:W8"/>
    <mergeCell ref="F7:W7"/>
    <mergeCell ref="Q22:Q23"/>
    <mergeCell ref="R22:R23"/>
    <mergeCell ref="X21:Y22"/>
    <mergeCell ref="P22:P23"/>
    <mergeCell ref="S22:S23"/>
    <mergeCell ref="P76:U77"/>
    <mergeCell ref="P78:U79"/>
    <mergeCell ref="P80:U81"/>
    <mergeCell ref="V80:Y81"/>
    <mergeCell ref="V78:Y79"/>
    <mergeCell ref="V76:Y77"/>
    <mergeCell ref="V74:Y75"/>
    <mergeCell ref="Y63:Y65"/>
  </mergeCells>
  <phoneticPr fontId="5" type="noConversion"/>
  <conditionalFormatting sqref="F57 F60 F63 F66">
    <cfRule type="containsText" dxfId="506" priority="793" stopIfTrue="1" operator="containsText" text="Riesgo Baja">
      <formula>NOT(ISERROR(SEARCH("Riesgo Baja",F57)))</formula>
    </cfRule>
    <cfRule type="containsText" dxfId="505" priority="814" stopIfTrue="1" operator="containsText" text="riesgo Extrema">
      <formula>NOT(ISERROR(SEARCH("riesgo Extrema",F57)))</formula>
    </cfRule>
    <cfRule type="containsText" dxfId="504" priority="815" stopIfTrue="1" operator="containsText" text="riesgo Alta">
      <formula>NOT(ISERROR(SEARCH("riesgo Alta",F57)))</formula>
    </cfRule>
    <cfRule type="containsText" dxfId="503" priority="816" stopIfTrue="1" operator="containsText" text="riesgo Moderada">
      <formula>NOT(ISERROR(SEARCH("riesgo Moderada",F57)))</formula>
    </cfRule>
    <cfRule type="containsText" dxfId="502" priority="817" stopIfTrue="1" operator="containsText" text=" riesgo Baja">
      <formula>NOT(ISERROR(SEARCH(" riesgo Baja",F57)))</formula>
    </cfRule>
  </conditionalFormatting>
  <conditionalFormatting sqref="Y27:Y29">
    <cfRule type="containsText" dxfId="501" priority="485" stopIfTrue="1" operator="containsText" text="Riesgo Ata">
      <formula>NOT(ISERROR(SEARCH("Riesgo Ata",Y27)))</formula>
    </cfRule>
    <cfRule type="containsText" dxfId="500" priority="486" stopIfTrue="1" operator="containsText" text="Riesgo Moderada">
      <formula>NOT(ISERROR(SEARCH("Riesgo Moderada",Y27)))</formula>
    </cfRule>
    <cfRule type="containsText" dxfId="499" priority="487" stopIfTrue="1" operator="containsText" text="Riesgo Bajo">
      <formula>NOT(ISERROR(SEARCH("Riesgo Bajo",Y27)))</formula>
    </cfRule>
    <cfRule type="containsText" dxfId="498" priority="488" stopIfTrue="1" operator="containsText" text="Riesgo Alto">
      <formula>NOT(ISERROR(SEARCH("Riesgo Alto",Y27)))</formula>
    </cfRule>
    <cfRule type="containsText" dxfId="497" priority="489" stopIfTrue="1" operator="containsText" text="Riesgo Extremo">
      <formula>NOT(ISERROR(SEARCH("Riesgo Extremo",Y27)))</formula>
    </cfRule>
  </conditionalFormatting>
  <conditionalFormatting sqref="Y27:Y29">
    <cfRule type="containsText" dxfId="496" priority="484" stopIfTrue="1" operator="containsText" text="Riesgo Extrema">
      <formula>NOT(ISERROR(SEARCH("Riesgo Extrema",Y27)))</formula>
    </cfRule>
  </conditionalFormatting>
  <conditionalFormatting sqref="X27:X29">
    <cfRule type="containsText" dxfId="495" priority="479" stopIfTrue="1" operator="containsText" text="Riesgo Ata">
      <formula>NOT(ISERROR(SEARCH("Riesgo Ata",X27)))</formula>
    </cfRule>
    <cfRule type="containsText" dxfId="494" priority="480" stopIfTrue="1" operator="containsText" text="Riesgo Moderada">
      <formula>NOT(ISERROR(SEARCH("Riesgo Moderada",X27)))</formula>
    </cfRule>
    <cfRule type="containsText" dxfId="493" priority="481" stopIfTrue="1" operator="containsText" text="Riesgo Bajo">
      <formula>NOT(ISERROR(SEARCH("Riesgo Bajo",X27)))</formula>
    </cfRule>
    <cfRule type="containsText" dxfId="492" priority="482" stopIfTrue="1" operator="containsText" text="Riesgo Alto">
      <formula>NOT(ISERROR(SEARCH("Riesgo Alto",X27)))</formula>
    </cfRule>
    <cfRule type="containsText" dxfId="491" priority="483" stopIfTrue="1" operator="containsText" text="Riesgo Extremo">
      <formula>NOT(ISERROR(SEARCH("Riesgo Extremo",X27)))</formula>
    </cfRule>
  </conditionalFormatting>
  <conditionalFormatting sqref="X27:X29">
    <cfRule type="containsText" dxfId="490" priority="478" stopIfTrue="1" operator="containsText" text="Riesgo Extrema">
      <formula>NOT(ISERROR(SEARCH("Riesgo Extrema",X27)))</formula>
    </cfRule>
  </conditionalFormatting>
  <conditionalFormatting sqref="Y33:Y35">
    <cfRule type="containsText" dxfId="489" priority="473" stopIfTrue="1" operator="containsText" text="Riesgo Ata">
      <formula>NOT(ISERROR(SEARCH("Riesgo Ata",Y33)))</formula>
    </cfRule>
    <cfRule type="containsText" dxfId="488" priority="474" stopIfTrue="1" operator="containsText" text="Riesgo Moderada">
      <formula>NOT(ISERROR(SEARCH("Riesgo Moderada",Y33)))</formula>
    </cfRule>
    <cfRule type="containsText" dxfId="487" priority="475" stopIfTrue="1" operator="containsText" text="Riesgo Bajo">
      <formula>NOT(ISERROR(SEARCH("Riesgo Bajo",Y33)))</formula>
    </cfRule>
    <cfRule type="containsText" dxfId="486" priority="476" stopIfTrue="1" operator="containsText" text="Riesgo Alto">
      <formula>NOT(ISERROR(SEARCH("Riesgo Alto",Y33)))</formula>
    </cfRule>
    <cfRule type="containsText" dxfId="485" priority="477" stopIfTrue="1" operator="containsText" text="Riesgo Extremo">
      <formula>NOT(ISERROR(SEARCH("Riesgo Extremo",Y33)))</formula>
    </cfRule>
  </conditionalFormatting>
  <conditionalFormatting sqref="Y33:Y35">
    <cfRule type="containsText" dxfId="484" priority="472" stopIfTrue="1" operator="containsText" text="Riesgo Extrema">
      <formula>NOT(ISERROR(SEARCH("Riesgo Extrema",Y33)))</formula>
    </cfRule>
  </conditionalFormatting>
  <conditionalFormatting sqref="Y36:Y38">
    <cfRule type="containsText" dxfId="483" priority="467" stopIfTrue="1" operator="containsText" text="Riesgo Ata">
      <formula>NOT(ISERROR(SEARCH("Riesgo Ata",Y36)))</formula>
    </cfRule>
    <cfRule type="containsText" dxfId="482" priority="468" stopIfTrue="1" operator="containsText" text="Riesgo Moderada">
      <formula>NOT(ISERROR(SEARCH("Riesgo Moderada",Y36)))</formula>
    </cfRule>
    <cfRule type="containsText" dxfId="481" priority="469" stopIfTrue="1" operator="containsText" text="Riesgo Bajo">
      <formula>NOT(ISERROR(SEARCH("Riesgo Bajo",Y36)))</formula>
    </cfRule>
    <cfRule type="containsText" dxfId="480" priority="470" stopIfTrue="1" operator="containsText" text="Riesgo Alto">
      <formula>NOT(ISERROR(SEARCH("Riesgo Alto",Y36)))</formula>
    </cfRule>
    <cfRule type="containsText" dxfId="479" priority="471" stopIfTrue="1" operator="containsText" text="Riesgo Extremo">
      <formula>NOT(ISERROR(SEARCH("Riesgo Extremo",Y36)))</formula>
    </cfRule>
  </conditionalFormatting>
  <conditionalFormatting sqref="Y36:Y38">
    <cfRule type="containsText" dxfId="478" priority="466" stopIfTrue="1" operator="containsText" text="Riesgo Extrema">
      <formula>NOT(ISERROR(SEARCH("Riesgo Extrema",Y36)))</formula>
    </cfRule>
  </conditionalFormatting>
  <conditionalFormatting sqref="X36:X38">
    <cfRule type="containsText" dxfId="477" priority="461" stopIfTrue="1" operator="containsText" text="Riesgo Ata">
      <formula>NOT(ISERROR(SEARCH("Riesgo Ata",X36)))</formula>
    </cfRule>
    <cfRule type="containsText" dxfId="476" priority="462" stopIfTrue="1" operator="containsText" text="Riesgo Moderada">
      <formula>NOT(ISERROR(SEARCH("Riesgo Moderada",X36)))</formula>
    </cfRule>
    <cfRule type="containsText" dxfId="475" priority="463" stopIfTrue="1" operator="containsText" text="Riesgo Bajo">
      <formula>NOT(ISERROR(SEARCH("Riesgo Bajo",X36)))</formula>
    </cfRule>
    <cfRule type="containsText" dxfId="474" priority="464" stopIfTrue="1" operator="containsText" text="Riesgo Alto">
      <formula>NOT(ISERROR(SEARCH("Riesgo Alto",X36)))</formula>
    </cfRule>
    <cfRule type="containsText" dxfId="473" priority="465" stopIfTrue="1" operator="containsText" text="Riesgo Extremo">
      <formula>NOT(ISERROR(SEARCH("Riesgo Extremo",X36)))</formula>
    </cfRule>
  </conditionalFormatting>
  <conditionalFormatting sqref="X36:X38">
    <cfRule type="containsText" dxfId="472" priority="460" stopIfTrue="1" operator="containsText" text="Riesgo Extrema">
      <formula>NOT(ISERROR(SEARCH("Riesgo Extrema",X36)))</formula>
    </cfRule>
  </conditionalFormatting>
  <conditionalFormatting sqref="Y45:Y68">
    <cfRule type="containsText" dxfId="471" priority="431" stopIfTrue="1" operator="containsText" text="Riesgo Ata">
      <formula>NOT(ISERROR(SEARCH("Riesgo Ata",Y45)))</formula>
    </cfRule>
    <cfRule type="containsText" dxfId="470" priority="432" stopIfTrue="1" operator="containsText" text="Riesgo Moderada">
      <formula>NOT(ISERROR(SEARCH("Riesgo Moderada",Y45)))</formula>
    </cfRule>
    <cfRule type="containsText" dxfId="469" priority="433" stopIfTrue="1" operator="containsText" text="Riesgo Bajo">
      <formula>NOT(ISERROR(SEARCH("Riesgo Bajo",Y45)))</formula>
    </cfRule>
    <cfRule type="containsText" dxfId="468" priority="434" stopIfTrue="1" operator="containsText" text="Riesgo Alto">
      <formula>NOT(ISERROR(SEARCH("Riesgo Alto",Y45)))</formula>
    </cfRule>
    <cfRule type="containsText" dxfId="467" priority="435" stopIfTrue="1" operator="containsText" text="Riesgo Extremo">
      <formula>NOT(ISERROR(SEARCH("Riesgo Extremo",Y45)))</formula>
    </cfRule>
  </conditionalFormatting>
  <conditionalFormatting sqref="Y45:Y68">
    <cfRule type="containsText" dxfId="466" priority="430" stopIfTrue="1" operator="containsText" text="Riesgo Extrema">
      <formula>NOT(ISERROR(SEARCH("Riesgo Extrema",Y45)))</formula>
    </cfRule>
  </conditionalFormatting>
  <conditionalFormatting sqref="X45:X68">
    <cfRule type="containsText" dxfId="465" priority="425" stopIfTrue="1" operator="containsText" text="Riesgo Ata">
      <formula>NOT(ISERROR(SEARCH("Riesgo Ata",X45)))</formula>
    </cfRule>
    <cfRule type="containsText" dxfId="464" priority="426" stopIfTrue="1" operator="containsText" text="Riesgo Moderada">
      <formula>NOT(ISERROR(SEARCH("Riesgo Moderada",X45)))</formula>
    </cfRule>
    <cfRule type="containsText" dxfId="463" priority="427" stopIfTrue="1" operator="containsText" text="Riesgo Bajo">
      <formula>NOT(ISERROR(SEARCH("Riesgo Bajo",X45)))</formula>
    </cfRule>
    <cfRule type="containsText" dxfId="462" priority="428" stopIfTrue="1" operator="containsText" text="Riesgo Alto">
      <formula>NOT(ISERROR(SEARCH("Riesgo Alto",X45)))</formula>
    </cfRule>
    <cfRule type="containsText" dxfId="461" priority="429" stopIfTrue="1" operator="containsText" text="Riesgo Extremo">
      <formula>NOT(ISERROR(SEARCH("Riesgo Extremo",X45)))</formula>
    </cfRule>
  </conditionalFormatting>
  <conditionalFormatting sqref="X45:X68">
    <cfRule type="containsText" dxfId="460" priority="424" stopIfTrue="1" operator="containsText" text="Riesgo Extrema">
      <formula>NOT(ISERROR(SEARCH("Riesgo Extrema",X45)))</formula>
    </cfRule>
  </conditionalFormatting>
  <conditionalFormatting sqref="X24:X26">
    <cfRule type="containsText" dxfId="459" priority="395" stopIfTrue="1" operator="containsText" text="Riesgo Ata">
      <formula>NOT(ISERROR(SEARCH("Riesgo Ata",X24)))</formula>
    </cfRule>
    <cfRule type="containsText" dxfId="458" priority="396" stopIfTrue="1" operator="containsText" text="Riesgo Moderada">
      <formula>NOT(ISERROR(SEARCH("Riesgo Moderada",X24)))</formula>
    </cfRule>
    <cfRule type="containsText" dxfId="457" priority="397" stopIfTrue="1" operator="containsText" text="Riesgo Bajo">
      <formula>NOT(ISERROR(SEARCH("Riesgo Bajo",X24)))</formula>
    </cfRule>
    <cfRule type="containsText" dxfId="456" priority="398" stopIfTrue="1" operator="containsText" text="Riesgo Alto">
      <formula>NOT(ISERROR(SEARCH("Riesgo Alto",X24)))</formula>
    </cfRule>
    <cfRule type="containsText" dxfId="455" priority="399" stopIfTrue="1" operator="containsText" text="Riesgo Extremo">
      <formula>NOT(ISERROR(SEARCH("Riesgo Extremo",X24)))</formula>
    </cfRule>
  </conditionalFormatting>
  <conditionalFormatting sqref="X24:X26">
    <cfRule type="containsText" dxfId="454" priority="394" stopIfTrue="1" operator="containsText" text="Riesgo Extrema">
      <formula>NOT(ISERROR(SEARCH("Riesgo Extrema",X24)))</formula>
    </cfRule>
  </conditionalFormatting>
  <conditionalFormatting sqref="Y24">
    <cfRule type="containsText" dxfId="453" priority="389" stopIfTrue="1" operator="containsText" text="riesgo extrema">
      <formula>NOT(ISERROR(SEARCH("riesgo extrema",Y24)))</formula>
    </cfRule>
    <cfRule type="containsText" dxfId="452" priority="390" stopIfTrue="1" operator="containsText" text="riesgo extrema">
      <formula>NOT(ISERROR(SEARCH("riesgo extrema",Y24)))</formula>
    </cfRule>
    <cfRule type="containsText" dxfId="451" priority="391" stopIfTrue="1" operator="containsText" text="riesgo moderada">
      <formula>NOT(ISERROR(SEARCH("riesgo moderada",Y24)))</formula>
    </cfRule>
    <cfRule type="containsText" dxfId="450" priority="392" stopIfTrue="1" operator="containsText" text="Riesgo alta">
      <formula>NOT(ISERROR(SEARCH("Riesgo alta",Y24)))</formula>
    </cfRule>
    <cfRule type="containsText" dxfId="449" priority="393" stopIfTrue="1" operator="containsText" text="Riesgo baja">
      <formula>NOT(ISERROR(SEARCH("Riesgo baja",Y24)))</formula>
    </cfRule>
  </conditionalFormatting>
  <conditionalFormatting sqref="X30:X32">
    <cfRule type="containsText" dxfId="448" priority="384" stopIfTrue="1" operator="containsText" text="Riesgo Ata">
      <formula>NOT(ISERROR(SEARCH("Riesgo Ata",X30)))</formula>
    </cfRule>
    <cfRule type="containsText" dxfId="447" priority="385" stopIfTrue="1" operator="containsText" text="Riesgo Moderada">
      <formula>NOT(ISERROR(SEARCH("Riesgo Moderada",X30)))</formula>
    </cfRule>
    <cfRule type="containsText" dxfId="446" priority="386" stopIfTrue="1" operator="containsText" text="Riesgo Bajo">
      <formula>NOT(ISERROR(SEARCH("Riesgo Bajo",X30)))</formula>
    </cfRule>
    <cfRule type="containsText" dxfId="445" priority="387" stopIfTrue="1" operator="containsText" text="Riesgo Alto">
      <formula>NOT(ISERROR(SEARCH("Riesgo Alto",X30)))</formula>
    </cfRule>
    <cfRule type="containsText" dxfId="444" priority="388" stopIfTrue="1" operator="containsText" text="Riesgo Extremo">
      <formula>NOT(ISERROR(SEARCH("Riesgo Extremo",X30)))</formula>
    </cfRule>
  </conditionalFormatting>
  <conditionalFormatting sqref="X30:X32">
    <cfRule type="containsText" dxfId="443" priority="383" stopIfTrue="1" operator="containsText" text="Riesgo Extrema">
      <formula>NOT(ISERROR(SEARCH("Riesgo Extrema",X30)))</formula>
    </cfRule>
  </conditionalFormatting>
  <conditionalFormatting sqref="Y30:Y32">
    <cfRule type="containsText" dxfId="442" priority="373" stopIfTrue="1" operator="containsText" text="Riesgo Ata">
      <formula>NOT(ISERROR(SEARCH("Riesgo Ata",Y30)))</formula>
    </cfRule>
    <cfRule type="containsText" dxfId="441" priority="374" stopIfTrue="1" operator="containsText" text="Riesgo Moderada">
      <formula>NOT(ISERROR(SEARCH("Riesgo Moderada",Y30)))</formula>
    </cfRule>
    <cfRule type="containsText" dxfId="440" priority="375" stopIfTrue="1" operator="containsText" text="Riesgo Bajo">
      <formula>NOT(ISERROR(SEARCH("Riesgo Bajo",Y30)))</formula>
    </cfRule>
    <cfRule type="containsText" dxfId="439" priority="376" stopIfTrue="1" operator="containsText" text="Riesgo Alto">
      <formula>NOT(ISERROR(SEARCH("Riesgo Alto",Y30)))</formula>
    </cfRule>
    <cfRule type="containsText" dxfId="438" priority="377" stopIfTrue="1" operator="containsText" text="Riesgo Extremo">
      <formula>NOT(ISERROR(SEARCH("Riesgo Extremo",Y30)))</formula>
    </cfRule>
  </conditionalFormatting>
  <conditionalFormatting sqref="Y30:Y32">
    <cfRule type="containsText" dxfId="437" priority="372" stopIfTrue="1" operator="containsText" text="Riesgo Extrema">
      <formula>NOT(ISERROR(SEARCH("Riesgo Extrema",Y30)))</formula>
    </cfRule>
  </conditionalFormatting>
  <conditionalFormatting sqref="X33:X35">
    <cfRule type="containsText" dxfId="436" priority="367" stopIfTrue="1" operator="containsText" text="Riesgo Ata">
      <formula>NOT(ISERROR(SEARCH("Riesgo Ata",X33)))</formula>
    </cfRule>
    <cfRule type="containsText" dxfId="435" priority="368" stopIfTrue="1" operator="containsText" text="Riesgo Moderada">
      <formula>NOT(ISERROR(SEARCH("Riesgo Moderada",X33)))</formula>
    </cfRule>
    <cfRule type="containsText" dxfId="434" priority="369" stopIfTrue="1" operator="containsText" text="Riesgo Bajo">
      <formula>NOT(ISERROR(SEARCH("Riesgo Bajo",X33)))</formula>
    </cfRule>
    <cfRule type="containsText" dxfId="433" priority="370" stopIfTrue="1" operator="containsText" text="Riesgo Alto">
      <formula>NOT(ISERROR(SEARCH("Riesgo Alto",X33)))</formula>
    </cfRule>
    <cfRule type="containsText" dxfId="432" priority="371" stopIfTrue="1" operator="containsText" text="Riesgo Extremo">
      <formula>NOT(ISERROR(SEARCH("Riesgo Extremo",X33)))</formula>
    </cfRule>
  </conditionalFormatting>
  <conditionalFormatting sqref="X33:X35">
    <cfRule type="containsText" dxfId="431" priority="366" stopIfTrue="1" operator="containsText" text="Riesgo Extrema">
      <formula>NOT(ISERROR(SEARCH("Riesgo Extrema",X33)))</formula>
    </cfRule>
  </conditionalFormatting>
  <conditionalFormatting sqref="X39:X41">
    <cfRule type="containsText" dxfId="430" priority="355" stopIfTrue="1" operator="containsText" text="Riesgo Ata">
      <formula>NOT(ISERROR(SEARCH("Riesgo Ata",X39)))</formula>
    </cfRule>
    <cfRule type="containsText" dxfId="429" priority="356" stopIfTrue="1" operator="containsText" text="Riesgo Moderada">
      <formula>NOT(ISERROR(SEARCH("Riesgo Moderada",X39)))</formula>
    </cfRule>
    <cfRule type="containsText" dxfId="428" priority="357" stopIfTrue="1" operator="containsText" text="Riesgo Bajo">
      <formula>NOT(ISERROR(SEARCH("Riesgo Bajo",X39)))</formula>
    </cfRule>
    <cfRule type="containsText" dxfId="427" priority="358" stopIfTrue="1" operator="containsText" text="Riesgo Alto">
      <formula>NOT(ISERROR(SEARCH("Riesgo Alto",X39)))</formula>
    </cfRule>
    <cfRule type="containsText" dxfId="426" priority="359" stopIfTrue="1" operator="containsText" text="Riesgo Extremo">
      <formula>NOT(ISERROR(SEARCH("Riesgo Extremo",X39)))</formula>
    </cfRule>
  </conditionalFormatting>
  <conditionalFormatting sqref="X39:X41">
    <cfRule type="containsText" dxfId="425" priority="354" stopIfTrue="1" operator="containsText" text="Riesgo Extrema">
      <formula>NOT(ISERROR(SEARCH("Riesgo Extrema",X39)))</formula>
    </cfRule>
  </conditionalFormatting>
  <conditionalFormatting sqref="Y39:Y41">
    <cfRule type="containsText" dxfId="424" priority="349" stopIfTrue="1" operator="containsText" text="Riesgo Ata">
      <formula>NOT(ISERROR(SEARCH("Riesgo Ata",Y39)))</formula>
    </cfRule>
    <cfRule type="containsText" dxfId="423" priority="350" stopIfTrue="1" operator="containsText" text="Riesgo Moderada">
      <formula>NOT(ISERROR(SEARCH("Riesgo Moderada",Y39)))</formula>
    </cfRule>
    <cfRule type="containsText" dxfId="422" priority="351" stopIfTrue="1" operator="containsText" text="Riesgo Bajo">
      <formula>NOT(ISERROR(SEARCH("Riesgo Bajo",Y39)))</formula>
    </cfRule>
    <cfRule type="containsText" dxfId="421" priority="352" stopIfTrue="1" operator="containsText" text="Riesgo Alto">
      <formula>NOT(ISERROR(SEARCH("Riesgo Alto",Y39)))</formula>
    </cfRule>
    <cfRule type="containsText" dxfId="420" priority="353" stopIfTrue="1" operator="containsText" text="Riesgo Extremo">
      <formula>NOT(ISERROR(SEARCH("Riesgo Extremo",Y39)))</formula>
    </cfRule>
  </conditionalFormatting>
  <conditionalFormatting sqref="Y39:Y41">
    <cfRule type="containsText" dxfId="419" priority="348" stopIfTrue="1" operator="containsText" text="Riesgo Extrema">
      <formula>NOT(ISERROR(SEARCH("Riesgo Extrema",Y39)))</formula>
    </cfRule>
  </conditionalFormatting>
  <conditionalFormatting sqref="X42:X44">
    <cfRule type="containsText" dxfId="418" priority="343" stopIfTrue="1" operator="containsText" text="Riesgo Ata">
      <formula>NOT(ISERROR(SEARCH("Riesgo Ata",X42)))</formula>
    </cfRule>
    <cfRule type="containsText" dxfId="417" priority="344" stopIfTrue="1" operator="containsText" text="Riesgo Moderada">
      <formula>NOT(ISERROR(SEARCH("Riesgo Moderada",X42)))</formula>
    </cfRule>
    <cfRule type="containsText" dxfId="416" priority="345" stopIfTrue="1" operator="containsText" text="Riesgo Bajo">
      <formula>NOT(ISERROR(SEARCH("Riesgo Bajo",X42)))</formula>
    </cfRule>
    <cfRule type="containsText" dxfId="415" priority="346" stopIfTrue="1" operator="containsText" text="Riesgo Alto">
      <formula>NOT(ISERROR(SEARCH("Riesgo Alto",X42)))</formula>
    </cfRule>
    <cfRule type="containsText" dxfId="414" priority="347" stopIfTrue="1" operator="containsText" text="Riesgo Extremo">
      <formula>NOT(ISERROR(SEARCH("Riesgo Extremo",X42)))</formula>
    </cfRule>
  </conditionalFormatting>
  <conditionalFormatting sqref="X42:X44">
    <cfRule type="containsText" dxfId="413" priority="342" stopIfTrue="1" operator="containsText" text="Riesgo Extrema">
      <formula>NOT(ISERROR(SEARCH("Riesgo Extrema",X42)))</formula>
    </cfRule>
  </conditionalFormatting>
  <conditionalFormatting sqref="Y42:Y44">
    <cfRule type="containsText" dxfId="412" priority="332" stopIfTrue="1" operator="containsText" text="Riesgo Ata">
      <formula>NOT(ISERROR(SEARCH("Riesgo Ata",Y42)))</formula>
    </cfRule>
    <cfRule type="containsText" dxfId="411" priority="333" stopIfTrue="1" operator="containsText" text="Riesgo Moderada">
      <formula>NOT(ISERROR(SEARCH("Riesgo Moderada",Y42)))</formula>
    </cfRule>
    <cfRule type="containsText" dxfId="410" priority="334" stopIfTrue="1" operator="containsText" text="Riesgo Bajo">
      <formula>NOT(ISERROR(SEARCH("Riesgo Bajo",Y42)))</formula>
    </cfRule>
    <cfRule type="containsText" dxfId="409" priority="335" stopIfTrue="1" operator="containsText" text="Riesgo Alto">
      <formula>NOT(ISERROR(SEARCH("Riesgo Alto",Y42)))</formula>
    </cfRule>
    <cfRule type="containsText" dxfId="408" priority="336" stopIfTrue="1" operator="containsText" text="Riesgo Extremo">
      <formula>NOT(ISERROR(SEARCH("Riesgo Extremo",Y42)))</formula>
    </cfRule>
  </conditionalFormatting>
  <conditionalFormatting sqref="Y42:Y44">
    <cfRule type="containsText" dxfId="407" priority="331" stopIfTrue="1" operator="containsText" text="Riesgo Extrema">
      <formula>NOT(ISERROR(SEARCH("Riesgo Extrema",Y42)))</formula>
    </cfRule>
  </conditionalFormatting>
  <conditionalFormatting sqref="W24 W27 W30 W33 W36 W39 W42 W45 W48 W51 W54 W57 W60 W63 W66">
    <cfRule type="containsText" dxfId="406" priority="218" stopIfTrue="1" operator="containsText" text="Riesgo Alto">
      <formula>NOT(ISERROR(SEARCH("Riesgo Alto",W24)))</formula>
    </cfRule>
    <cfRule type="containsText" dxfId="405" priority="219" stopIfTrue="1" operator="containsText" text="Riesgo Moderado">
      <formula>NOT(ISERROR(SEARCH("Riesgo Moderado",W24)))</formula>
    </cfRule>
    <cfRule type="containsText" dxfId="404" priority="220" stopIfTrue="1" operator="containsText" text="Riesgo Bajo">
      <formula>NOT(ISERROR(SEARCH("Riesgo Bajo",W24)))</formula>
    </cfRule>
    <cfRule type="containsText" dxfId="403" priority="221" stopIfTrue="1" operator="containsText" text="Riesgo Alto">
      <formula>NOT(ISERROR(SEARCH("Riesgo Alto",W24)))</formula>
    </cfRule>
    <cfRule type="containsText" dxfId="402" priority="222" stopIfTrue="1" operator="containsText" text="Riesgo Extremo">
      <formula>NOT(ISERROR(SEARCH("Riesgo Extremo",W24)))</formula>
    </cfRule>
  </conditionalFormatting>
  <conditionalFormatting sqref="W24 W27 W30 W33 W36 W39 W42 W45 W48 W51 W54 W57 W60 W63 W66">
    <cfRule type="containsText" dxfId="401" priority="217" stopIfTrue="1" operator="containsText" text="Riesgo Extremo">
      <formula>NOT(ISERROR(SEARCH("Riesgo Extremo",W24)))</formula>
    </cfRule>
  </conditionalFormatting>
  <conditionalFormatting sqref="F37">
    <cfRule type="containsText" dxfId="400" priority="128" stopIfTrue="1" operator="containsText" text="Riesgo Alto">
      <formula>NOT(ISERROR(SEARCH("Riesgo Alto",F37)))</formula>
    </cfRule>
    <cfRule type="containsText" dxfId="399" priority="129" stopIfTrue="1" operator="containsText" text="Riesgo Moderado">
      <formula>NOT(ISERROR(SEARCH("Riesgo Moderado",F37)))</formula>
    </cfRule>
    <cfRule type="containsText" dxfId="398" priority="130" stopIfTrue="1" operator="containsText" text="Riesgo Bajo">
      <formula>NOT(ISERROR(SEARCH("Riesgo Bajo",F37)))</formula>
    </cfRule>
    <cfRule type="containsText" dxfId="397" priority="131" stopIfTrue="1" operator="containsText" text="Riesgo Alto">
      <formula>NOT(ISERROR(SEARCH("Riesgo Alto",F37)))</formula>
    </cfRule>
    <cfRule type="containsText" dxfId="396" priority="132" stopIfTrue="1" operator="containsText" text="Riesgo Extremo">
      <formula>NOT(ISERROR(SEARCH("Riesgo Extremo",F37)))</formula>
    </cfRule>
  </conditionalFormatting>
  <conditionalFormatting sqref="F37">
    <cfRule type="containsText" dxfId="395" priority="127" stopIfTrue="1" operator="containsText" text="Riesgo Extremo">
      <formula>NOT(ISERROR(SEARCH("Riesgo Extremo",F37)))</formula>
    </cfRule>
  </conditionalFormatting>
  <conditionalFormatting sqref="F34">
    <cfRule type="containsText" dxfId="394" priority="122" stopIfTrue="1" operator="containsText" text="Riesgo Alto">
      <formula>NOT(ISERROR(SEARCH("Riesgo Alto",F34)))</formula>
    </cfRule>
    <cfRule type="containsText" dxfId="393" priority="123" stopIfTrue="1" operator="containsText" text="Riesgo Moderado">
      <formula>NOT(ISERROR(SEARCH("Riesgo Moderado",F34)))</formula>
    </cfRule>
    <cfRule type="containsText" dxfId="392" priority="124" stopIfTrue="1" operator="containsText" text="Riesgo Bajo">
      <formula>NOT(ISERROR(SEARCH("Riesgo Bajo",F34)))</formula>
    </cfRule>
    <cfRule type="containsText" dxfId="391" priority="125" stopIfTrue="1" operator="containsText" text="Riesgo Alto">
      <formula>NOT(ISERROR(SEARCH("Riesgo Alto",F34)))</formula>
    </cfRule>
    <cfRule type="containsText" dxfId="390" priority="126" stopIfTrue="1" operator="containsText" text="Riesgo Extremo">
      <formula>NOT(ISERROR(SEARCH("Riesgo Extremo",F34)))</formula>
    </cfRule>
  </conditionalFormatting>
  <conditionalFormatting sqref="F34">
    <cfRule type="containsText" dxfId="389" priority="121" stopIfTrue="1" operator="containsText" text="Riesgo Extremo">
      <formula>NOT(ISERROR(SEARCH("Riesgo Extremo",F34)))</formula>
    </cfRule>
  </conditionalFormatting>
  <conditionalFormatting sqref="F31">
    <cfRule type="containsText" dxfId="388" priority="116" stopIfTrue="1" operator="containsText" text="Riesgo Alto">
      <formula>NOT(ISERROR(SEARCH("Riesgo Alto",F31)))</formula>
    </cfRule>
    <cfRule type="containsText" dxfId="387" priority="117" stopIfTrue="1" operator="containsText" text="Riesgo Moderado">
      <formula>NOT(ISERROR(SEARCH("Riesgo Moderado",F31)))</formula>
    </cfRule>
    <cfRule type="containsText" dxfId="386" priority="118" stopIfTrue="1" operator="containsText" text="Riesgo Bajo">
      <formula>NOT(ISERROR(SEARCH("Riesgo Bajo",F31)))</formula>
    </cfRule>
    <cfRule type="containsText" dxfId="385" priority="119" stopIfTrue="1" operator="containsText" text="Riesgo Alto">
      <formula>NOT(ISERROR(SEARCH("Riesgo Alto",F31)))</formula>
    </cfRule>
    <cfRule type="containsText" dxfId="384" priority="120" stopIfTrue="1" operator="containsText" text="Riesgo Extremo">
      <formula>NOT(ISERROR(SEARCH("Riesgo Extremo",F31)))</formula>
    </cfRule>
  </conditionalFormatting>
  <conditionalFormatting sqref="F31">
    <cfRule type="containsText" dxfId="383" priority="115" stopIfTrue="1" operator="containsText" text="Riesgo Extremo">
      <formula>NOT(ISERROR(SEARCH("Riesgo Extremo",F31)))</formula>
    </cfRule>
  </conditionalFormatting>
  <conditionalFormatting sqref="F28">
    <cfRule type="containsText" dxfId="382" priority="110" stopIfTrue="1" operator="containsText" text="Riesgo Alto">
      <formula>NOT(ISERROR(SEARCH("Riesgo Alto",F28)))</formula>
    </cfRule>
    <cfRule type="containsText" dxfId="381" priority="111" stopIfTrue="1" operator="containsText" text="Riesgo Moderado">
      <formula>NOT(ISERROR(SEARCH("Riesgo Moderado",F28)))</formula>
    </cfRule>
    <cfRule type="containsText" dxfId="380" priority="112" stopIfTrue="1" operator="containsText" text="Riesgo Bajo">
      <formula>NOT(ISERROR(SEARCH("Riesgo Bajo",F28)))</formula>
    </cfRule>
    <cfRule type="containsText" dxfId="379" priority="113" stopIfTrue="1" operator="containsText" text="Riesgo Alto">
      <formula>NOT(ISERROR(SEARCH("Riesgo Alto",F28)))</formula>
    </cfRule>
    <cfRule type="containsText" dxfId="378" priority="114" stopIfTrue="1" operator="containsText" text="Riesgo Extremo">
      <formula>NOT(ISERROR(SEARCH("Riesgo Extremo",F28)))</formula>
    </cfRule>
  </conditionalFormatting>
  <conditionalFormatting sqref="F28">
    <cfRule type="containsText" dxfId="377" priority="109" stopIfTrue="1" operator="containsText" text="Riesgo Extremo">
      <formula>NOT(ISERROR(SEARCH("Riesgo Extremo",F28)))</formula>
    </cfRule>
  </conditionalFormatting>
  <conditionalFormatting sqref="F25">
    <cfRule type="containsText" dxfId="376" priority="104" stopIfTrue="1" operator="containsText" text="Riesgo Alto">
      <formula>NOT(ISERROR(SEARCH("Riesgo Alto",F25)))</formula>
    </cfRule>
    <cfRule type="containsText" dxfId="375" priority="105" stopIfTrue="1" operator="containsText" text="Riesgo Moderado">
      <formula>NOT(ISERROR(SEARCH("Riesgo Moderado",F25)))</formula>
    </cfRule>
    <cfRule type="containsText" dxfId="374" priority="106" stopIfTrue="1" operator="containsText" text="Riesgo Bajo">
      <formula>NOT(ISERROR(SEARCH("Riesgo Bajo",F25)))</formula>
    </cfRule>
    <cfRule type="containsText" dxfId="373" priority="107" stopIfTrue="1" operator="containsText" text="Riesgo Alto">
      <formula>NOT(ISERROR(SEARCH("Riesgo Alto",F25)))</formula>
    </cfRule>
    <cfRule type="containsText" dxfId="372" priority="108" stopIfTrue="1" operator="containsText" text="Riesgo Extremo">
      <formula>NOT(ISERROR(SEARCH("Riesgo Extremo",F25)))</formula>
    </cfRule>
  </conditionalFormatting>
  <conditionalFormatting sqref="F25">
    <cfRule type="containsText" dxfId="371" priority="103" stopIfTrue="1" operator="containsText" text="Riesgo Extremo">
      <formula>NOT(ISERROR(SEARCH("Riesgo Extremo",F25)))</formula>
    </cfRule>
  </conditionalFormatting>
  <conditionalFormatting sqref="F40">
    <cfRule type="containsText" dxfId="370" priority="98" stopIfTrue="1" operator="containsText" text="Riesgo Alto">
      <formula>NOT(ISERROR(SEARCH("Riesgo Alto",F40)))</formula>
    </cfRule>
    <cfRule type="containsText" dxfId="369" priority="99" stopIfTrue="1" operator="containsText" text="Riesgo Moderado">
      <formula>NOT(ISERROR(SEARCH("Riesgo Moderado",F40)))</formula>
    </cfRule>
    <cfRule type="containsText" dxfId="368" priority="100" stopIfTrue="1" operator="containsText" text="Riesgo Bajo">
      <formula>NOT(ISERROR(SEARCH("Riesgo Bajo",F40)))</formula>
    </cfRule>
    <cfRule type="containsText" dxfId="367" priority="101" stopIfTrue="1" operator="containsText" text="Riesgo Alto">
      <formula>NOT(ISERROR(SEARCH("Riesgo Alto",F40)))</formula>
    </cfRule>
    <cfRule type="containsText" dxfId="366" priority="102" stopIfTrue="1" operator="containsText" text="Riesgo Extremo">
      <formula>NOT(ISERROR(SEARCH("Riesgo Extremo",F40)))</formula>
    </cfRule>
  </conditionalFormatting>
  <conditionalFormatting sqref="F40">
    <cfRule type="containsText" dxfId="365" priority="97" stopIfTrue="1" operator="containsText" text="Riesgo Extremo">
      <formula>NOT(ISERROR(SEARCH("Riesgo Extremo",F40)))</formula>
    </cfRule>
  </conditionalFormatting>
  <conditionalFormatting sqref="F43">
    <cfRule type="containsText" dxfId="364" priority="92" stopIfTrue="1" operator="containsText" text="Riesgo Alto">
      <formula>NOT(ISERROR(SEARCH("Riesgo Alto",F43)))</formula>
    </cfRule>
    <cfRule type="containsText" dxfId="363" priority="93" stopIfTrue="1" operator="containsText" text="Riesgo Moderado">
      <formula>NOT(ISERROR(SEARCH("Riesgo Moderado",F43)))</formula>
    </cfRule>
    <cfRule type="containsText" dxfId="362" priority="94" stopIfTrue="1" operator="containsText" text="Riesgo Bajo">
      <formula>NOT(ISERROR(SEARCH("Riesgo Bajo",F43)))</formula>
    </cfRule>
    <cfRule type="containsText" dxfId="361" priority="95" stopIfTrue="1" operator="containsText" text="Riesgo Alto">
      <formula>NOT(ISERROR(SEARCH("Riesgo Alto",F43)))</formula>
    </cfRule>
    <cfRule type="containsText" dxfId="360" priority="96" stopIfTrue="1" operator="containsText" text="Riesgo Extremo">
      <formula>NOT(ISERROR(SEARCH("Riesgo Extremo",F43)))</formula>
    </cfRule>
  </conditionalFormatting>
  <conditionalFormatting sqref="F43">
    <cfRule type="containsText" dxfId="359" priority="91" stopIfTrue="1" operator="containsText" text="Riesgo Extremo">
      <formula>NOT(ISERROR(SEARCH("Riesgo Extremo",F43)))</formula>
    </cfRule>
  </conditionalFormatting>
  <conditionalFormatting sqref="F46">
    <cfRule type="containsText" dxfId="358" priority="86" stopIfTrue="1" operator="containsText" text="Riesgo Alto">
      <formula>NOT(ISERROR(SEARCH("Riesgo Alto",F46)))</formula>
    </cfRule>
    <cfRule type="containsText" dxfId="357" priority="87" stopIfTrue="1" operator="containsText" text="Riesgo Moderado">
      <formula>NOT(ISERROR(SEARCH("Riesgo Moderado",F46)))</formula>
    </cfRule>
    <cfRule type="containsText" dxfId="356" priority="88" stopIfTrue="1" operator="containsText" text="Riesgo Bajo">
      <formula>NOT(ISERROR(SEARCH("Riesgo Bajo",F46)))</formula>
    </cfRule>
    <cfRule type="containsText" dxfId="355" priority="89" stopIfTrue="1" operator="containsText" text="Riesgo Alto">
      <formula>NOT(ISERROR(SEARCH("Riesgo Alto",F46)))</formula>
    </cfRule>
    <cfRule type="containsText" dxfId="354" priority="90" stopIfTrue="1" operator="containsText" text="Riesgo Extremo">
      <formula>NOT(ISERROR(SEARCH("Riesgo Extremo",F46)))</formula>
    </cfRule>
  </conditionalFormatting>
  <conditionalFormatting sqref="F46">
    <cfRule type="containsText" dxfId="353" priority="85" stopIfTrue="1" operator="containsText" text="Riesgo Extremo">
      <formula>NOT(ISERROR(SEARCH("Riesgo Extremo",F46)))</formula>
    </cfRule>
  </conditionalFormatting>
  <conditionalFormatting sqref="F49">
    <cfRule type="containsText" dxfId="352" priority="80" stopIfTrue="1" operator="containsText" text="Riesgo Alto">
      <formula>NOT(ISERROR(SEARCH("Riesgo Alto",F49)))</formula>
    </cfRule>
    <cfRule type="containsText" dxfId="351" priority="81" stopIfTrue="1" operator="containsText" text="Riesgo Moderado">
      <formula>NOT(ISERROR(SEARCH("Riesgo Moderado",F49)))</formula>
    </cfRule>
    <cfRule type="containsText" dxfId="350" priority="82" stopIfTrue="1" operator="containsText" text="Riesgo Bajo">
      <formula>NOT(ISERROR(SEARCH("Riesgo Bajo",F49)))</formula>
    </cfRule>
    <cfRule type="containsText" dxfId="349" priority="83" stopIfTrue="1" operator="containsText" text="Riesgo Alto">
      <formula>NOT(ISERROR(SEARCH("Riesgo Alto",F49)))</formula>
    </cfRule>
    <cfRule type="containsText" dxfId="348" priority="84" stopIfTrue="1" operator="containsText" text="Riesgo Extremo">
      <formula>NOT(ISERROR(SEARCH("Riesgo Extremo",F49)))</formula>
    </cfRule>
  </conditionalFormatting>
  <conditionalFormatting sqref="F49">
    <cfRule type="containsText" dxfId="347" priority="79" stopIfTrue="1" operator="containsText" text="Riesgo Extremo">
      <formula>NOT(ISERROR(SEARCH("Riesgo Extremo",F49)))</formula>
    </cfRule>
  </conditionalFormatting>
  <conditionalFormatting sqref="F52">
    <cfRule type="containsText" dxfId="346" priority="74" stopIfTrue="1" operator="containsText" text="Riesgo Alto">
      <formula>NOT(ISERROR(SEARCH("Riesgo Alto",F52)))</formula>
    </cfRule>
    <cfRule type="containsText" dxfId="345" priority="75" stopIfTrue="1" operator="containsText" text="Riesgo Moderado">
      <formula>NOT(ISERROR(SEARCH("Riesgo Moderado",F52)))</formula>
    </cfRule>
    <cfRule type="containsText" dxfId="344" priority="76" stopIfTrue="1" operator="containsText" text="Riesgo Bajo">
      <formula>NOT(ISERROR(SEARCH("Riesgo Bajo",F52)))</formula>
    </cfRule>
    <cfRule type="containsText" dxfId="343" priority="77" stopIfTrue="1" operator="containsText" text="Riesgo Alto">
      <formula>NOT(ISERROR(SEARCH("Riesgo Alto",F52)))</formula>
    </cfRule>
    <cfRule type="containsText" dxfId="342" priority="78" stopIfTrue="1" operator="containsText" text="Riesgo Extremo">
      <formula>NOT(ISERROR(SEARCH("Riesgo Extremo",F52)))</formula>
    </cfRule>
  </conditionalFormatting>
  <conditionalFormatting sqref="F52">
    <cfRule type="containsText" dxfId="341" priority="73" stopIfTrue="1" operator="containsText" text="Riesgo Extremo">
      <formula>NOT(ISERROR(SEARCH("Riesgo Extremo",F52)))</formula>
    </cfRule>
  </conditionalFormatting>
  <conditionalFormatting sqref="F55">
    <cfRule type="containsText" dxfId="340" priority="68" stopIfTrue="1" operator="containsText" text="Riesgo Alto">
      <formula>NOT(ISERROR(SEARCH("Riesgo Alto",F55)))</formula>
    </cfRule>
    <cfRule type="containsText" dxfId="339" priority="69" stopIfTrue="1" operator="containsText" text="Riesgo Moderado">
      <formula>NOT(ISERROR(SEARCH("Riesgo Moderado",F55)))</formula>
    </cfRule>
    <cfRule type="containsText" dxfId="338" priority="70" stopIfTrue="1" operator="containsText" text="Riesgo Bajo">
      <formula>NOT(ISERROR(SEARCH("Riesgo Bajo",F55)))</formula>
    </cfRule>
    <cfRule type="containsText" dxfId="337" priority="71" stopIfTrue="1" operator="containsText" text="Riesgo Alto">
      <formula>NOT(ISERROR(SEARCH("Riesgo Alto",F55)))</formula>
    </cfRule>
    <cfRule type="containsText" dxfId="336" priority="72" stopIfTrue="1" operator="containsText" text="Riesgo Extremo">
      <formula>NOT(ISERROR(SEARCH("Riesgo Extremo",F55)))</formula>
    </cfRule>
  </conditionalFormatting>
  <conditionalFormatting sqref="F55">
    <cfRule type="containsText" dxfId="335" priority="67" stopIfTrue="1" operator="containsText" text="Riesgo Extremo">
      <formula>NOT(ISERROR(SEARCH("Riesgo Extremo",F55)))</formula>
    </cfRule>
  </conditionalFormatting>
  <conditionalFormatting sqref="F58">
    <cfRule type="containsText" dxfId="334" priority="62" stopIfTrue="1" operator="containsText" text="Riesgo Alto">
      <formula>NOT(ISERROR(SEARCH("Riesgo Alto",F58)))</formula>
    </cfRule>
    <cfRule type="containsText" dxfId="333" priority="63" stopIfTrue="1" operator="containsText" text="Riesgo Moderado">
      <formula>NOT(ISERROR(SEARCH("Riesgo Moderado",F58)))</formula>
    </cfRule>
    <cfRule type="containsText" dxfId="332" priority="64" stopIfTrue="1" operator="containsText" text="Riesgo Bajo">
      <formula>NOT(ISERROR(SEARCH("Riesgo Bajo",F58)))</formula>
    </cfRule>
    <cfRule type="containsText" dxfId="331" priority="65" stopIfTrue="1" operator="containsText" text="Riesgo Alto">
      <formula>NOT(ISERROR(SEARCH("Riesgo Alto",F58)))</formula>
    </cfRule>
    <cfRule type="containsText" dxfId="330" priority="66" stopIfTrue="1" operator="containsText" text="Riesgo Extremo">
      <formula>NOT(ISERROR(SEARCH("Riesgo Extremo",F58)))</formula>
    </cfRule>
  </conditionalFormatting>
  <conditionalFormatting sqref="F58">
    <cfRule type="containsText" dxfId="329" priority="61" stopIfTrue="1" operator="containsText" text="Riesgo Extremo">
      <formula>NOT(ISERROR(SEARCH("Riesgo Extremo",F58)))</formula>
    </cfRule>
  </conditionalFormatting>
  <conditionalFormatting sqref="F61">
    <cfRule type="containsText" dxfId="328" priority="56" stopIfTrue="1" operator="containsText" text="Riesgo Alto">
      <formula>NOT(ISERROR(SEARCH("Riesgo Alto",F61)))</formula>
    </cfRule>
    <cfRule type="containsText" dxfId="327" priority="57" stopIfTrue="1" operator="containsText" text="Riesgo Moderado">
      <formula>NOT(ISERROR(SEARCH("Riesgo Moderado",F61)))</formula>
    </cfRule>
    <cfRule type="containsText" dxfId="326" priority="58" stopIfTrue="1" operator="containsText" text="Riesgo Bajo">
      <formula>NOT(ISERROR(SEARCH("Riesgo Bajo",F61)))</formula>
    </cfRule>
    <cfRule type="containsText" dxfId="325" priority="59" stopIfTrue="1" operator="containsText" text="Riesgo Alto">
      <formula>NOT(ISERROR(SEARCH("Riesgo Alto",F61)))</formula>
    </cfRule>
    <cfRule type="containsText" dxfId="324" priority="60" stopIfTrue="1" operator="containsText" text="Riesgo Extremo">
      <formula>NOT(ISERROR(SEARCH("Riesgo Extremo",F61)))</formula>
    </cfRule>
  </conditionalFormatting>
  <conditionalFormatting sqref="F61">
    <cfRule type="containsText" dxfId="323" priority="55" stopIfTrue="1" operator="containsText" text="Riesgo Extremo">
      <formula>NOT(ISERROR(SEARCH("Riesgo Extremo",F61)))</formula>
    </cfRule>
  </conditionalFormatting>
  <conditionalFormatting sqref="F64">
    <cfRule type="containsText" dxfId="322" priority="50" stopIfTrue="1" operator="containsText" text="Riesgo Alto">
      <formula>NOT(ISERROR(SEARCH("Riesgo Alto",F64)))</formula>
    </cfRule>
    <cfRule type="containsText" dxfId="321" priority="51" stopIfTrue="1" operator="containsText" text="Riesgo Moderado">
      <formula>NOT(ISERROR(SEARCH("Riesgo Moderado",F64)))</formula>
    </cfRule>
    <cfRule type="containsText" dxfId="320" priority="52" stopIfTrue="1" operator="containsText" text="Riesgo Bajo">
      <formula>NOT(ISERROR(SEARCH("Riesgo Bajo",F64)))</formula>
    </cfRule>
    <cfRule type="containsText" dxfId="319" priority="53" stopIfTrue="1" operator="containsText" text="Riesgo Alto">
      <formula>NOT(ISERROR(SEARCH("Riesgo Alto",F64)))</formula>
    </cfRule>
    <cfRule type="containsText" dxfId="318" priority="54" stopIfTrue="1" operator="containsText" text="Riesgo Extremo">
      <formula>NOT(ISERROR(SEARCH("Riesgo Extremo",F64)))</formula>
    </cfRule>
  </conditionalFormatting>
  <conditionalFormatting sqref="F64">
    <cfRule type="containsText" dxfId="317" priority="49" stopIfTrue="1" operator="containsText" text="Riesgo Extremo">
      <formula>NOT(ISERROR(SEARCH("Riesgo Extremo",F64)))</formula>
    </cfRule>
  </conditionalFormatting>
  <conditionalFormatting sqref="F67">
    <cfRule type="containsText" dxfId="316" priority="44" stopIfTrue="1" operator="containsText" text="Riesgo Alto">
      <formula>NOT(ISERROR(SEARCH("Riesgo Alto",F67)))</formula>
    </cfRule>
    <cfRule type="containsText" dxfId="315" priority="45" stopIfTrue="1" operator="containsText" text="Riesgo Moderado">
      <formula>NOT(ISERROR(SEARCH("Riesgo Moderado",F67)))</formula>
    </cfRule>
    <cfRule type="containsText" dxfId="314" priority="46" stopIfTrue="1" operator="containsText" text="Riesgo Bajo">
      <formula>NOT(ISERROR(SEARCH("Riesgo Bajo",F67)))</formula>
    </cfRule>
    <cfRule type="containsText" dxfId="313" priority="47" stopIfTrue="1" operator="containsText" text="Riesgo Alto">
      <formula>NOT(ISERROR(SEARCH("Riesgo Alto",F67)))</formula>
    </cfRule>
    <cfRule type="containsText" dxfId="312" priority="48" stopIfTrue="1" operator="containsText" text="Riesgo Extremo">
      <formula>NOT(ISERROR(SEARCH("Riesgo Extremo",F67)))</formula>
    </cfRule>
  </conditionalFormatting>
  <conditionalFormatting sqref="F67">
    <cfRule type="containsText" dxfId="311" priority="43" stopIfTrue="1" operator="containsText" text="Riesgo Extremo">
      <formula>NOT(ISERROR(SEARCH("Riesgo Extremo",F67)))</formula>
    </cfRule>
  </conditionalFormatting>
  <dataValidations count="8">
    <dataValidation type="list" allowBlank="1" showDropDown="1" showInputMessage="1" showErrorMessage="1" sqref="I38 I41:I68 I25:I26 I28 I30:I35">
      <formula1>PROBABILIDAD</formula1>
    </dataValidation>
    <dataValidation type="list" allowBlank="1" showInputMessage="1" showErrorMessage="1" errorTitle="ERROR" error="Este valor no es permitido" sqref="G24:G68">
      <formula1>EXISTENCONTROLES</formula1>
    </dataValidation>
    <dataValidation type="list" allowBlank="1" showInputMessage="1" showErrorMessage="1" sqref="K24:K68">
      <formula1>HerramientaControl</formula1>
    </dataValidation>
    <dataValidation type="list" allowBlank="1" showInputMessage="1" showErrorMessage="1" errorTitle="ERROR" error="Este valor no es permitido" sqref="L24:L68">
      <formula1>ManualesInstructivos</formula1>
    </dataValidation>
    <dataValidation type="list" allowBlank="1" showInputMessage="1" showErrorMessage="1" errorTitle="ERROR" error="Este valor no es permitido" sqref="M24:M68">
      <formula1>HerramientaEfectiva</formula1>
    </dataValidation>
    <dataValidation type="list" allowBlank="1" showInputMessage="1" showErrorMessage="1" errorTitle="ERROR" error="Este valor no es permitido" sqref="N24:N68">
      <formula1>ResponDefinidos</formula1>
    </dataValidation>
    <dataValidation type="list" allowBlank="1" showInputMessage="1" showErrorMessage="1" errorTitle="ERROR" error="Este valor no es permitido" sqref="O24:O68">
      <formula1>FrecuenciaSeguim</formula1>
    </dataValidation>
    <dataValidation type="list" allowBlank="1" showDropDown="1" showInputMessage="1" showErrorMessage="1" sqref="I39:I40 I36:I37 I29 J24:J28 J30:J68">
      <formula1>IMPACTO</formula1>
    </dataValidation>
  </dataValidations>
  <printOptions horizontalCentered="1" verticalCentered="1"/>
  <pageMargins left="0.98425196850393704" right="0" top="0" bottom="0" header="0" footer="0"/>
  <pageSetup scale="50"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tabColor theme="0"/>
    <pageSetUpPr fitToPage="1"/>
  </sheetPr>
  <dimension ref="A1:Y81"/>
  <sheetViews>
    <sheetView showGridLines="0" tabSelected="1" topLeftCell="N22" zoomScale="50" zoomScaleNormal="50" workbookViewId="0">
      <selection activeCell="B15" sqref="B15:O68"/>
    </sheetView>
  </sheetViews>
  <sheetFormatPr baseColWidth="10" defaultRowHeight="93.75" customHeight="1" x14ac:dyDescent="0.35"/>
  <cols>
    <col min="1" max="1" width="5.42578125" style="131" customWidth="1"/>
    <col min="2" max="2" width="13.42578125" style="131" customWidth="1"/>
    <col min="3" max="3" width="16.140625" style="131" customWidth="1"/>
    <col min="4" max="4" width="36.28515625" style="131" customWidth="1"/>
    <col min="5" max="5" width="33.28515625" style="131" customWidth="1"/>
    <col min="6" max="6" width="22.5703125" style="131" customWidth="1"/>
    <col min="7" max="7" width="22.28515625" style="131" customWidth="1"/>
    <col min="8" max="8" width="17.85546875" style="131" customWidth="1"/>
    <col min="9" max="9" width="29.42578125" style="131" customWidth="1"/>
    <col min="10" max="10" width="54.140625" style="131" customWidth="1"/>
    <col min="11" max="11" width="0.7109375" style="131" customWidth="1"/>
    <col min="12" max="12" width="17.28515625" style="131" customWidth="1"/>
    <col min="13" max="13" width="20" style="131" customWidth="1"/>
    <col min="14" max="14" width="30.85546875" style="131" customWidth="1"/>
    <col min="15" max="15" width="30" style="131" customWidth="1"/>
    <col min="16" max="16" width="25.28515625" style="131" customWidth="1"/>
    <col min="17" max="17" width="58.42578125" style="131" customWidth="1"/>
    <col min="18" max="18" width="37.5703125" style="131" customWidth="1"/>
    <col min="19" max="19" width="30.5703125" style="131" customWidth="1"/>
    <col min="20" max="20" width="27" style="131" customWidth="1"/>
    <col min="21" max="21" width="24.85546875" style="131" customWidth="1"/>
    <col min="22" max="22" width="22" style="131" customWidth="1"/>
    <col min="23" max="23" width="33.42578125" style="131" customWidth="1"/>
    <col min="24" max="24" width="25.7109375" style="131" customWidth="1"/>
    <col min="25" max="25" width="19.7109375" style="131" customWidth="1"/>
    <col min="26" max="16384" width="11.42578125" style="131"/>
  </cols>
  <sheetData>
    <row r="1" spans="1:25" ht="24" thickBot="1" x14ac:dyDescent="0.4"/>
    <row r="2" spans="1:25" ht="23.25" x14ac:dyDescent="0.35">
      <c r="B2" s="959"/>
      <c r="C2" s="960"/>
      <c r="D2" s="930" t="s">
        <v>96</v>
      </c>
      <c r="E2" s="931"/>
      <c r="F2" s="931"/>
      <c r="G2" s="931"/>
      <c r="H2" s="931"/>
      <c r="I2" s="931"/>
      <c r="J2" s="931"/>
      <c r="K2" s="931"/>
      <c r="L2" s="931"/>
      <c r="M2" s="931"/>
      <c r="N2" s="931"/>
      <c r="O2" s="931"/>
      <c r="P2" s="931"/>
      <c r="Q2" s="931"/>
      <c r="R2" s="931"/>
      <c r="S2" s="931"/>
      <c r="T2" s="931"/>
      <c r="U2" s="931"/>
      <c r="V2" s="931"/>
      <c r="W2" s="932"/>
      <c r="X2" s="951" t="s">
        <v>300</v>
      </c>
      <c r="Y2" s="952"/>
    </row>
    <row r="3" spans="1:25" ht="23.25" x14ac:dyDescent="0.35">
      <c r="B3" s="961"/>
      <c r="C3" s="962"/>
      <c r="D3" s="930" t="s">
        <v>76</v>
      </c>
      <c r="E3" s="931"/>
      <c r="F3" s="931"/>
      <c r="G3" s="931"/>
      <c r="H3" s="931"/>
      <c r="I3" s="931"/>
      <c r="J3" s="931"/>
      <c r="K3" s="931"/>
      <c r="L3" s="931"/>
      <c r="M3" s="931"/>
      <c r="N3" s="931"/>
      <c r="O3" s="931"/>
      <c r="P3" s="931"/>
      <c r="Q3" s="931"/>
      <c r="R3" s="931"/>
      <c r="S3" s="931"/>
      <c r="T3" s="931"/>
      <c r="U3" s="931"/>
      <c r="V3" s="931"/>
      <c r="W3" s="932"/>
      <c r="X3" s="953" t="s">
        <v>297</v>
      </c>
      <c r="Y3" s="954"/>
    </row>
    <row r="4" spans="1:25" ht="23.25" x14ac:dyDescent="0.35">
      <c r="B4" s="961"/>
      <c r="C4" s="962"/>
      <c r="D4" s="930" t="s">
        <v>77</v>
      </c>
      <c r="E4" s="931"/>
      <c r="F4" s="931"/>
      <c r="G4" s="931"/>
      <c r="H4" s="931"/>
      <c r="I4" s="931"/>
      <c r="J4" s="931"/>
      <c r="K4" s="931"/>
      <c r="L4" s="931"/>
      <c r="M4" s="931"/>
      <c r="N4" s="931"/>
      <c r="O4" s="931"/>
      <c r="P4" s="931"/>
      <c r="Q4" s="931"/>
      <c r="R4" s="931"/>
      <c r="S4" s="931"/>
      <c r="T4" s="931"/>
      <c r="U4" s="931"/>
      <c r="V4" s="931"/>
      <c r="W4" s="932"/>
      <c r="X4" s="953" t="s">
        <v>301</v>
      </c>
      <c r="Y4" s="954"/>
    </row>
    <row r="5" spans="1:25" ht="34.5" customHeight="1" thickBot="1" x14ac:dyDescent="0.4">
      <c r="B5" s="963"/>
      <c r="C5" s="964"/>
      <c r="D5" s="930" t="s">
        <v>85</v>
      </c>
      <c r="E5" s="931"/>
      <c r="F5" s="931"/>
      <c r="G5" s="931"/>
      <c r="H5" s="931"/>
      <c r="I5" s="931"/>
      <c r="J5" s="931"/>
      <c r="K5" s="931"/>
      <c r="L5" s="931"/>
      <c r="M5" s="931"/>
      <c r="N5" s="931"/>
      <c r="O5" s="931"/>
      <c r="P5" s="931"/>
      <c r="Q5" s="931"/>
      <c r="R5" s="931"/>
      <c r="S5" s="931"/>
      <c r="T5" s="931"/>
      <c r="U5" s="931"/>
      <c r="V5" s="931"/>
      <c r="W5" s="932"/>
      <c r="X5" s="955" t="s">
        <v>79</v>
      </c>
      <c r="Y5" s="956"/>
    </row>
    <row r="6" spans="1:25" ht="52.5" customHeight="1" x14ac:dyDescent="0.35"/>
    <row r="7" spans="1:25" ht="36" customHeight="1" x14ac:dyDescent="0.35">
      <c r="B7" s="153" t="s">
        <v>289</v>
      </c>
      <c r="C7" s="957" t="str">
        <f>'SEPG-F-040'!G8</f>
        <v>10 DE FEBRERO DE 2017</v>
      </c>
      <c r="D7" s="958"/>
      <c r="E7" s="948" t="s">
        <v>320</v>
      </c>
      <c r="F7" s="949"/>
      <c r="G7" s="949"/>
      <c r="H7" s="949"/>
      <c r="I7" s="949"/>
      <c r="J7" s="949"/>
      <c r="K7" s="949"/>
      <c r="L7" s="949"/>
      <c r="M7" s="949"/>
      <c r="N7" s="949"/>
      <c r="O7" s="949"/>
      <c r="P7" s="949"/>
      <c r="Q7" s="949"/>
      <c r="R7" s="949"/>
      <c r="S7" s="949"/>
      <c r="T7" s="949"/>
      <c r="U7" s="949"/>
      <c r="V7" s="949"/>
      <c r="W7" s="949"/>
      <c r="X7" s="949"/>
      <c r="Y7" s="950"/>
    </row>
    <row r="8" spans="1:25" ht="92.25" customHeight="1" x14ac:dyDescent="0.35">
      <c r="B8" s="948" t="s">
        <v>294</v>
      </c>
      <c r="C8" s="949"/>
      <c r="D8" s="950"/>
      <c r="E8" s="1038" t="s">
        <v>317</v>
      </c>
      <c r="F8" s="1039"/>
      <c r="G8" s="1039"/>
      <c r="H8" s="1039"/>
      <c r="I8" s="1039"/>
      <c r="J8" s="1039"/>
      <c r="K8" s="1039"/>
      <c r="L8" s="1039"/>
      <c r="M8" s="1039"/>
      <c r="N8" s="1039"/>
      <c r="O8" s="1039"/>
      <c r="P8" s="1039"/>
      <c r="Q8" s="1039"/>
      <c r="R8" s="1039"/>
      <c r="S8" s="1039"/>
      <c r="T8" s="1039"/>
      <c r="U8" s="1039"/>
      <c r="V8" s="1039"/>
      <c r="W8" s="1039"/>
      <c r="X8" s="1039"/>
      <c r="Y8" s="1040"/>
    </row>
    <row r="9" spans="1:25" s="132" customFormat="1" ht="23.25" x14ac:dyDescent="0.35">
      <c r="B9" s="133"/>
      <c r="C9" s="134"/>
      <c r="D9" s="135"/>
      <c r="E9" s="135"/>
      <c r="F9" s="135"/>
      <c r="G9" s="135"/>
      <c r="H9" s="135"/>
      <c r="I9" s="135"/>
      <c r="J9" s="135"/>
      <c r="K9" s="135"/>
      <c r="L9" s="135"/>
      <c r="M9" s="135"/>
      <c r="N9" s="135"/>
      <c r="O9" s="135"/>
      <c r="P9" s="135"/>
      <c r="Q9" s="135"/>
      <c r="R9" s="135"/>
      <c r="S9" s="135"/>
      <c r="T9" s="135"/>
      <c r="U9" s="135"/>
      <c r="V9" s="135"/>
      <c r="W9" s="135"/>
      <c r="X9" s="135"/>
      <c r="Y9" s="136"/>
    </row>
    <row r="10" spans="1:25" ht="36" customHeight="1" x14ac:dyDescent="0.35">
      <c r="B10" s="1035" t="s">
        <v>290</v>
      </c>
      <c r="C10" s="1036"/>
      <c r="D10" s="1036"/>
      <c r="E10" s="1036"/>
      <c r="F10" s="1036"/>
      <c r="G10" s="1036"/>
      <c r="H10" s="1036"/>
      <c r="I10" s="1036"/>
      <c r="J10" s="1036"/>
      <c r="K10" s="1036"/>
      <c r="L10" s="1036"/>
      <c r="M10" s="1036"/>
      <c r="N10" s="1036"/>
      <c r="O10" s="1036"/>
      <c r="P10" s="1036"/>
      <c r="Q10" s="1036"/>
      <c r="R10" s="1036"/>
      <c r="S10" s="1036"/>
      <c r="T10" s="1036"/>
      <c r="U10" s="1036"/>
      <c r="V10" s="1036"/>
      <c r="W10" s="1036"/>
      <c r="X10" s="1036"/>
      <c r="Y10" s="1037"/>
    </row>
    <row r="11" spans="1:25" ht="34.5" customHeight="1" x14ac:dyDescent="0.35">
      <c r="A11" s="137"/>
      <c r="B11" s="1032"/>
      <c r="C11" s="1033"/>
      <c r="D11" s="1033"/>
      <c r="E11" s="1033"/>
      <c r="F11" s="1033"/>
      <c r="G11" s="1033"/>
      <c r="H11" s="1033"/>
      <c r="I11" s="1033"/>
      <c r="J11" s="1033"/>
      <c r="K11" s="1033"/>
      <c r="L11" s="1033"/>
      <c r="M11" s="1033"/>
      <c r="N11" s="1033"/>
      <c r="O11" s="1033"/>
      <c r="P11" s="1033"/>
      <c r="Q11" s="1033"/>
      <c r="R11" s="1033"/>
      <c r="S11" s="1033"/>
      <c r="T11" s="1033"/>
      <c r="U11" s="1033"/>
      <c r="V11" s="1033"/>
      <c r="W11" s="1033"/>
      <c r="X11" s="1033"/>
      <c r="Y11" s="1034"/>
    </row>
    <row r="12" spans="1:25" ht="112.5" customHeight="1" x14ac:dyDescent="0.35">
      <c r="B12" s="1018" t="s">
        <v>281</v>
      </c>
      <c r="C12" s="1019"/>
      <c r="D12" s="1019"/>
      <c r="E12" s="1019"/>
      <c r="F12" s="1019"/>
      <c r="G12" s="1019"/>
      <c r="H12" s="1019"/>
      <c r="I12" s="1019"/>
      <c r="J12" s="1019"/>
      <c r="K12" s="1019"/>
      <c r="L12" s="1019"/>
      <c r="M12" s="1019" t="s">
        <v>284</v>
      </c>
      <c r="N12" s="1019"/>
      <c r="O12" s="1019"/>
      <c r="P12" s="1019"/>
      <c r="Q12" s="1019"/>
      <c r="R12" s="1019"/>
      <c r="S12" s="1019"/>
      <c r="T12" s="1019"/>
      <c r="U12" s="1014"/>
      <c r="V12" s="1014"/>
      <c r="W12" s="1014"/>
      <c r="X12" s="1014"/>
      <c r="Y12" s="1015"/>
    </row>
    <row r="13" spans="1:25" ht="112.5" customHeight="1" x14ac:dyDescent="0.35">
      <c r="B13" s="1020"/>
      <c r="C13" s="1021"/>
      <c r="D13" s="1021"/>
      <c r="E13" s="1021"/>
      <c r="F13" s="1021"/>
      <c r="G13" s="1021"/>
      <c r="H13" s="1021"/>
      <c r="I13" s="1021"/>
      <c r="J13" s="1021"/>
      <c r="K13" s="1021"/>
      <c r="L13" s="1021"/>
      <c r="M13" s="1021"/>
      <c r="N13" s="1021"/>
      <c r="O13" s="1021"/>
      <c r="P13" s="1021"/>
      <c r="Q13" s="1021"/>
      <c r="R13" s="1021"/>
      <c r="S13" s="1021"/>
      <c r="T13" s="1021"/>
      <c r="U13" s="1016"/>
      <c r="V13" s="1016"/>
      <c r="W13" s="1016"/>
      <c r="X13" s="1016"/>
      <c r="Y13" s="1017"/>
    </row>
    <row r="14" spans="1:25" ht="24" thickBot="1" x14ac:dyDescent="0.4">
      <c r="B14" s="138"/>
      <c r="C14" s="138"/>
      <c r="D14" s="138"/>
      <c r="E14" s="138"/>
      <c r="F14" s="139"/>
      <c r="G14" s="139"/>
      <c r="H14" s="135"/>
      <c r="I14" s="135"/>
      <c r="J14" s="135"/>
      <c r="K14" s="135"/>
      <c r="L14" s="135"/>
      <c r="M14" s="135"/>
      <c r="N14" s="135"/>
      <c r="O14" s="135"/>
      <c r="P14" s="135"/>
      <c r="Q14" s="135"/>
      <c r="R14" s="135"/>
    </row>
    <row r="15" spans="1:25" ht="93.75" customHeight="1" x14ac:dyDescent="0.35">
      <c r="B15" s="1025" t="s">
        <v>149</v>
      </c>
      <c r="C15" s="1006"/>
      <c r="D15" s="1006"/>
      <c r="E15" s="1006"/>
      <c r="F15" s="1006"/>
      <c r="G15" s="1006"/>
      <c r="H15" s="1006"/>
      <c r="I15" s="1026"/>
      <c r="J15" s="1006" t="s">
        <v>150</v>
      </c>
      <c r="K15" s="1006"/>
      <c r="L15" s="1006"/>
      <c r="M15" s="1006"/>
      <c r="N15" s="1006"/>
      <c r="O15" s="1006"/>
      <c r="P15" s="183"/>
      <c r="Q15" s="1006" t="s">
        <v>86</v>
      </c>
      <c r="R15" s="1006"/>
      <c r="S15" s="1006"/>
      <c r="T15" s="1006"/>
      <c r="U15" s="1006"/>
      <c r="V15" s="1006"/>
      <c r="W15" s="1006"/>
      <c r="X15" s="1006"/>
      <c r="Y15" s="1007"/>
    </row>
    <row r="16" spans="1:25" ht="24" thickBot="1" x14ac:dyDescent="0.4">
      <c r="B16" s="1027"/>
      <c r="C16" s="1004"/>
      <c r="D16" s="1004"/>
      <c r="E16" s="1004"/>
      <c r="F16" s="1004"/>
      <c r="G16" s="1004"/>
      <c r="H16" s="1004"/>
      <c r="I16" s="1028"/>
      <c r="J16" s="1002"/>
      <c r="K16" s="1002"/>
      <c r="L16" s="1002"/>
      <c r="M16" s="1002"/>
      <c r="N16" s="1002"/>
      <c r="O16" s="1002"/>
      <c r="P16" s="155"/>
      <c r="Q16" s="1029" t="s">
        <v>129</v>
      </c>
      <c r="R16" s="1002" t="s">
        <v>53</v>
      </c>
      <c r="S16" s="1002"/>
      <c r="T16" s="1002"/>
      <c r="U16" s="1002" t="s">
        <v>91</v>
      </c>
      <c r="V16" s="1002"/>
      <c r="W16" s="1029" t="s">
        <v>94</v>
      </c>
      <c r="X16" s="1002" t="s">
        <v>184</v>
      </c>
      <c r="Y16" s="1003"/>
    </row>
    <row r="17" spans="1:25" s="140" customFormat="1" ht="104.25" customHeight="1" thickBot="1" x14ac:dyDescent="0.25">
      <c r="B17" s="184" t="s">
        <v>33</v>
      </c>
      <c r="C17" s="185" t="s">
        <v>75</v>
      </c>
      <c r="D17" s="185" t="s">
        <v>13</v>
      </c>
      <c r="E17" s="185" t="s">
        <v>280</v>
      </c>
      <c r="F17" s="185" t="s">
        <v>25</v>
      </c>
      <c r="G17" s="185" t="s">
        <v>2</v>
      </c>
      <c r="H17" s="185" t="s">
        <v>3</v>
      </c>
      <c r="I17" s="185" t="s">
        <v>145</v>
      </c>
      <c r="J17" s="185" t="s">
        <v>146</v>
      </c>
      <c r="K17" s="185" t="s">
        <v>147</v>
      </c>
      <c r="L17" s="185" t="s">
        <v>3</v>
      </c>
      <c r="M17" s="185" t="s">
        <v>2</v>
      </c>
      <c r="N17" s="185" t="s">
        <v>38</v>
      </c>
      <c r="O17" s="185" t="s">
        <v>74</v>
      </c>
      <c r="P17" s="182" t="s">
        <v>15</v>
      </c>
      <c r="Q17" s="1030"/>
      <c r="R17" s="185" t="s">
        <v>32</v>
      </c>
      <c r="S17" s="185" t="s">
        <v>54</v>
      </c>
      <c r="T17" s="185" t="s">
        <v>55</v>
      </c>
      <c r="U17" s="185" t="s">
        <v>92</v>
      </c>
      <c r="V17" s="185" t="s">
        <v>93</v>
      </c>
      <c r="W17" s="1030"/>
      <c r="X17" s="1004"/>
      <c r="Y17" s="1005"/>
    </row>
    <row r="18" spans="1:25" ht="108.75" customHeight="1" x14ac:dyDescent="0.35">
      <c r="B18" s="906" t="s">
        <v>471</v>
      </c>
      <c r="C18" s="914" t="s">
        <v>320</v>
      </c>
      <c r="D18" s="1008" t="str">
        <f>IF(COUNTA('SEPG-F-007'!C17)&gt;0,'SEPG-F-007'!C17,"")</f>
        <v>Falta de seguimiento a los requerimientos  de los organismos de control por parte de la OCI.</v>
      </c>
      <c r="E18" s="1008" t="str">
        <f>IF(COUNTA('SEPG-F-007'!D17)&gt;0,'SEPG-F-007'!D17,"")</f>
        <v>La ausencia del seguimiento por parte de la OCI puede generar una respuesta deficiente o por fuera de terminos del responsable institucional.</v>
      </c>
      <c r="F18" s="1008" t="str">
        <f>IF(COUNTA('SEPG-F-007'!L17)&gt;0,'SEPG-F-007'!L17,"")</f>
        <v>OPERATIVO</v>
      </c>
      <c r="G18" s="304">
        <f>'SEPG-012'!$Y26</f>
        <v>1</v>
      </c>
      <c r="H18" s="304">
        <f>'SEPG-012'!Y27</f>
        <v>7</v>
      </c>
      <c r="I18" s="181">
        <f>'SEPG-012'!AA26</f>
        <v>7</v>
      </c>
      <c r="J18" s="181" t="str">
        <f>'SEPG-F-008'!H24</f>
        <v>Sistema de seguimiento de la OCI a los requerimientos de los entes de control (SOCCI).</v>
      </c>
      <c r="K18" s="906">
        <f>'SEPG-F-008'!S24</f>
        <v>-2</v>
      </c>
      <c r="L18" s="284">
        <f ca="1">+'SEPG-F-008'!U24</f>
        <v>1</v>
      </c>
      <c r="M18" s="284">
        <f>+'SEPG-F-008'!T24</f>
        <v>1</v>
      </c>
      <c r="N18" s="906">
        <f ca="1">IFERROR(+'SEPG-F-008'!V24,"")</f>
        <v>1</v>
      </c>
      <c r="O18" s="909" t="str">
        <f ca="1">IFERROR(IF('SEPG-F-008'!Y24&lt;&gt;0,'SEPG-F-008'!Y24,'SEPG-F-008'!W24),"")</f>
        <v>Riesgo Bajo (Z-1)</v>
      </c>
      <c r="P18" s="1009" t="s">
        <v>51</v>
      </c>
      <c r="Q18" s="1022" t="s">
        <v>452</v>
      </c>
      <c r="R18" s="993" t="s">
        <v>469</v>
      </c>
      <c r="S18" s="1009" t="s">
        <v>470</v>
      </c>
      <c r="T18" s="1009" t="s">
        <v>319</v>
      </c>
      <c r="U18" s="1009" t="s">
        <v>345</v>
      </c>
      <c r="V18" s="1009" t="s">
        <v>345</v>
      </c>
      <c r="W18" s="993" t="s">
        <v>444</v>
      </c>
      <c r="X18" s="996" t="s">
        <v>445</v>
      </c>
      <c r="Y18" s="997"/>
    </row>
    <row r="19" spans="1:25" ht="108.75" customHeight="1" x14ac:dyDescent="0.35">
      <c r="B19" s="906"/>
      <c r="C19" s="915"/>
      <c r="D19" s="912"/>
      <c r="E19" s="912"/>
      <c r="F19" s="912"/>
      <c r="G19" s="906" t="str">
        <f>IFERROR(VLOOKUP(G18,'SEPG-012'!$B$17:$K$21,6,FALSE),"")</f>
        <v>Raro (E)</v>
      </c>
      <c r="H19" s="906" t="str">
        <f>IFERROR(VLOOKUP(H18,'SEPG-012'!$L$17:$U$21,5,FALSE),"")</f>
        <v>Moderado</v>
      </c>
      <c r="I19" s="908" t="str">
        <f>'SEPG-012'!AB26</f>
        <v>Riesgo Moderado (Z-8)</v>
      </c>
      <c r="J19" s="157" t="str">
        <f>'SEPG-F-008'!H25</f>
        <v>Aplicar el procedimiento atención a los organismos de control del Estado</v>
      </c>
      <c r="K19" s="906"/>
      <c r="L19" s="906" t="str">
        <f ca="1">IFERROR(VLOOKUP(L18,'SEPG-012'!$L$17:$U$21,5,FALSE),"")</f>
        <v>Insignificante</v>
      </c>
      <c r="M19" s="906" t="str">
        <f>IFERROR(VLOOKUP(M18,'SEPG-012'!$B$17:$K$21,6,FALSE),"")</f>
        <v>Raro (E)</v>
      </c>
      <c r="N19" s="906"/>
      <c r="O19" s="909"/>
      <c r="P19" s="1010"/>
      <c r="Q19" s="1023"/>
      <c r="R19" s="994"/>
      <c r="S19" s="1010"/>
      <c r="T19" s="1010"/>
      <c r="U19" s="1010"/>
      <c r="V19" s="1010"/>
      <c r="W19" s="994"/>
      <c r="X19" s="998"/>
      <c r="Y19" s="999"/>
    </row>
    <row r="20" spans="1:25" ht="108.75" customHeight="1" x14ac:dyDescent="0.35">
      <c r="B20" s="907"/>
      <c r="C20" s="915"/>
      <c r="D20" s="913"/>
      <c r="E20" s="913"/>
      <c r="F20" s="913"/>
      <c r="G20" s="907"/>
      <c r="H20" s="907"/>
      <c r="I20" s="909"/>
      <c r="J20" s="157" t="str">
        <f>'SEPG-F-008'!H26</f>
        <v>Aplicación de las resoluciones 852 de 2012 y 297 de 2012 de la ANI.</v>
      </c>
      <c r="K20" s="907"/>
      <c r="L20" s="907"/>
      <c r="M20" s="907"/>
      <c r="N20" s="907"/>
      <c r="O20" s="969"/>
      <c r="P20" s="1011"/>
      <c r="Q20" s="1024"/>
      <c r="R20" s="995"/>
      <c r="S20" s="1012"/>
      <c r="T20" s="1012"/>
      <c r="U20" s="1012"/>
      <c r="V20" s="1012"/>
      <c r="W20" s="995"/>
      <c r="X20" s="1000"/>
      <c r="Y20" s="1001"/>
    </row>
    <row r="21" spans="1:25" ht="191.25" customHeight="1" x14ac:dyDescent="0.35">
      <c r="B21" s="910" t="s">
        <v>472</v>
      </c>
      <c r="C21" s="915"/>
      <c r="D21" s="911" t="str">
        <f>IF(COUNTA('SEPG-F-007'!C18)&gt;0,'SEPG-F-007'!C18,"")</f>
        <v>Las observaciones  y recomendaciones producto de las auditorias de la OCI, no se difunden  de manera eficaz y oportuna por parte de las áreas competentes.</v>
      </c>
      <c r="E21" s="911" t="str">
        <f>IF(COUNTA('SEPG-F-007'!D18)&gt;0,'SEPG-F-007'!D18,"")</f>
        <v>Las observaciones y recomendaciones generadas en las auditorias no son trasmitidas a las áreas pertinentes de manera oportuna.</v>
      </c>
      <c r="F21" s="911" t="str">
        <f>IF(COUNTA('SEPG-F-007'!L18)&gt;0,'SEPG-F-007'!L18,"")</f>
        <v>OPERATIVO</v>
      </c>
      <c r="G21" s="305">
        <f>'SEPG-012'!$Y28</f>
        <v>2</v>
      </c>
      <c r="H21" s="305">
        <f>'SEPG-012'!Y29</f>
        <v>6</v>
      </c>
      <c r="I21" s="157">
        <f>'SEPG-012'!AA28</f>
        <v>12</v>
      </c>
      <c r="J21" s="157" t="str">
        <f>'SEPG-F-008'!H27</f>
        <v>Seguimiento general trimestral del PMP.</v>
      </c>
      <c r="K21" s="910">
        <f>'SEPG-F-008'!S27</f>
        <v>-2</v>
      </c>
      <c r="L21" s="285">
        <f ca="1">+'SEPG-F-008'!U27</f>
        <v>1</v>
      </c>
      <c r="M21" s="285">
        <f>+'SEPG-F-008'!T27</f>
        <v>1</v>
      </c>
      <c r="N21" s="906">
        <f ca="1">IFERROR(+'SEPG-F-008'!V27,"")</f>
        <v>1</v>
      </c>
      <c r="O21" s="909" t="str">
        <f ca="1">IFERROR(IF('SEPG-F-008'!Y27&lt;&gt;0,'SEPG-F-008'!Y27,'SEPG-F-008'!W27),"")</f>
        <v>Riesgo Bajo (Z-1)</v>
      </c>
      <c r="P21" s="1009" t="s">
        <v>51</v>
      </c>
      <c r="Q21" s="1022" t="s">
        <v>457</v>
      </c>
      <c r="R21" s="993" t="s">
        <v>469</v>
      </c>
      <c r="S21" s="1009" t="s">
        <v>470</v>
      </c>
      <c r="T21" s="1009" t="s">
        <v>334</v>
      </c>
      <c r="U21" s="1013">
        <v>42736</v>
      </c>
      <c r="V21" s="1013">
        <v>43100</v>
      </c>
      <c r="W21" s="993" t="s">
        <v>453</v>
      </c>
      <c r="X21" s="996" t="s">
        <v>459</v>
      </c>
      <c r="Y21" s="997"/>
    </row>
    <row r="22" spans="1:25" ht="144.75" customHeight="1" x14ac:dyDescent="0.35">
      <c r="B22" s="906"/>
      <c r="C22" s="915"/>
      <c r="D22" s="912"/>
      <c r="E22" s="912"/>
      <c r="F22" s="912"/>
      <c r="G22" s="906" t="str">
        <f>IFERROR(VLOOKUP(G21,'SEPG-012'!$B$17:$K$21,6,FALSE),"")</f>
        <v>Improbable (D)</v>
      </c>
      <c r="H22" s="906" t="str">
        <f>IFERROR(VLOOKUP(H21,'SEPG-012'!$L$17:$U$21,5,FALSE),"")</f>
        <v>Menor</v>
      </c>
      <c r="I22" s="908" t="str">
        <f>'SEPG-012'!AB28</f>
        <v>Riesgo Bajo (Z-5)</v>
      </c>
      <c r="J22" s="157" t="str">
        <f>'SEPG-F-008'!H28</f>
        <v>Informes de auditoria aprobados PEI-PIL</v>
      </c>
      <c r="K22" s="906"/>
      <c r="L22" s="906" t="str">
        <f ca="1">IFERROR(VLOOKUP(L21,'SEPG-012'!$L$17:$U$21,5,FALSE),"")</f>
        <v>Insignificante</v>
      </c>
      <c r="M22" s="906" t="str">
        <f>IFERROR(VLOOKUP(M21,'SEPG-012'!$B$17:$K$21,6,FALSE),"")</f>
        <v>Raro (E)</v>
      </c>
      <c r="N22" s="906"/>
      <c r="O22" s="909"/>
      <c r="P22" s="1010"/>
      <c r="Q22" s="1023"/>
      <c r="R22" s="994"/>
      <c r="S22" s="1010"/>
      <c r="T22" s="1010"/>
      <c r="U22" s="1010"/>
      <c r="V22" s="1010"/>
      <c r="W22" s="994"/>
      <c r="X22" s="998"/>
      <c r="Y22" s="999"/>
    </row>
    <row r="23" spans="1:25" ht="108.75" customHeight="1" x14ac:dyDescent="0.35">
      <c r="B23" s="907"/>
      <c r="C23" s="915"/>
      <c r="D23" s="913"/>
      <c r="E23" s="913"/>
      <c r="F23" s="913"/>
      <c r="G23" s="907"/>
      <c r="H23" s="907"/>
      <c r="I23" s="909"/>
      <c r="J23" s="157" t="str">
        <f>'SEPG-F-008'!H29</f>
        <v>Plan de Mejoramiento por Proceso</v>
      </c>
      <c r="K23" s="907"/>
      <c r="L23" s="907"/>
      <c r="M23" s="907"/>
      <c r="N23" s="907"/>
      <c r="O23" s="969"/>
      <c r="P23" s="1011"/>
      <c r="Q23" s="1024"/>
      <c r="R23" s="995"/>
      <c r="S23" s="1012"/>
      <c r="T23" s="1012"/>
      <c r="U23" s="1012"/>
      <c r="V23" s="1012"/>
      <c r="W23" s="995"/>
      <c r="X23" s="1000"/>
      <c r="Y23" s="1001"/>
    </row>
    <row r="24" spans="1:25" ht="108.75" customHeight="1" x14ac:dyDescent="0.35">
      <c r="A24" s="131" t="s">
        <v>291</v>
      </c>
      <c r="B24" s="906" t="s">
        <v>473</v>
      </c>
      <c r="C24" s="915"/>
      <c r="D24" s="911" t="str">
        <f>IF(COUNTA('SEPG-F-007'!C19)&gt;0,'SEPG-F-007'!C19,"")</f>
        <v>Ejecución deficiente de la auditoria por parte de los servidores públicos  de la Oficina de Control Interno.</v>
      </c>
      <c r="E24" s="911" t="str">
        <f>IF(COUNTA('SEPG-F-007'!D19)&gt;0,'SEPG-F-007'!D19,"")</f>
        <v>La generación de resultados basados en un diagnostico que no da fe del estado real de la situación.</v>
      </c>
      <c r="F24" s="911" t="str">
        <f>IF(COUNTA('SEPG-F-007'!L19)&gt;0,'SEPG-F-007'!L19,"")</f>
        <v>OPERATIVO</v>
      </c>
      <c r="G24" s="305">
        <f>'SEPG-012'!Y30</f>
        <v>2</v>
      </c>
      <c r="H24" s="305">
        <f>'SEPG-012'!Y31</f>
        <v>6</v>
      </c>
      <c r="I24" s="157">
        <f>'SEPG-012'!AA30</f>
        <v>12</v>
      </c>
      <c r="J24" s="157" t="str">
        <f>'SEPG-F-008'!H30</f>
        <v>Capacitación a los auditores</v>
      </c>
      <c r="K24" s="910">
        <f>'SEPG-F-008'!S30</f>
        <v>-2</v>
      </c>
      <c r="L24" s="285">
        <f ca="1">+'SEPG-F-008'!U30</f>
        <v>1</v>
      </c>
      <c r="M24" s="285">
        <f>+'SEPG-F-008'!T30</f>
        <v>1</v>
      </c>
      <c r="N24" s="906">
        <f ca="1">IFERROR(+'SEPG-F-008'!V30,"")</f>
        <v>1</v>
      </c>
      <c r="O24" s="909" t="str">
        <f ca="1">IFERROR(IF('SEPG-F-008'!Y30&lt;&gt;0,'SEPG-F-008'!Y30,'SEPG-F-008'!W30),"")</f>
        <v>Riesgo Bajo (Z-1)</v>
      </c>
      <c r="P24" s="1009" t="s">
        <v>51</v>
      </c>
      <c r="Q24" s="1022" t="s">
        <v>456</v>
      </c>
      <c r="R24" s="993" t="s">
        <v>469</v>
      </c>
      <c r="S24" s="1009" t="s">
        <v>470</v>
      </c>
      <c r="T24" s="1009" t="s">
        <v>319</v>
      </c>
      <c r="U24" s="1013">
        <v>42794</v>
      </c>
      <c r="V24" s="1013">
        <v>43100</v>
      </c>
      <c r="W24" s="993" t="s">
        <v>455</v>
      </c>
      <c r="X24" s="996" t="s">
        <v>460</v>
      </c>
      <c r="Y24" s="997"/>
    </row>
    <row r="25" spans="1:25" ht="108.75" customHeight="1" x14ac:dyDescent="0.35">
      <c r="B25" s="906"/>
      <c r="C25" s="915"/>
      <c r="D25" s="912"/>
      <c r="E25" s="912"/>
      <c r="F25" s="912"/>
      <c r="G25" s="906" t="str">
        <f>IFERROR(VLOOKUP(G24,'SEPG-012'!$B$17:$K$21,6,FALSE),"")</f>
        <v>Improbable (D)</v>
      </c>
      <c r="H25" s="906" t="str">
        <f>IFERROR(VLOOKUP(H24,'SEPG-012'!$L$17:$U$21,5,FALSE),"")</f>
        <v>Menor</v>
      </c>
      <c r="I25" s="908" t="str">
        <f>'SEPG-012'!AB30</f>
        <v>Riesgo Bajo (Z-5)</v>
      </c>
      <c r="J25" s="157" t="str">
        <f>'SEPG-F-008'!H31</f>
        <v>Informes de auditoria aprobados PEI-PIL</v>
      </c>
      <c r="K25" s="906"/>
      <c r="L25" s="906" t="str">
        <f ca="1">IFERROR(VLOOKUP(L24,'SEPG-012'!$L$17:$U$21,5,FALSE),"")</f>
        <v>Insignificante</v>
      </c>
      <c r="M25" s="906" t="str">
        <f>IFERROR(VLOOKUP(M24,'SEPG-012'!$B$17:$K$21,6,FALSE),"")</f>
        <v>Raro (E)</v>
      </c>
      <c r="N25" s="906"/>
      <c r="O25" s="909"/>
      <c r="P25" s="1010"/>
      <c r="Q25" s="1023"/>
      <c r="R25" s="994"/>
      <c r="S25" s="1010"/>
      <c r="T25" s="1010"/>
      <c r="U25" s="1010"/>
      <c r="V25" s="1010"/>
      <c r="W25" s="994"/>
      <c r="X25" s="998"/>
      <c r="Y25" s="999"/>
    </row>
    <row r="26" spans="1:25" ht="108.75" customHeight="1" x14ac:dyDescent="0.35">
      <c r="B26" s="907"/>
      <c r="C26" s="915"/>
      <c r="D26" s="913"/>
      <c r="E26" s="913"/>
      <c r="F26" s="913"/>
      <c r="G26" s="907"/>
      <c r="H26" s="907"/>
      <c r="I26" s="909"/>
      <c r="J26" s="157" t="str">
        <f>'SEPG-F-008'!H32</f>
        <v>Aplicar la guía de auditorías del DAFP</v>
      </c>
      <c r="K26" s="907"/>
      <c r="L26" s="907"/>
      <c r="M26" s="907"/>
      <c r="N26" s="907"/>
      <c r="O26" s="969"/>
      <c r="P26" s="1011"/>
      <c r="Q26" s="1024"/>
      <c r="R26" s="995"/>
      <c r="S26" s="1012"/>
      <c r="T26" s="1012"/>
      <c r="U26" s="1012"/>
      <c r="V26" s="1012"/>
      <c r="W26" s="995"/>
      <c r="X26" s="1000"/>
      <c r="Y26" s="1001"/>
    </row>
    <row r="27" spans="1:25" ht="108.75" customHeight="1" x14ac:dyDescent="0.35">
      <c r="B27" s="910" t="s">
        <v>474</v>
      </c>
      <c r="C27" s="915"/>
      <c r="D27" s="911" t="str">
        <f>IF(COUNTA('SEPG-F-007'!C20)&gt;0,'SEPG-F-007'!C20,"")</f>
        <v>Asesoría inadecuada o inoportuna por parte de los servidores públicos  o funcionarios de la Oficina de Control Interno.</v>
      </c>
      <c r="E27" s="911" t="str">
        <f>IF(COUNTA('SEPG-F-007'!D20)&gt;0,'SEPG-F-007'!D20,"")</f>
        <v>La generación de conceptos no se realiza contemplando el marco normativo y situacional  aplicable o su entrega es tardía frente a la necesidad de toma de decisiones.</v>
      </c>
      <c r="F27" s="911" t="str">
        <f>IF(COUNTA('SEPG-F-007'!L20)&gt;0,'SEPG-F-007'!L20,"")</f>
        <v>OPERATIVO</v>
      </c>
      <c r="G27" s="305">
        <f>'SEPG-012'!Y32</f>
        <v>2</v>
      </c>
      <c r="H27" s="305">
        <f>'SEPG-012'!Y33</f>
        <v>6</v>
      </c>
      <c r="I27" s="157">
        <f>'SEPG-012'!AA32</f>
        <v>12</v>
      </c>
      <c r="J27" s="157" t="str">
        <f>'SEPG-F-008'!H33</f>
        <v>Trabajo de investigación y benchmarking.</v>
      </c>
      <c r="K27" s="910">
        <f>'SEPG-F-008'!S33</f>
        <v>-2</v>
      </c>
      <c r="L27" s="285">
        <f ca="1">+'SEPG-F-008'!U33</f>
        <v>1</v>
      </c>
      <c r="M27" s="285">
        <f>+'SEPG-F-008'!T33</f>
        <v>1</v>
      </c>
      <c r="N27" s="906">
        <f ca="1">IFERROR(+'SEPG-F-008'!V33,"")</f>
        <v>1</v>
      </c>
      <c r="O27" s="909" t="str">
        <f ca="1">IFERROR(IF('SEPG-F-008'!Y33&lt;&gt;0,'SEPG-F-008'!Y33,'SEPG-F-008'!W33),"")</f>
        <v>Riesgo Bajo (Z-1)</v>
      </c>
      <c r="P27" s="1009" t="s">
        <v>51</v>
      </c>
      <c r="Q27" s="1022" t="s">
        <v>456</v>
      </c>
      <c r="R27" s="993" t="s">
        <v>469</v>
      </c>
      <c r="S27" s="1009" t="s">
        <v>470</v>
      </c>
      <c r="T27" s="1009" t="s">
        <v>319</v>
      </c>
      <c r="U27" s="1013">
        <v>42794</v>
      </c>
      <c r="V27" s="1013">
        <v>43100</v>
      </c>
      <c r="W27" s="993" t="s">
        <v>458</v>
      </c>
      <c r="X27" s="996" t="s">
        <v>461</v>
      </c>
      <c r="Y27" s="997"/>
    </row>
    <row r="28" spans="1:25" ht="108.75" customHeight="1" x14ac:dyDescent="0.35">
      <c r="B28" s="906"/>
      <c r="C28" s="915"/>
      <c r="D28" s="912"/>
      <c r="E28" s="912"/>
      <c r="F28" s="912"/>
      <c r="G28" s="906" t="str">
        <f>IFERROR(VLOOKUP(G27,'SEPG-012'!$B$17:$K$21,6,FALSE),"")</f>
        <v>Improbable (D)</v>
      </c>
      <c r="H28" s="906" t="str">
        <f>IFERROR(VLOOKUP(H27,'SEPG-012'!$L$17:$U$21,5,FALSE),"")</f>
        <v>Menor</v>
      </c>
      <c r="I28" s="908" t="str">
        <f>'SEPG-012'!AB32</f>
        <v>Riesgo Bajo (Z-5)</v>
      </c>
      <c r="J28" s="157" t="str">
        <f>'SEPG-F-008'!H34</f>
        <v>Escenarios de discusión y mesas de trabajo con los distintos equipos.</v>
      </c>
      <c r="K28" s="906"/>
      <c r="L28" s="906" t="str">
        <f ca="1">IFERROR(VLOOKUP(L27,'SEPG-012'!$L$17:$U$21,5,FALSE),"")</f>
        <v>Insignificante</v>
      </c>
      <c r="M28" s="906" t="str">
        <f>IFERROR(VLOOKUP(M27,'SEPG-012'!$B$17:$K$21,6,FALSE),"")</f>
        <v>Raro (E)</v>
      </c>
      <c r="N28" s="906"/>
      <c r="O28" s="909"/>
      <c r="P28" s="1010"/>
      <c r="Q28" s="1023"/>
      <c r="R28" s="994"/>
      <c r="S28" s="1010"/>
      <c r="T28" s="1010"/>
      <c r="U28" s="1010"/>
      <c r="V28" s="1010"/>
      <c r="W28" s="994"/>
      <c r="X28" s="998"/>
      <c r="Y28" s="999"/>
    </row>
    <row r="29" spans="1:25" ht="108.75" customHeight="1" x14ac:dyDescent="0.35">
      <c r="B29" s="907"/>
      <c r="C29" s="915"/>
      <c r="D29" s="913"/>
      <c r="E29" s="913"/>
      <c r="F29" s="913"/>
      <c r="G29" s="907"/>
      <c r="H29" s="907"/>
      <c r="I29" s="909"/>
      <c r="J29" s="157" t="str">
        <f>'SEPG-F-008'!H35</f>
        <v>Acciones de capacitación.</v>
      </c>
      <c r="K29" s="907"/>
      <c r="L29" s="907"/>
      <c r="M29" s="907"/>
      <c r="N29" s="907"/>
      <c r="O29" s="969"/>
      <c r="P29" s="1011"/>
      <c r="Q29" s="1024"/>
      <c r="R29" s="995"/>
      <c r="S29" s="1012"/>
      <c r="T29" s="1012"/>
      <c r="U29" s="1012"/>
      <c r="V29" s="1012"/>
      <c r="W29" s="995"/>
      <c r="X29" s="1000"/>
      <c r="Y29" s="1001"/>
    </row>
    <row r="30" spans="1:25" ht="193.5" hidden="1" customHeight="1" x14ac:dyDescent="0.35">
      <c r="B30" s="910">
        <f>'SEPG-F-007'!B21</f>
        <v>5</v>
      </c>
      <c r="C30" s="915"/>
      <c r="D30" s="911" t="str">
        <f>IF(COUNTA('SEPG-F-007'!C21)&gt;0,'SEPG-F-007'!C21,"")</f>
        <v/>
      </c>
      <c r="E30" s="911" t="str">
        <f>IF(COUNTA('SEPG-F-007'!D21)&gt;0,'SEPG-F-007'!D21,"")</f>
        <v/>
      </c>
      <c r="F30" s="911" t="str">
        <f>IF(COUNTA('SEPG-F-007'!L21)&gt;0,'SEPG-F-007'!L21,"")</f>
        <v/>
      </c>
      <c r="G30" s="305" t="str">
        <f>'SEPG-012'!Y34</f>
        <v/>
      </c>
      <c r="H30" s="305" t="str">
        <f>'SEPG-012'!Y35</f>
        <v/>
      </c>
      <c r="I30" s="157" t="str">
        <f>'SEPG-012'!AA34</f>
        <v/>
      </c>
      <c r="J30" s="157">
        <f>'SEPG-F-008'!H36</f>
        <v>0</v>
      </c>
      <c r="K30" s="941">
        <f>'SEPG-F-008'!S36</f>
        <v>0</v>
      </c>
      <c r="L30" s="285" t="str">
        <f ca="1">+'SEPG-F-008'!U36</f>
        <v/>
      </c>
      <c r="M30" s="285" t="str">
        <f>+'SEPG-F-008'!T36</f>
        <v/>
      </c>
      <c r="N30" s="906">
        <f ca="1">IFERROR(+'SEPG-F-008'!V36,"")</f>
        <v>0</v>
      </c>
      <c r="O30" s="909" t="str">
        <f ca="1">IFERROR(IF('SEPG-F-008'!Y36&lt;&gt;0,'SEPG-F-008'!Y36,'SEPG-F-008'!W36),"")</f>
        <v/>
      </c>
      <c r="P30" s="986"/>
      <c r="Q30" s="988"/>
      <c r="R30" s="988"/>
      <c r="S30" s="988"/>
      <c r="T30" s="986"/>
      <c r="U30" s="1031"/>
      <c r="V30" s="1031"/>
      <c r="W30" s="986"/>
      <c r="X30" s="988"/>
      <c r="Y30" s="988"/>
    </row>
    <row r="31" spans="1:25" ht="153.75" hidden="1" customHeight="1" x14ac:dyDescent="0.35">
      <c r="B31" s="906"/>
      <c r="C31" s="915"/>
      <c r="D31" s="912"/>
      <c r="E31" s="912"/>
      <c r="F31" s="912"/>
      <c r="G31" s="906" t="str">
        <f>IFERROR(VLOOKUP(G30,'SEPG-012'!$B$17:$K$21,6,FALSE),"")</f>
        <v/>
      </c>
      <c r="H31" s="906" t="str">
        <f>IFERROR(VLOOKUP(H30,'SEPG-012'!$L$17:$U$21,5,FALSE),"")</f>
        <v/>
      </c>
      <c r="I31" s="908" t="str">
        <f>'SEPG-012'!AB34</f>
        <v/>
      </c>
      <c r="J31" s="157">
        <f>'SEPG-F-008'!H37</f>
        <v>0</v>
      </c>
      <c r="K31" s="906"/>
      <c r="L31" s="906" t="str">
        <f ca="1">IFERROR(VLOOKUP(L30,'SEPG-012'!$L$17:$U$21,5,FALSE),"")</f>
        <v/>
      </c>
      <c r="M31" s="906" t="str">
        <f>IFERROR(VLOOKUP(M30,'SEPG-012'!$B$17:$K$21,6,FALSE),"")</f>
        <v/>
      </c>
      <c r="N31" s="906"/>
      <c r="O31" s="909"/>
      <c r="P31" s="986"/>
      <c r="Q31" s="988"/>
      <c r="R31" s="988"/>
      <c r="S31" s="988"/>
      <c r="T31" s="986"/>
      <c r="U31" s="986"/>
      <c r="V31" s="986"/>
      <c r="W31" s="986"/>
      <c r="X31" s="988"/>
      <c r="Y31" s="988"/>
    </row>
    <row r="32" spans="1:25" ht="188.25" hidden="1" customHeight="1" x14ac:dyDescent="0.35">
      <c r="B32" s="907"/>
      <c r="C32" s="915"/>
      <c r="D32" s="913"/>
      <c r="E32" s="913"/>
      <c r="F32" s="913"/>
      <c r="G32" s="907"/>
      <c r="H32" s="907"/>
      <c r="I32" s="909"/>
      <c r="J32" s="157">
        <f>'SEPG-F-008'!H38</f>
        <v>0</v>
      </c>
      <c r="K32" s="907"/>
      <c r="L32" s="907"/>
      <c r="M32" s="907"/>
      <c r="N32" s="907"/>
      <c r="O32" s="969"/>
      <c r="P32" s="987"/>
      <c r="Q32" s="988"/>
      <c r="R32" s="988"/>
      <c r="S32" s="988"/>
      <c r="T32" s="986"/>
      <c r="U32" s="986"/>
      <c r="V32" s="986"/>
      <c r="W32" s="986"/>
      <c r="X32" s="988"/>
      <c r="Y32" s="988"/>
    </row>
    <row r="33" spans="2:25" ht="108.75" hidden="1" customHeight="1" x14ac:dyDescent="0.35">
      <c r="B33" s="910">
        <f>'SEPG-F-007'!B22</f>
        <v>6</v>
      </c>
      <c r="C33" s="915"/>
      <c r="D33" s="911" t="str">
        <f>IF(COUNTA('SEPG-F-007'!C22)&gt;0,'SEPG-F-007'!C22,"")</f>
        <v/>
      </c>
      <c r="E33" s="911" t="str">
        <f>IF(COUNTA('SEPG-F-007'!D22)&gt;0,'SEPG-F-007'!D22,"")</f>
        <v/>
      </c>
      <c r="F33" s="911" t="str">
        <f>IF(COUNTA('SEPG-F-007'!L22)&gt;0,'SEPG-F-007'!L22,"")</f>
        <v/>
      </c>
      <c r="G33" s="305" t="str">
        <f>'SEPG-012'!Y36</f>
        <v/>
      </c>
      <c r="H33" s="305" t="str">
        <f>'SEPG-012'!Y37</f>
        <v/>
      </c>
      <c r="I33" s="157" t="str">
        <f>'SEPG-012'!AA36</f>
        <v/>
      </c>
      <c r="J33" s="157">
        <f>'SEPG-F-008'!H39</f>
        <v>0</v>
      </c>
      <c r="K33" s="941">
        <f>'SEPG-F-008'!S39</f>
        <v>0</v>
      </c>
      <c r="L33" s="285" t="str">
        <f ca="1">+'SEPG-F-008'!U39</f>
        <v/>
      </c>
      <c r="M33" s="285" t="str">
        <f>+'SEPG-F-008'!T39</f>
        <v/>
      </c>
      <c r="N33" s="906">
        <f ca="1">IFERROR(+'SEPG-F-008'!V39,"")</f>
        <v>0</v>
      </c>
      <c r="O33" s="909" t="str">
        <f ca="1">IFERROR(IF('SEPG-F-008'!Y39&lt;&gt;0,'SEPG-F-008'!Y39,'SEPG-F-008'!W39),"")</f>
        <v/>
      </c>
      <c r="P33" s="986"/>
      <c r="Q33" s="988"/>
      <c r="R33" s="988"/>
      <c r="S33" s="986"/>
      <c r="T33" s="986"/>
      <c r="U33" s="986"/>
      <c r="V33" s="986"/>
      <c r="W33" s="986"/>
      <c r="X33" s="988"/>
      <c r="Y33" s="988"/>
    </row>
    <row r="34" spans="2:25" ht="159.75" hidden="1" customHeight="1" x14ac:dyDescent="0.35">
      <c r="B34" s="906"/>
      <c r="C34" s="915"/>
      <c r="D34" s="912"/>
      <c r="E34" s="912"/>
      <c r="F34" s="912"/>
      <c r="G34" s="906" t="str">
        <f>IFERROR(VLOOKUP(G33,'SEPG-012'!$B$17:$K$21,6,FALSE),"")</f>
        <v/>
      </c>
      <c r="H34" s="906" t="str">
        <f>IFERROR(VLOOKUP(H33,'SEPG-012'!$L$17:$U$21,5,FALSE),"")</f>
        <v/>
      </c>
      <c r="I34" s="908" t="str">
        <f>'SEPG-012'!AB36</f>
        <v/>
      </c>
      <c r="J34" s="157">
        <f>'SEPG-F-008'!H40</f>
        <v>0</v>
      </c>
      <c r="K34" s="906"/>
      <c r="L34" s="906" t="str">
        <f ca="1">IFERROR(VLOOKUP(L33,'SEPG-012'!$L$17:$U$21,5,FALSE),"")</f>
        <v/>
      </c>
      <c r="M34" s="906" t="str">
        <f>IFERROR(VLOOKUP(M33,'SEPG-012'!$B$17:$K$21,6,FALSE),"")</f>
        <v/>
      </c>
      <c r="N34" s="906"/>
      <c r="O34" s="909"/>
      <c r="P34" s="986"/>
      <c r="Q34" s="988"/>
      <c r="R34" s="988"/>
      <c r="S34" s="986"/>
      <c r="T34" s="986"/>
      <c r="U34" s="986"/>
      <c r="V34" s="986"/>
      <c r="W34" s="986"/>
      <c r="X34" s="988"/>
      <c r="Y34" s="988"/>
    </row>
    <row r="35" spans="2:25" ht="108.75" hidden="1" customHeight="1" x14ac:dyDescent="0.35">
      <c r="B35" s="907"/>
      <c r="C35" s="915"/>
      <c r="D35" s="913"/>
      <c r="E35" s="913"/>
      <c r="F35" s="913"/>
      <c r="G35" s="907"/>
      <c r="H35" s="907"/>
      <c r="I35" s="909"/>
      <c r="J35" s="157">
        <f>'SEPG-F-008'!H41</f>
        <v>0</v>
      </c>
      <c r="K35" s="907"/>
      <c r="L35" s="907"/>
      <c r="M35" s="907"/>
      <c r="N35" s="907"/>
      <c r="O35" s="969"/>
      <c r="P35" s="987"/>
      <c r="Q35" s="988"/>
      <c r="R35" s="988"/>
      <c r="S35" s="986"/>
      <c r="T35" s="986"/>
      <c r="U35" s="986"/>
      <c r="V35" s="986"/>
      <c r="W35" s="986"/>
      <c r="X35" s="988"/>
      <c r="Y35" s="988"/>
    </row>
    <row r="36" spans="2:25" ht="108.75" hidden="1" customHeight="1" x14ac:dyDescent="0.35">
      <c r="B36" s="910">
        <f>'SEPG-F-007'!B23</f>
        <v>7</v>
      </c>
      <c r="C36" s="915"/>
      <c r="D36" s="911" t="str">
        <f>IF(COUNTA('SEPG-F-007'!C23)&gt;0,'SEPG-F-007'!C23,"")</f>
        <v/>
      </c>
      <c r="E36" s="911" t="str">
        <f>IF(COUNTA('SEPG-F-007'!D23)&gt;0,'SEPG-F-007'!D23,"")</f>
        <v/>
      </c>
      <c r="F36" s="911" t="str">
        <f>IF(COUNTA('SEPG-F-007'!L23)&gt;0,'SEPG-F-007'!L23,"")</f>
        <v/>
      </c>
      <c r="G36" s="305" t="str">
        <f>'SEPG-012'!Y38</f>
        <v/>
      </c>
      <c r="H36" s="305" t="str">
        <f>'SEPG-012'!Y39</f>
        <v/>
      </c>
      <c r="I36" s="157" t="str">
        <f>'SEPG-012'!AA38</f>
        <v/>
      </c>
      <c r="J36" s="157">
        <f>'SEPG-F-008'!H42</f>
        <v>0</v>
      </c>
      <c r="K36" s="941">
        <f>'SEPG-F-008'!S42</f>
        <v>0</v>
      </c>
      <c r="L36" s="285" t="str">
        <f ca="1">+'SEPG-F-008'!U42</f>
        <v/>
      </c>
      <c r="M36" s="285" t="str">
        <f>+'SEPG-F-008'!T42</f>
        <v/>
      </c>
      <c r="N36" s="906">
        <f ca="1">IFERROR(+'SEPG-F-008'!V42,"")</f>
        <v>0</v>
      </c>
      <c r="O36" s="909" t="str">
        <f ca="1">IFERROR(IF('SEPG-F-008'!Y42&lt;&gt;0,'SEPG-F-008'!Y42,'SEPG-F-008'!W42),"")</f>
        <v/>
      </c>
      <c r="P36" s="986"/>
      <c r="Q36" s="988"/>
      <c r="R36" s="988"/>
      <c r="S36" s="986"/>
      <c r="T36" s="986"/>
      <c r="U36" s="986"/>
      <c r="V36" s="986"/>
      <c r="W36" s="986"/>
      <c r="X36" s="988"/>
      <c r="Y36" s="988"/>
    </row>
    <row r="37" spans="2:25" ht="108.75" hidden="1" customHeight="1" x14ac:dyDescent="0.35">
      <c r="B37" s="906"/>
      <c r="C37" s="915"/>
      <c r="D37" s="912"/>
      <c r="E37" s="912"/>
      <c r="F37" s="912"/>
      <c r="G37" s="906" t="str">
        <f>IFERROR(VLOOKUP(G36,'SEPG-012'!$B$17:$K$21,6,FALSE),"")</f>
        <v/>
      </c>
      <c r="H37" s="906" t="str">
        <f>IFERROR(VLOOKUP(H36,'SEPG-012'!$L$17:$U$21,5,FALSE),"")</f>
        <v/>
      </c>
      <c r="I37" s="908" t="str">
        <f>'SEPG-012'!AB38</f>
        <v/>
      </c>
      <c r="J37" s="157">
        <f>'SEPG-F-008'!H43</f>
        <v>0</v>
      </c>
      <c r="K37" s="906"/>
      <c r="L37" s="906" t="str">
        <f ca="1">IFERROR(VLOOKUP(L36,'SEPG-012'!$L$17:$U$21,5,FALSE),"")</f>
        <v/>
      </c>
      <c r="M37" s="906" t="str">
        <f>IFERROR(VLOOKUP(M36,'SEPG-012'!$B$17:$K$21,6,FALSE),"")</f>
        <v/>
      </c>
      <c r="N37" s="906"/>
      <c r="O37" s="909"/>
      <c r="P37" s="986"/>
      <c r="Q37" s="988"/>
      <c r="R37" s="988"/>
      <c r="S37" s="986"/>
      <c r="T37" s="986"/>
      <c r="U37" s="986"/>
      <c r="V37" s="986"/>
      <c r="W37" s="986"/>
      <c r="X37" s="988"/>
      <c r="Y37" s="988"/>
    </row>
    <row r="38" spans="2:25" ht="108.75" hidden="1" customHeight="1" x14ac:dyDescent="0.35">
      <c r="B38" s="907"/>
      <c r="C38" s="915"/>
      <c r="D38" s="913"/>
      <c r="E38" s="913"/>
      <c r="F38" s="913"/>
      <c r="G38" s="907"/>
      <c r="H38" s="907"/>
      <c r="I38" s="909"/>
      <c r="J38" s="157">
        <f>'SEPG-F-008'!H44</f>
        <v>0</v>
      </c>
      <c r="K38" s="907"/>
      <c r="L38" s="907"/>
      <c r="M38" s="907"/>
      <c r="N38" s="907"/>
      <c r="O38" s="969"/>
      <c r="P38" s="987"/>
      <c r="Q38" s="988"/>
      <c r="R38" s="988"/>
      <c r="S38" s="986"/>
      <c r="T38" s="986"/>
      <c r="U38" s="986"/>
      <c r="V38" s="986"/>
      <c r="W38" s="986"/>
      <c r="X38" s="988"/>
      <c r="Y38" s="988"/>
    </row>
    <row r="39" spans="2:25" ht="108.75" hidden="1" customHeight="1" x14ac:dyDescent="0.35">
      <c r="B39" s="910">
        <f>'SEPG-F-007'!B24</f>
        <v>8</v>
      </c>
      <c r="C39" s="915"/>
      <c r="D39" s="911" t="str">
        <f>IF(COUNTA('SEPG-F-007'!C24)&gt;0,'SEPG-F-007'!C24,"")</f>
        <v/>
      </c>
      <c r="E39" s="911" t="str">
        <f>IF(COUNTA('SEPG-F-007'!D24)&gt;0,'SEPG-F-007'!D24,"")</f>
        <v/>
      </c>
      <c r="F39" s="911" t="str">
        <f>IF(COUNTA('SEPG-F-007'!L24)&gt;0,'SEPG-F-007'!L24,"")</f>
        <v/>
      </c>
      <c r="G39" s="305" t="str">
        <f>'SEPG-012'!Y40</f>
        <v/>
      </c>
      <c r="H39" s="305" t="str">
        <f>'SEPG-012'!Y41</f>
        <v/>
      </c>
      <c r="I39" s="157" t="str">
        <f>'SEPG-012'!AA40</f>
        <v/>
      </c>
      <c r="J39" s="157">
        <f>'SEPG-F-008'!H45</f>
        <v>0</v>
      </c>
      <c r="K39" s="941">
        <f>'SEPG-F-008'!S45</f>
        <v>0</v>
      </c>
      <c r="L39" s="285" t="str">
        <f ca="1">+'SEPG-F-008'!U45</f>
        <v/>
      </c>
      <c r="M39" s="285" t="str">
        <f>+'SEPG-F-008'!T45</f>
        <v/>
      </c>
      <c r="N39" s="906">
        <f ca="1">IFERROR(+'SEPG-F-008'!V45,"")</f>
        <v>0</v>
      </c>
      <c r="O39" s="909" t="str">
        <f ca="1">IFERROR(IF('SEPG-F-008'!Y45&lt;&gt;0,'SEPG-F-008'!Y45,'SEPG-F-008'!W45),"")</f>
        <v/>
      </c>
      <c r="P39" s="935"/>
      <c r="Q39" s="982"/>
      <c r="R39" s="982"/>
      <c r="S39" s="985"/>
      <c r="T39" s="985"/>
      <c r="U39" s="970"/>
      <c r="V39" s="970"/>
      <c r="W39" s="966"/>
      <c r="X39" s="976"/>
      <c r="Y39" s="977"/>
    </row>
    <row r="40" spans="2:25" ht="108.75" hidden="1" customHeight="1" x14ac:dyDescent="0.35">
      <c r="B40" s="906"/>
      <c r="C40" s="915"/>
      <c r="D40" s="912"/>
      <c r="E40" s="912"/>
      <c r="F40" s="912"/>
      <c r="G40" s="906" t="str">
        <f>IFERROR(VLOOKUP(G39,'SEPG-012'!$B$17:$K$21,6,FALSE),"")</f>
        <v/>
      </c>
      <c r="H40" s="906" t="str">
        <f>IFERROR(VLOOKUP(H39,'SEPG-012'!$L$17:$U$21,5,FALSE),"")</f>
        <v/>
      </c>
      <c r="I40" s="908" t="str">
        <f>'SEPG-012'!AB40</f>
        <v/>
      </c>
      <c r="J40" s="157">
        <f>'SEPG-F-008'!H46</f>
        <v>0</v>
      </c>
      <c r="K40" s="906"/>
      <c r="L40" s="906" t="str">
        <f ca="1">IFERROR(VLOOKUP(L39,'SEPG-012'!$L$17:$U$21,5,FALSE),"")</f>
        <v/>
      </c>
      <c r="M40" s="906" t="str">
        <f>IFERROR(VLOOKUP(M39,'SEPG-012'!$B$17:$K$21,6,FALSE),"")</f>
        <v/>
      </c>
      <c r="N40" s="906"/>
      <c r="O40" s="909"/>
      <c r="P40" s="936"/>
      <c r="Q40" s="983"/>
      <c r="R40" s="983"/>
      <c r="S40" s="967"/>
      <c r="T40" s="967"/>
      <c r="U40" s="967"/>
      <c r="V40" s="967"/>
      <c r="W40" s="967"/>
      <c r="X40" s="978"/>
      <c r="Y40" s="979"/>
    </row>
    <row r="41" spans="2:25" ht="108.75" hidden="1" customHeight="1" x14ac:dyDescent="0.35">
      <c r="B41" s="907"/>
      <c r="C41" s="915"/>
      <c r="D41" s="913"/>
      <c r="E41" s="913"/>
      <c r="F41" s="913"/>
      <c r="G41" s="907"/>
      <c r="H41" s="907"/>
      <c r="I41" s="909"/>
      <c r="J41" s="157">
        <f>'SEPG-F-008'!H47</f>
        <v>0</v>
      </c>
      <c r="K41" s="907"/>
      <c r="L41" s="907"/>
      <c r="M41" s="907"/>
      <c r="N41" s="907"/>
      <c r="O41" s="969"/>
      <c r="P41" s="1041"/>
      <c r="Q41" s="984"/>
      <c r="R41" s="984"/>
      <c r="S41" s="968"/>
      <c r="T41" s="968"/>
      <c r="U41" s="968"/>
      <c r="V41" s="968"/>
      <c r="W41" s="968"/>
      <c r="X41" s="980"/>
      <c r="Y41" s="981"/>
    </row>
    <row r="42" spans="2:25" ht="108.75" hidden="1" customHeight="1" x14ac:dyDescent="0.35">
      <c r="B42" s="910">
        <f>'SEPG-F-007'!B25</f>
        <v>9</v>
      </c>
      <c r="C42" s="915"/>
      <c r="D42" s="911" t="str">
        <f>IF(COUNTA('SEPG-F-007'!C25)&gt;0,'SEPG-F-007'!C25,"")</f>
        <v/>
      </c>
      <c r="E42" s="911" t="str">
        <f>IF(COUNTA('SEPG-F-007'!D25)&gt;0,'SEPG-F-007'!D25,"")</f>
        <v/>
      </c>
      <c r="F42" s="911" t="str">
        <f>IF(COUNTA('SEPG-F-007'!L25)&gt;0,'SEPG-F-007'!L25,"")</f>
        <v/>
      </c>
      <c r="G42" s="305" t="str">
        <f>'SEPG-012'!Y42</f>
        <v/>
      </c>
      <c r="H42" s="305" t="str">
        <f>'SEPG-012'!Y43</f>
        <v/>
      </c>
      <c r="I42" s="157" t="str">
        <f>'SEPG-012'!AA42</f>
        <v/>
      </c>
      <c r="J42" s="157">
        <f>'SEPG-F-008'!H48</f>
        <v>0</v>
      </c>
      <c r="K42" s="941">
        <f>'SEPG-F-008'!S48</f>
        <v>0</v>
      </c>
      <c r="L42" s="285" t="str">
        <f ca="1">+'SEPG-F-008'!U48</f>
        <v/>
      </c>
      <c r="M42" s="285" t="str">
        <f>+'SEPG-F-008'!T48</f>
        <v/>
      </c>
      <c r="N42" s="906">
        <f ca="1">IFERROR(+'SEPG-F-008'!V48,"")</f>
        <v>0</v>
      </c>
      <c r="O42" s="909" t="str">
        <f ca="1">IFERROR(IF('SEPG-F-008'!Y48&lt;&gt;0,'SEPG-F-008'!Y48,'SEPG-F-008'!W48),"")</f>
        <v/>
      </c>
      <c r="P42" s="974"/>
      <c r="Q42" s="982"/>
      <c r="R42" s="982"/>
      <c r="S42" s="985"/>
      <c r="T42" s="985"/>
      <c r="U42" s="970"/>
      <c r="V42" s="970"/>
      <c r="W42" s="966"/>
      <c r="X42" s="976"/>
      <c r="Y42" s="977"/>
    </row>
    <row r="43" spans="2:25" ht="108.75" hidden="1" customHeight="1" x14ac:dyDescent="0.35">
      <c r="B43" s="906"/>
      <c r="C43" s="915"/>
      <c r="D43" s="912"/>
      <c r="E43" s="912"/>
      <c r="F43" s="912"/>
      <c r="G43" s="906" t="str">
        <f>IFERROR(VLOOKUP(G42,'SEPG-012'!$B$17:$K$21,6,FALSE),"")</f>
        <v/>
      </c>
      <c r="H43" s="906" t="str">
        <f>IFERROR(VLOOKUP(H42,'SEPG-012'!$L$17:$U$21,5,FALSE),"")</f>
        <v/>
      </c>
      <c r="I43" s="908" t="str">
        <f>'SEPG-012'!AB42</f>
        <v/>
      </c>
      <c r="J43" s="157">
        <f>'SEPG-F-008'!H49</f>
        <v>0</v>
      </c>
      <c r="K43" s="906"/>
      <c r="L43" s="906" t="str">
        <f ca="1">IFERROR(VLOOKUP(L42,'SEPG-012'!$L$17:$U$21,5,FALSE),"")</f>
        <v/>
      </c>
      <c r="M43" s="906" t="str">
        <f>IFERROR(VLOOKUP(M42,'SEPG-012'!$B$17:$K$21,6,FALSE),"")</f>
        <v/>
      </c>
      <c r="N43" s="906"/>
      <c r="O43" s="909"/>
      <c r="P43" s="936"/>
      <c r="Q43" s="983"/>
      <c r="R43" s="983"/>
      <c r="S43" s="967"/>
      <c r="T43" s="967"/>
      <c r="U43" s="967"/>
      <c r="V43" s="967"/>
      <c r="W43" s="967"/>
      <c r="X43" s="978"/>
      <c r="Y43" s="979"/>
    </row>
    <row r="44" spans="2:25" ht="108.75" hidden="1" customHeight="1" x14ac:dyDescent="0.35">
      <c r="B44" s="907"/>
      <c r="C44" s="915"/>
      <c r="D44" s="913"/>
      <c r="E44" s="913"/>
      <c r="F44" s="913"/>
      <c r="G44" s="907"/>
      <c r="H44" s="907"/>
      <c r="I44" s="909"/>
      <c r="J44" s="157">
        <f>'SEPG-F-008'!H50</f>
        <v>0</v>
      </c>
      <c r="K44" s="907"/>
      <c r="L44" s="907"/>
      <c r="M44" s="907"/>
      <c r="N44" s="907"/>
      <c r="O44" s="969"/>
      <c r="P44" s="965"/>
      <c r="Q44" s="984"/>
      <c r="R44" s="984"/>
      <c r="S44" s="968"/>
      <c r="T44" s="968"/>
      <c r="U44" s="968"/>
      <c r="V44" s="968"/>
      <c r="W44" s="968"/>
      <c r="X44" s="980"/>
      <c r="Y44" s="981"/>
    </row>
    <row r="45" spans="2:25" ht="108.75" hidden="1" customHeight="1" x14ac:dyDescent="0.35">
      <c r="B45" s="910">
        <f>'SEPG-F-007'!B26</f>
        <v>10</v>
      </c>
      <c r="C45" s="915"/>
      <c r="D45" s="911" t="str">
        <f>IF(COUNTA('SEPG-F-007'!C26)&gt;0,'SEPG-F-007'!C26,"")</f>
        <v/>
      </c>
      <c r="E45" s="911" t="str">
        <f>IF(COUNTA('SEPG-F-007'!D26)&gt;0,'SEPG-F-007'!D26,"")</f>
        <v/>
      </c>
      <c r="F45" s="911" t="str">
        <f>IF(COUNTA('SEPG-F-007'!L26)&gt;0,'SEPG-F-007'!L26,"")</f>
        <v/>
      </c>
      <c r="G45" s="305" t="str">
        <f>'SEPG-012'!Y44</f>
        <v/>
      </c>
      <c r="H45" s="305" t="str">
        <f>'SEPG-012'!Y45</f>
        <v/>
      </c>
      <c r="I45" s="157" t="str">
        <f>'SEPG-012'!AA44</f>
        <v/>
      </c>
      <c r="J45" s="157">
        <f>'SEPG-F-008'!H51</f>
        <v>0</v>
      </c>
      <c r="K45" s="941">
        <f>'SEPG-F-008'!S45</f>
        <v>0</v>
      </c>
      <c r="L45" s="285" t="str">
        <f ca="1">+'SEPG-F-008'!U51</f>
        <v/>
      </c>
      <c r="M45" s="285" t="str">
        <f>+'SEPG-F-008'!T51</f>
        <v/>
      </c>
      <c r="N45" s="906">
        <f ca="1">IFERROR(+'SEPG-F-008'!V51,"")</f>
        <v>0</v>
      </c>
      <c r="O45" s="909" t="str">
        <f ca="1">IFERROR(IF('SEPG-F-008'!Y51&lt;&gt;0,'SEPG-F-008'!Y51,'SEPG-F-008'!W51),"")</f>
        <v/>
      </c>
      <c r="P45" s="974"/>
      <c r="Q45" s="982"/>
      <c r="R45" s="982"/>
      <c r="S45" s="985"/>
      <c r="T45" s="985"/>
      <c r="U45" s="970"/>
      <c r="V45" s="970"/>
      <c r="W45" s="966"/>
      <c r="X45" s="976"/>
      <c r="Y45" s="977"/>
    </row>
    <row r="46" spans="2:25" ht="108.75" hidden="1" customHeight="1" x14ac:dyDescent="0.35">
      <c r="B46" s="906"/>
      <c r="C46" s="915"/>
      <c r="D46" s="912"/>
      <c r="E46" s="912"/>
      <c r="F46" s="912"/>
      <c r="G46" s="906" t="str">
        <f>IFERROR(VLOOKUP(G45,'SEPG-012'!$B$17:$K$21,6,FALSE),"")</f>
        <v/>
      </c>
      <c r="H46" s="906" t="str">
        <f>IFERROR(VLOOKUP(H45,'SEPG-012'!$L$17:$U$21,5,FALSE),"")</f>
        <v/>
      </c>
      <c r="I46" s="908" t="str">
        <f>'SEPG-012'!AB44</f>
        <v/>
      </c>
      <c r="J46" s="157">
        <f>'SEPG-F-008'!H52</f>
        <v>0</v>
      </c>
      <c r="K46" s="906"/>
      <c r="L46" s="906" t="str">
        <f ca="1">IFERROR(VLOOKUP(L45,'SEPG-012'!$L$17:$U$21,5,FALSE),"")</f>
        <v/>
      </c>
      <c r="M46" s="906" t="str">
        <f>IFERROR(VLOOKUP(M45,'SEPG-012'!$B$17:$K$21,6,FALSE),"")</f>
        <v/>
      </c>
      <c r="N46" s="906"/>
      <c r="O46" s="909"/>
      <c r="P46" s="936"/>
      <c r="Q46" s="983"/>
      <c r="R46" s="983"/>
      <c r="S46" s="967"/>
      <c r="T46" s="967"/>
      <c r="U46" s="967"/>
      <c r="V46" s="967"/>
      <c r="W46" s="967"/>
      <c r="X46" s="978"/>
      <c r="Y46" s="979"/>
    </row>
    <row r="47" spans="2:25" ht="108.75" hidden="1" customHeight="1" x14ac:dyDescent="0.35">
      <c r="B47" s="907"/>
      <c r="C47" s="915"/>
      <c r="D47" s="913"/>
      <c r="E47" s="913"/>
      <c r="F47" s="913"/>
      <c r="G47" s="907"/>
      <c r="H47" s="907"/>
      <c r="I47" s="909"/>
      <c r="J47" s="157">
        <f>'SEPG-F-008'!H53</f>
        <v>0</v>
      </c>
      <c r="K47" s="907"/>
      <c r="L47" s="907"/>
      <c r="M47" s="907"/>
      <c r="N47" s="907"/>
      <c r="O47" s="969"/>
      <c r="P47" s="965"/>
      <c r="Q47" s="984"/>
      <c r="R47" s="984"/>
      <c r="S47" s="968"/>
      <c r="T47" s="968"/>
      <c r="U47" s="968"/>
      <c r="V47" s="968"/>
      <c r="W47" s="968"/>
      <c r="X47" s="980"/>
      <c r="Y47" s="981"/>
    </row>
    <row r="48" spans="2:25" ht="23.25" hidden="1" customHeight="1" x14ac:dyDescent="0.35">
      <c r="B48" s="910">
        <f>'SEPG-F-007'!B29</f>
        <v>13</v>
      </c>
      <c r="C48" s="915"/>
      <c r="D48" s="911" t="str">
        <f>IF(COUNTA('SEPG-F-007'!C29)&gt;0,'SEPG-F-007'!C29,"")</f>
        <v/>
      </c>
      <c r="E48" s="911" t="str">
        <f>IF(COUNTA('SEPG-F-007'!D29)&gt;0,'SEPG-F-007'!D29,"")</f>
        <v/>
      </c>
      <c r="F48" s="911" t="str">
        <f>IF(COUNTA('SEPG-F-007'!L29)&gt;0,'SEPG-F-007'!L29,"")</f>
        <v/>
      </c>
      <c r="G48" s="305" t="str">
        <f>'SEPG-012'!Y42</f>
        <v/>
      </c>
      <c r="H48" s="305" t="str">
        <f>'SEPG-012'!Y43</f>
        <v/>
      </c>
      <c r="I48" s="141" t="str">
        <f>'SEPG-012'!AA42</f>
        <v/>
      </c>
      <c r="J48" s="157">
        <f>'SEPG-F-008'!H48</f>
        <v>0</v>
      </c>
      <c r="K48" s="975">
        <f>'SEPG-F-008'!S48</f>
        <v>0</v>
      </c>
      <c r="L48" s="971" t="str">
        <f ca="1">+'SEPG-F-008'!U48</f>
        <v/>
      </c>
      <c r="M48" s="971" t="str">
        <f>+'SEPG-F-008'!T48</f>
        <v/>
      </c>
      <c r="N48" s="906">
        <f ca="1">IFERROR(+'SEPG-F-008'!V54,"")</f>
        <v>0</v>
      </c>
      <c r="O48" s="909" t="str">
        <f ca="1">IFERROR(IF('SEPG-F-008'!Y54&lt;&gt;0,'SEPG-F-008'!Y54,'SEPG-F-008'!W54),"")</f>
        <v/>
      </c>
      <c r="P48" s="974"/>
      <c r="Q48" s="938"/>
      <c r="R48" s="938"/>
      <c r="S48" s="935"/>
      <c r="T48" s="935"/>
      <c r="U48" s="935"/>
      <c r="V48" s="970"/>
      <c r="W48" s="935"/>
      <c r="X48" s="942"/>
      <c r="Y48" s="943"/>
    </row>
    <row r="49" spans="2:25" ht="23.25" hidden="1" customHeight="1" x14ac:dyDescent="0.35">
      <c r="B49" s="906"/>
      <c r="C49" s="915"/>
      <c r="D49" s="912"/>
      <c r="E49" s="912"/>
      <c r="F49" s="912"/>
      <c r="G49" s="906" t="str">
        <f>'SEPG-012'!Z42</f>
        <v/>
      </c>
      <c r="H49" s="906" t="str">
        <f>'SEPG-012'!Z43</f>
        <v/>
      </c>
      <c r="I49" s="908" t="str">
        <f>'SEPG-012'!AB42</f>
        <v/>
      </c>
      <c r="J49" s="157">
        <f>'SEPG-F-008'!H49</f>
        <v>0</v>
      </c>
      <c r="K49" s="972"/>
      <c r="L49" s="972">
        <f>'SEPG-012'!AE83</f>
        <v>0</v>
      </c>
      <c r="M49" s="972"/>
      <c r="N49" s="906"/>
      <c r="O49" s="909"/>
      <c r="P49" s="936"/>
      <c r="Q49" s="939"/>
      <c r="R49" s="939"/>
      <c r="S49" s="936"/>
      <c r="T49" s="936"/>
      <c r="U49" s="936"/>
      <c r="V49" s="967"/>
      <c r="W49" s="936"/>
      <c r="X49" s="944"/>
      <c r="Y49" s="945"/>
    </row>
    <row r="50" spans="2:25" ht="23.25" hidden="1" customHeight="1" x14ac:dyDescent="0.35">
      <c r="B50" s="907"/>
      <c r="C50" s="915"/>
      <c r="D50" s="913"/>
      <c r="E50" s="913"/>
      <c r="F50" s="913"/>
      <c r="G50" s="907"/>
      <c r="H50" s="907"/>
      <c r="I50" s="909"/>
      <c r="J50" s="157">
        <f>'SEPG-F-008'!H50</f>
        <v>0</v>
      </c>
      <c r="K50" s="973"/>
      <c r="L50" s="973"/>
      <c r="M50" s="973"/>
      <c r="N50" s="907"/>
      <c r="O50" s="969"/>
      <c r="P50" s="965"/>
      <c r="Q50" s="940"/>
      <c r="R50" s="940"/>
      <c r="S50" s="965"/>
      <c r="T50" s="965"/>
      <c r="U50" s="965"/>
      <c r="V50" s="968"/>
      <c r="W50" s="965"/>
      <c r="X50" s="946"/>
      <c r="Y50" s="947"/>
    </row>
    <row r="51" spans="2:25" ht="23.25" hidden="1" customHeight="1" x14ac:dyDescent="0.35">
      <c r="B51" s="910">
        <f>'SEPG-F-007'!B32</f>
        <v>16</v>
      </c>
      <c r="C51" s="915"/>
      <c r="D51" s="911" t="str">
        <f>IF(COUNTA('SEPG-F-007'!C32)&gt;0,'SEPG-F-007'!C32,"")</f>
        <v/>
      </c>
      <c r="E51" s="911" t="str">
        <f>IF(COUNTA('SEPG-F-007'!D32)&gt;0,'SEPG-F-007'!D32,"")</f>
        <v/>
      </c>
      <c r="F51" s="911" t="str">
        <f>IF(COUNTA('SEPG-F-007'!L32)&gt;0,'SEPG-F-007'!L32,"")</f>
        <v/>
      </c>
      <c r="G51" s="305" t="str">
        <f>'SEPG-012'!Y44</f>
        <v/>
      </c>
      <c r="H51" s="305" t="str">
        <f>'SEPG-012'!Y45</f>
        <v/>
      </c>
      <c r="I51" s="141" t="str">
        <f>'SEPG-012'!AA44</f>
        <v/>
      </c>
      <c r="J51" s="157">
        <f>'SEPG-F-008'!H51</f>
        <v>0</v>
      </c>
      <c r="K51" s="975">
        <f>'SEPG-F-008'!S51</f>
        <v>0</v>
      </c>
      <c r="L51" s="971" t="str">
        <f ca="1">+'SEPG-F-008'!U51</f>
        <v/>
      </c>
      <c r="M51" s="971" t="str">
        <f>+'SEPG-F-008'!T51</f>
        <v/>
      </c>
      <c r="N51" s="906">
        <f ca="1">IFERROR(+'SEPG-F-008'!V57,"")</f>
        <v>0</v>
      </c>
      <c r="O51" s="909" t="str">
        <f ca="1">IFERROR(IF('SEPG-F-008'!Y57&lt;&gt;0,'SEPG-F-008'!Y57,'SEPG-F-008'!W57),"")</f>
        <v/>
      </c>
      <c r="P51" s="974"/>
      <c r="Q51" s="938"/>
      <c r="R51" s="938"/>
      <c r="S51" s="935"/>
      <c r="T51" s="935"/>
      <c r="U51" s="935"/>
      <c r="V51" s="970"/>
      <c r="W51" s="935"/>
      <c r="X51" s="942"/>
      <c r="Y51" s="943"/>
    </row>
    <row r="52" spans="2:25" ht="23.25" hidden="1" customHeight="1" x14ac:dyDescent="0.35">
      <c r="B52" s="906"/>
      <c r="C52" s="915"/>
      <c r="D52" s="912"/>
      <c r="E52" s="912"/>
      <c r="F52" s="912"/>
      <c r="G52" s="906" t="str">
        <f>'SEPG-012'!Z44</f>
        <v/>
      </c>
      <c r="H52" s="906" t="str">
        <f>'SEPG-012'!Z45</f>
        <v/>
      </c>
      <c r="I52" s="908" t="str">
        <f>'SEPG-012'!AB44</f>
        <v/>
      </c>
      <c r="J52" s="157">
        <f>'SEPG-F-008'!H52</f>
        <v>0</v>
      </c>
      <c r="K52" s="972"/>
      <c r="L52" s="972">
        <f>'SEPG-012'!AE86</f>
        <v>0</v>
      </c>
      <c r="M52" s="972"/>
      <c r="N52" s="906"/>
      <c r="O52" s="909"/>
      <c r="P52" s="936"/>
      <c r="Q52" s="939"/>
      <c r="R52" s="939"/>
      <c r="S52" s="936"/>
      <c r="T52" s="936"/>
      <c r="U52" s="936"/>
      <c r="V52" s="967"/>
      <c r="W52" s="936"/>
      <c r="X52" s="944"/>
      <c r="Y52" s="945"/>
    </row>
    <row r="53" spans="2:25" ht="23.25" hidden="1" customHeight="1" x14ac:dyDescent="0.35">
      <c r="B53" s="907"/>
      <c r="C53" s="915"/>
      <c r="D53" s="913"/>
      <c r="E53" s="913"/>
      <c r="F53" s="913"/>
      <c r="G53" s="907"/>
      <c r="H53" s="907"/>
      <c r="I53" s="909"/>
      <c r="J53" s="157">
        <f>'SEPG-F-008'!H53</f>
        <v>0</v>
      </c>
      <c r="K53" s="973"/>
      <c r="L53" s="973"/>
      <c r="M53" s="973"/>
      <c r="N53" s="907"/>
      <c r="O53" s="969"/>
      <c r="P53" s="965"/>
      <c r="Q53" s="940"/>
      <c r="R53" s="940"/>
      <c r="S53" s="965"/>
      <c r="T53" s="965"/>
      <c r="U53" s="965"/>
      <c r="V53" s="968"/>
      <c r="W53" s="965"/>
      <c r="X53" s="946"/>
      <c r="Y53" s="947"/>
    </row>
    <row r="54" spans="2:25" ht="23.25" hidden="1" customHeight="1" x14ac:dyDescent="0.35">
      <c r="B54" s="910">
        <f>'SEPG-F-007'!B35</f>
        <v>19</v>
      </c>
      <c r="C54" s="915"/>
      <c r="D54" s="911" t="str">
        <f>IF(COUNTA('SEPG-F-007'!C35)&gt;0,'SEPG-F-007'!C35,"")</f>
        <v/>
      </c>
      <c r="E54" s="911" t="str">
        <f>IF(COUNTA('SEPG-F-007'!D35)&gt;0,'SEPG-F-007'!D35,"")</f>
        <v/>
      </c>
      <c r="F54" s="911" t="str">
        <f>IF(COUNTA('SEPG-F-007'!L35)&gt;0,'SEPG-F-007'!L35,"")</f>
        <v/>
      </c>
      <c r="G54" s="305" t="str">
        <f>'SEPG-012'!Y46</f>
        <v/>
      </c>
      <c r="H54" s="305" t="str">
        <f>'SEPG-012'!Y47</f>
        <v/>
      </c>
      <c r="I54" s="141" t="str">
        <f>'SEPG-012'!AA46</f>
        <v/>
      </c>
      <c r="J54" s="157">
        <f>'SEPG-F-008'!H54</f>
        <v>0</v>
      </c>
      <c r="K54" s="975">
        <f>'SEPG-F-008'!S54</f>
        <v>0</v>
      </c>
      <c r="L54" s="971" t="str">
        <f ca="1">+'SEPG-F-008'!U54</f>
        <v/>
      </c>
      <c r="M54" s="971">
        <f>+'SEPG-F-008'!T564</f>
        <v>0</v>
      </c>
      <c r="N54" s="906">
        <f ca="1">IFERROR(+'SEPG-F-008'!V60,"")</f>
        <v>0</v>
      </c>
      <c r="O54" s="909" t="str">
        <f ca="1">IFERROR(IF('SEPG-F-008'!Y60&lt;&gt;0,'SEPG-F-008'!Y60,'SEPG-F-008'!W60),"")</f>
        <v/>
      </c>
      <c r="P54" s="974"/>
      <c r="Q54" s="938"/>
      <c r="R54" s="938"/>
      <c r="S54" s="935"/>
      <c r="T54" s="935"/>
      <c r="U54" s="935"/>
      <c r="V54" s="970"/>
      <c r="W54" s="935"/>
      <c r="X54" s="942"/>
      <c r="Y54" s="943"/>
    </row>
    <row r="55" spans="2:25" ht="23.25" hidden="1" customHeight="1" x14ac:dyDescent="0.35">
      <c r="B55" s="906"/>
      <c r="C55" s="915"/>
      <c r="D55" s="912"/>
      <c r="E55" s="912"/>
      <c r="F55" s="912"/>
      <c r="G55" s="906" t="str">
        <f>'SEPG-012'!Z46</f>
        <v/>
      </c>
      <c r="H55" s="906" t="str">
        <f>'SEPG-012'!Z47</f>
        <v/>
      </c>
      <c r="I55" s="908" t="str">
        <f>'SEPG-012'!AB46</f>
        <v/>
      </c>
      <c r="J55" s="157">
        <f>'SEPG-F-008'!H55</f>
        <v>0</v>
      </c>
      <c r="K55" s="972"/>
      <c r="L55" s="972">
        <f>'SEPG-012'!AE89</f>
        <v>0</v>
      </c>
      <c r="M55" s="972"/>
      <c r="N55" s="906"/>
      <c r="O55" s="909"/>
      <c r="P55" s="936"/>
      <c r="Q55" s="939"/>
      <c r="R55" s="939"/>
      <c r="S55" s="936"/>
      <c r="T55" s="936"/>
      <c r="U55" s="936"/>
      <c r="V55" s="967"/>
      <c r="W55" s="936"/>
      <c r="X55" s="944"/>
      <c r="Y55" s="945"/>
    </row>
    <row r="56" spans="2:25" ht="23.25" hidden="1" customHeight="1" x14ac:dyDescent="0.35">
      <c r="B56" s="907"/>
      <c r="C56" s="915"/>
      <c r="D56" s="913"/>
      <c r="E56" s="913"/>
      <c r="F56" s="913"/>
      <c r="G56" s="907"/>
      <c r="H56" s="907"/>
      <c r="I56" s="909"/>
      <c r="J56" s="157">
        <f>'SEPG-F-008'!H56</f>
        <v>0</v>
      </c>
      <c r="K56" s="973"/>
      <c r="L56" s="973"/>
      <c r="M56" s="973"/>
      <c r="N56" s="907"/>
      <c r="O56" s="969"/>
      <c r="P56" s="965"/>
      <c r="Q56" s="940"/>
      <c r="R56" s="940"/>
      <c r="S56" s="965"/>
      <c r="T56" s="965"/>
      <c r="U56" s="965"/>
      <c r="V56" s="968"/>
      <c r="W56" s="965"/>
      <c r="X56" s="946"/>
      <c r="Y56" s="947"/>
    </row>
    <row r="57" spans="2:25" ht="23.25" hidden="1" customHeight="1" x14ac:dyDescent="0.35">
      <c r="B57" s="910">
        <f>'SEPG-F-007'!B38</f>
        <v>0</v>
      </c>
      <c r="C57" s="915"/>
      <c r="D57" s="911" t="str">
        <f>IF(COUNTA('SEPG-F-007'!C38)&gt;0,'SEPG-F-007'!C38,"")</f>
        <v/>
      </c>
      <c r="E57" s="911" t="str">
        <f>IF(COUNTA('SEPG-F-007'!D38)&gt;0,'SEPG-F-007'!D38,"")</f>
        <v/>
      </c>
      <c r="F57" s="911" t="str">
        <f>IF(COUNTA('SEPG-F-007'!L38)&gt;0,'SEPG-F-007'!L38,"")</f>
        <v/>
      </c>
      <c r="G57" s="305" t="str">
        <f>'SEPG-012'!Y48</f>
        <v/>
      </c>
      <c r="H57" s="305" t="str">
        <f>'SEPG-012'!Y49</f>
        <v/>
      </c>
      <c r="I57" s="141" t="str">
        <f>'SEPG-012'!AA48</f>
        <v/>
      </c>
      <c r="J57" s="157">
        <f>'SEPG-F-008'!H57</f>
        <v>0</v>
      </c>
      <c r="K57" s="975">
        <f>'SEPG-F-008'!S57</f>
        <v>0</v>
      </c>
      <c r="L57" s="971" t="str">
        <f ca="1">+'SEPG-F-008'!U57</f>
        <v/>
      </c>
      <c r="M57" s="971" t="str">
        <f>+'SEPG-F-008'!T57</f>
        <v/>
      </c>
      <c r="N57" s="906">
        <f ca="1">IFERROR(+'SEPG-F-008'!V63,"")</f>
        <v>0</v>
      </c>
      <c r="O57" s="909" t="str">
        <f ca="1">IFERROR(IF('SEPG-F-008'!Y63&lt;&gt;0,'SEPG-F-008'!Y63,'SEPG-F-008'!W63),"")</f>
        <v/>
      </c>
      <c r="P57" s="974"/>
      <c r="Q57" s="938"/>
      <c r="R57" s="938"/>
      <c r="S57" s="935"/>
      <c r="T57" s="935"/>
      <c r="U57" s="935"/>
      <c r="V57" s="970"/>
      <c r="W57" s="935"/>
      <c r="X57" s="942"/>
      <c r="Y57" s="943"/>
    </row>
    <row r="58" spans="2:25" ht="23.25" hidden="1" customHeight="1" x14ac:dyDescent="0.35">
      <c r="B58" s="906"/>
      <c r="C58" s="915"/>
      <c r="D58" s="912"/>
      <c r="E58" s="912"/>
      <c r="F58" s="912"/>
      <c r="G58" s="906" t="str">
        <f>'SEPG-012'!Z48</f>
        <v/>
      </c>
      <c r="H58" s="906" t="str">
        <f>'SEPG-012'!Z49</f>
        <v/>
      </c>
      <c r="I58" s="908" t="str">
        <f>'SEPG-012'!AB48</f>
        <v/>
      </c>
      <c r="J58" s="157">
        <f>'SEPG-F-008'!H58</f>
        <v>0</v>
      </c>
      <c r="K58" s="972"/>
      <c r="L58" s="972">
        <f>'SEPG-012'!AE92</f>
        <v>0</v>
      </c>
      <c r="M58" s="972"/>
      <c r="N58" s="906"/>
      <c r="O58" s="909"/>
      <c r="P58" s="936"/>
      <c r="Q58" s="939"/>
      <c r="R58" s="939"/>
      <c r="S58" s="936"/>
      <c r="T58" s="936"/>
      <c r="U58" s="936"/>
      <c r="V58" s="967"/>
      <c r="W58" s="936"/>
      <c r="X58" s="944"/>
      <c r="Y58" s="945"/>
    </row>
    <row r="59" spans="2:25" ht="23.25" hidden="1" customHeight="1" x14ac:dyDescent="0.35">
      <c r="B59" s="907"/>
      <c r="C59" s="915"/>
      <c r="D59" s="913"/>
      <c r="E59" s="913"/>
      <c r="F59" s="913"/>
      <c r="G59" s="907"/>
      <c r="H59" s="907"/>
      <c r="I59" s="909"/>
      <c r="J59" s="157">
        <f>'SEPG-F-008'!H59</f>
        <v>0</v>
      </c>
      <c r="K59" s="973"/>
      <c r="L59" s="973"/>
      <c r="M59" s="973"/>
      <c r="N59" s="907"/>
      <c r="O59" s="969"/>
      <c r="P59" s="965"/>
      <c r="Q59" s="940"/>
      <c r="R59" s="940"/>
      <c r="S59" s="965"/>
      <c r="T59" s="965"/>
      <c r="U59" s="965"/>
      <c r="V59" s="968"/>
      <c r="W59" s="965"/>
      <c r="X59" s="946"/>
      <c r="Y59" s="947"/>
    </row>
    <row r="60" spans="2:25" ht="118.5" hidden="1" customHeight="1" x14ac:dyDescent="0.35">
      <c r="B60" s="910">
        <f>'SEPG-F-007'!B27</f>
        <v>11</v>
      </c>
      <c r="C60" s="915"/>
      <c r="D60" s="911" t="str">
        <f>IF(COUNTA('SEPG-F-007'!C27)&gt;0,'SEPG-F-007'!C27,"")</f>
        <v/>
      </c>
      <c r="E60" s="911" t="str">
        <f>IF(COUNTA('SEPG-F-007'!D27)&gt;0,'SEPG-F-007'!D27,"")</f>
        <v/>
      </c>
      <c r="F60" s="911" t="str">
        <f>IF(COUNTA('SEPG-F-007'!L27)&gt;0,'SEPG-F-007'!L27,"")</f>
        <v/>
      </c>
      <c r="G60" s="305" t="str">
        <f>'SEPG-012'!Y46</f>
        <v/>
      </c>
      <c r="H60" s="305" t="str">
        <f>'SEPG-012'!Y47</f>
        <v/>
      </c>
      <c r="I60" s="141" t="str">
        <f>'SEPG-012'!AA46</f>
        <v/>
      </c>
      <c r="J60" s="157">
        <f>'SEPG-F-008'!H54</f>
        <v>0</v>
      </c>
      <c r="K60" s="941">
        <f>'SEPG-F-008'!S66</f>
        <v>0</v>
      </c>
      <c r="L60" s="285" t="str">
        <f ca="1">+'SEPG-F-008'!U54</f>
        <v/>
      </c>
      <c r="M60" s="285" t="str">
        <f>+'SEPG-F-008'!T54</f>
        <v/>
      </c>
      <c r="N60" s="906">
        <f ca="1">IFERROR(+'SEPG-F-008'!V66,"")</f>
        <v>0</v>
      </c>
      <c r="O60" s="909" t="str">
        <f ca="1">IFERROR(IF('SEPG-F-008'!Y66&lt;&gt;0,'SEPG-F-008'!Y66,'SEPG-F-008'!W66),"")</f>
        <v/>
      </c>
      <c r="P60" s="974"/>
      <c r="Q60" s="982"/>
      <c r="R60" s="982"/>
      <c r="S60" s="985"/>
      <c r="T60" s="985"/>
      <c r="U60" s="970"/>
      <c r="V60" s="970"/>
      <c r="W60" s="966"/>
      <c r="X60" s="976"/>
      <c r="Y60" s="977"/>
    </row>
    <row r="61" spans="2:25" ht="118.5" hidden="1" customHeight="1" x14ac:dyDescent="0.35">
      <c r="B61" s="906"/>
      <c r="C61" s="915"/>
      <c r="D61" s="912"/>
      <c r="E61" s="912"/>
      <c r="F61" s="912"/>
      <c r="G61" s="906" t="str">
        <f>IFERROR(VLOOKUP(G60,'SEPG-012'!$B$17:$K$21,6,FALSE),"")</f>
        <v/>
      </c>
      <c r="H61" s="906" t="str">
        <f>IFERROR(VLOOKUP(H60,'SEPG-012'!$L$17:$U$21,5,FALSE),"")</f>
        <v/>
      </c>
      <c r="I61" s="908" t="str">
        <f>'SEPG-012'!AB46</f>
        <v/>
      </c>
      <c r="J61" s="157">
        <f>'SEPG-F-008'!H55</f>
        <v>0</v>
      </c>
      <c r="K61" s="906"/>
      <c r="L61" s="906" t="str">
        <f ca="1">IFERROR(VLOOKUP(L60,'SEPG-012'!$L$17:$U$21,5,FALSE),"")</f>
        <v/>
      </c>
      <c r="M61" s="906" t="str">
        <f>IFERROR(VLOOKUP(M60,'SEPG-012'!$B$17:$K$21,6,FALSE),"")</f>
        <v/>
      </c>
      <c r="N61" s="906"/>
      <c r="O61" s="909"/>
      <c r="P61" s="936"/>
      <c r="Q61" s="983"/>
      <c r="R61" s="983"/>
      <c r="S61" s="967"/>
      <c r="T61" s="967"/>
      <c r="U61" s="967"/>
      <c r="V61" s="967"/>
      <c r="W61" s="967"/>
      <c r="X61" s="978"/>
      <c r="Y61" s="979"/>
    </row>
    <row r="62" spans="2:25" ht="118.5" hidden="1" customHeight="1" x14ac:dyDescent="0.35">
      <c r="B62" s="907"/>
      <c r="C62" s="915"/>
      <c r="D62" s="913"/>
      <c r="E62" s="913"/>
      <c r="F62" s="913"/>
      <c r="G62" s="907"/>
      <c r="H62" s="907"/>
      <c r="I62" s="909"/>
      <c r="J62" s="157">
        <f>'SEPG-F-008'!H56</f>
        <v>0</v>
      </c>
      <c r="K62" s="907"/>
      <c r="L62" s="907"/>
      <c r="M62" s="907"/>
      <c r="N62" s="907"/>
      <c r="O62" s="969"/>
      <c r="P62" s="965"/>
      <c r="Q62" s="984"/>
      <c r="R62" s="984"/>
      <c r="S62" s="968"/>
      <c r="T62" s="968"/>
      <c r="U62" s="968"/>
      <c r="V62" s="968"/>
      <c r="W62" s="968"/>
      <c r="X62" s="980"/>
      <c r="Y62" s="981"/>
    </row>
    <row r="63" spans="2:25" ht="165.75" hidden="1" customHeight="1" x14ac:dyDescent="0.35">
      <c r="B63" s="910">
        <f>'SEPG-F-007'!B28</f>
        <v>12</v>
      </c>
      <c r="C63" s="915"/>
      <c r="D63" s="911">
        <f>'SEPG-F-007'!C33</f>
        <v>0</v>
      </c>
      <c r="E63" s="911">
        <f>'SEPG-F-007'!D33</f>
        <v>0</v>
      </c>
      <c r="F63" s="910">
        <f>'SEPG-F-007'!L33</f>
        <v>0</v>
      </c>
      <c r="G63" s="305" t="str">
        <f>'SEPG-012'!Y52</f>
        <v/>
      </c>
      <c r="H63" s="305" t="str">
        <f>'SEPG-012'!Y53</f>
        <v/>
      </c>
      <c r="I63" s="141" t="str">
        <f>'SEPG-012'!AA52</f>
        <v/>
      </c>
      <c r="J63" s="141">
        <f>'SEPG-F-008'!H63</f>
        <v>0</v>
      </c>
      <c r="K63" s="941">
        <f>'SEPG-F-008'!S69</f>
        <v>0</v>
      </c>
      <c r="L63" s="285">
        <f>+'SEPG-F-008'!U69</f>
        <v>0</v>
      </c>
      <c r="M63" s="285">
        <f>+'SEPG-F-008'!T69</f>
        <v>0</v>
      </c>
      <c r="N63" s="906">
        <f>IFERROR(+'SEPG-F-008'!V69,"")</f>
        <v>0</v>
      </c>
      <c r="O63" s="909">
        <f>IFERROR(IF('SEPG-F-008'!Y69&lt;&gt;0,'SEPG-F-008'!Y69,'SEPG-F-008'!W69),"")</f>
        <v>0</v>
      </c>
      <c r="P63" s="935"/>
      <c r="Q63" s="938"/>
      <c r="R63" s="938"/>
      <c r="S63" s="935"/>
      <c r="T63" s="935"/>
      <c r="U63" s="935"/>
      <c r="V63" s="935"/>
      <c r="W63" s="935"/>
      <c r="X63" s="942"/>
      <c r="Y63" s="943"/>
    </row>
    <row r="64" spans="2:25" ht="165.75" hidden="1" customHeight="1" x14ac:dyDescent="0.35">
      <c r="B64" s="906"/>
      <c r="C64" s="915"/>
      <c r="D64" s="912"/>
      <c r="E64" s="912"/>
      <c r="F64" s="906"/>
      <c r="G64" s="906" t="str">
        <f>IFERROR(VLOOKUP(G63,'SEPG-012'!$B$17:$K$21,6,FALSE),"")</f>
        <v/>
      </c>
      <c r="H64" s="906" t="str">
        <f>IFERROR(VLOOKUP(H63,'SEPG-012'!$L$17:$U$21,5,FALSE),"")</f>
        <v/>
      </c>
      <c r="I64" s="908" t="str">
        <f>'SEPG-012'!AB52</f>
        <v/>
      </c>
      <c r="J64" s="141">
        <f>'SEPG-F-008'!H64</f>
        <v>0</v>
      </c>
      <c r="K64" s="906"/>
      <c r="L64" s="906" t="str">
        <f>IFERROR(VLOOKUP(L63,'SEPG-012'!$L$17:$U$21,5,FALSE),"")</f>
        <v/>
      </c>
      <c r="M64" s="906" t="str">
        <f>IFERROR(VLOOKUP(M63,'SEPG-012'!$B$17:$K$21,6,FALSE),"")</f>
        <v/>
      </c>
      <c r="N64" s="906"/>
      <c r="O64" s="909"/>
      <c r="P64" s="936"/>
      <c r="Q64" s="939"/>
      <c r="R64" s="939"/>
      <c r="S64" s="936"/>
      <c r="T64" s="936"/>
      <c r="U64" s="936"/>
      <c r="V64" s="936"/>
      <c r="W64" s="936"/>
      <c r="X64" s="944"/>
      <c r="Y64" s="945"/>
    </row>
    <row r="65" spans="2:25" ht="120.75" hidden="1" customHeight="1" x14ac:dyDescent="0.35">
      <c r="B65" s="907"/>
      <c r="C65" s="915"/>
      <c r="D65" s="913"/>
      <c r="E65" s="913"/>
      <c r="F65" s="907"/>
      <c r="G65" s="907"/>
      <c r="H65" s="907"/>
      <c r="I65" s="909"/>
      <c r="J65" s="141">
        <f>'SEPG-F-008'!H65</f>
        <v>0</v>
      </c>
      <c r="K65" s="907"/>
      <c r="L65" s="907"/>
      <c r="M65" s="907"/>
      <c r="N65" s="907"/>
      <c r="O65" s="969"/>
      <c r="P65" s="937"/>
      <c r="Q65" s="940"/>
      <c r="R65" s="940"/>
      <c r="S65" s="965"/>
      <c r="T65" s="965"/>
      <c r="U65" s="965"/>
      <c r="V65" s="965"/>
      <c r="W65" s="965"/>
      <c r="X65" s="946"/>
      <c r="Y65" s="947"/>
    </row>
    <row r="66" spans="2:25" ht="165.75" hidden="1" customHeight="1" x14ac:dyDescent="0.35">
      <c r="B66" s="910">
        <f>'SEPG-F-007'!B29</f>
        <v>13</v>
      </c>
      <c r="C66" s="915"/>
      <c r="D66" s="911">
        <f>'SEPG-F-007'!C36</f>
        <v>0</v>
      </c>
      <c r="E66" s="911">
        <f>'SEPG-F-007'!D36</f>
        <v>0</v>
      </c>
      <c r="F66" s="910">
        <f>'SEPG-F-007'!L36</f>
        <v>0</v>
      </c>
      <c r="G66" s="305" t="str">
        <f>'SEPG-012'!Y64</f>
        <v/>
      </c>
      <c r="H66" s="305" t="str">
        <f>'SEPG-012'!Y65</f>
        <v/>
      </c>
      <c r="I66" s="141" t="str">
        <f>'SEPG-012'!AA64</f>
        <v/>
      </c>
      <c r="J66" s="141">
        <f>'SEPG-F-008'!H66</f>
        <v>0</v>
      </c>
      <c r="K66" s="941">
        <f>'SEPG-F-008'!S72</f>
        <v>0</v>
      </c>
      <c r="L66" s="285">
        <f>+'SEPG-F-008'!U72</f>
        <v>0</v>
      </c>
      <c r="M66" s="285">
        <f>+'SEPG-F-008'!T72</f>
        <v>0</v>
      </c>
      <c r="N66" s="906">
        <f>IFERROR(+'SEPG-F-008'!V72,"")</f>
        <v>0</v>
      </c>
      <c r="O66" s="909">
        <f>IFERROR(IF('SEPG-F-008'!Y72&lt;&gt;0,'SEPG-F-008'!Y72,'SEPG-F-008'!W72),"")</f>
        <v>0</v>
      </c>
      <c r="P66" s="935"/>
      <c r="Q66" s="938"/>
      <c r="R66" s="938"/>
      <c r="S66" s="935"/>
      <c r="T66" s="935"/>
      <c r="U66" s="935"/>
      <c r="V66" s="935"/>
      <c r="W66" s="935"/>
      <c r="X66" s="942"/>
      <c r="Y66" s="943"/>
    </row>
    <row r="67" spans="2:25" ht="134.25" hidden="1" customHeight="1" x14ac:dyDescent="0.35">
      <c r="B67" s="906"/>
      <c r="C67" s="915"/>
      <c r="D67" s="912"/>
      <c r="E67" s="912"/>
      <c r="F67" s="906"/>
      <c r="G67" s="906" t="str">
        <f>IFERROR(VLOOKUP(G66,'SEPG-012'!$B$17:$K$21,6,FALSE),"")</f>
        <v/>
      </c>
      <c r="H67" s="906" t="str">
        <f>IFERROR(VLOOKUP(H66,'SEPG-012'!$L$17:$U$21,5,FALSE),"")</f>
        <v/>
      </c>
      <c r="I67" s="908" t="str">
        <f>'SEPG-012'!AB64</f>
        <v/>
      </c>
      <c r="J67" s="141">
        <f>'SEPG-F-008'!H67</f>
        <v>0</v>
      </c>
      <c r="K67" s="906"/>
      <c r="L67" s="906" t="str">
        <f>IFERROR(VLOOKUP(L66,'SEPG-012'!$L$17:$U$21,5,FALSE),"")</f>
        <v/>
      </c>
      <c r="M67" s="906" t="str">
        <f>IFERROR(VLOOKUP(M66,'SEPG-012'!$B$17:$K$21,6,FALSE),"")</f>
        <v/>
      </c>
      <c r="N67" s="906"/>
      <c r="O67" s="909"/>
      <c r="P67" s="936"/>
      <c r="Q67" s="939"/>
      <c r="R67" s="939"/>
      <c r="S67" s="936"/>
      <c r="T67" s="936"/>
      <c r="U67" s="936"/>
      <c r="V67" s="936"/>
      <c r="W67" s="936"/>
      <c r="X67" s="944"/>
      <c r="Y67" s="945"/>
    </row>
    <row r="68" spans="2:25" ht="77.25" hidden="1" customHeight="1" x14ac:dyDescent="0.35">
      <c r="B68" s="907"/>
      <c r="C68" s="916"/>
      <c r="D68" s="913"/>
      <c r="E68" s="913"/>
      <c r="F68" s="907"/>
      <c r="G68" s="907"/>
      <c r="H68" s="907"/>
      <c r="I68" s="969"/>
      <c r="J68" s="141">
        <f>'SEPG-F-008'!H68</f>
        <v>0</v>
      </c>
      <c r="K68" s="907"/>
      <c r="L68" s="907"/>
      <c r="M68" s="907"/>
      <c r="N68" s="907"/>
      <c r="O68" s="969"/>
      <c r="P68" s="937"/>
      <c r="Q68" s="940"/>
      <c r="R68" s="940"/>
      <c r="S68" s="965"/>
      <c r="T68" s="965"/>
      <c r="U68" s="965"/>
      <c r="V68" s="965"/>
      <c r="W68" s="965"/>
      <c r="X68" s="946"/>
      <c r="Y68" s="947"/>
    </row>
    <row r="69" spans="2:25" ht="23.25" x14ac:dyDescent="0.35">
      <c r="B69" s="142"/>
      <c r="C69" s="143"/>
      <c r="D69" s="142"/>
      <c r="E69" s="142"/>
      <c r="F69" s="144"/>
      <c r="G69" s="145"/>
      <c r="H69" s="145"/>
      <c r="I69" s="146"/>
      <c r="J69" s="147"/>
      <c r="K69" s="145"/>
      <c r="L69" s="145"/>
      <c r="M69" s="145"/>
      <c r="N69" s="145"/>
      <c r="O69" s="145"/>
      <c r="P69" s="145"/>
      <c r="Q69" s="148"/>
      <c r="R69" s="142"/>
    </row>
    <row r="70" spans="2:25" ht="24" thickBot="1" x14ac:dyDescent="0.4">
      <c r="B70" s="131" t="str">
        <f>+'SEPG-F-040'!B73</f>
        <v>Adaptado por Grupo Interno de Trabajo de Riesgos para la ANI del formato sugerido por la Oficina Control Interno</v>
      </c>
    </row>
    <row r="71" spans="2:25" s="149" customFormat="1" ht="41.25" customHeight="1" x14ac:dyDescent="0.2">
      <c r="B71" s="991" t="s">
        <v>185</v>
      </c>
      <c r="C71" s="992"/>
      <c r="D71" s="992"/>
      <c r="E71" s="992"/>
      <c r="F71" s="992"/>
      <c r="G71" s="992"/>
      <c r="H71" s="992"/>
      <c r="I71" s="992"/>
      <c r="J71" s="992"/>
      <c r="K71" s="917" t="s">
        <v>88</v>
      </c>
      <c r="L71" s="918"/>
      <c r="M71" s="918"/>
      <c r="N71" s="918"/>
      <c r="O71" s="918"/>
      <c r="P71" s="918"/>
      <c r="Q71" s="918"/>
      <c r="R71" s="919" t="s">
        <v>213</v>
      </c>
      <c r="S71" s="920"/>
      <c r="T71" s="920"/>
      <c r="U71" s="920"/>
      <c r="V71" s="920"/>
      <c r="W71" s="920"/>
      <c r="X71" s="920"/>
      <c r="Y71" s="921"/>
    </row>
    <row r="72" spans="2:25" s="150" customFormat="1" ht="39.75" customHeight="1" x14ac:dyDescent="0.2">
      <c r="B72" s="989" t="s">
        <v>285</v>
      </c>
      <c r="C72" s="989"/>
      <c r="D72" s="989"/>
      <c r="E72" s="989"/>
      <c r="F72" s="989" t="s">
        <v>282</v>
      </c>
      <c r="G72" s="989"/>
      <c r="H72" s="989"/>
      <c r="I72" s="989" t="s">
        <v>171</v>
      </c>
      <c r="J72" s="989"/>
      <c r="K72" s="990" t="s">
        <v>285</v>
      </c>
      <c r="L72" s="990"/>
      <c r="M72" s="990"/>
      <c r="N72" s="990"/>
      <c r="O72" s="927" t="s">
        <v>282</v>
      </c>
      <c r="P72" s="928"/>
      <c r="Q72" s="156" t="s">
        <v>174</v>
      </c>
      <c r="R72" s="922" t="s">
        <v>286</v>
      </c>
      <c r="S72" s="924"/>
      <c r="T72" s="929" t="s">
        <v>282</v>
      </c>
      <c r="U72" s="929"/>
      <c r="V72" s="922" t="s">
        <v>174</v>
      </c>
      <c r="W72" s="923"/>
      <c r="X72" s="923"/>
      <c r="Y72" s="924"/>
    </row>
    <row r="73" spans="2:25" s="152" customFormat="1" ht="46.5" customHeight="1" x14ac:dyDescent="0.35">
      <c r="B73" s="897" t="str">
        <f>+'SEPG-F-040'!B76:C76</f>
        <v>Blanca Lilia Ramirez</v>
      </c>
      <c r="C73" s="898"/>
      <c r="D73" s="898"/>
      <c r="E73" s="899"/>
      <c r="F73" s="900" t="s">
        <v>323</v>
      </c>
      <c r="G73" s="900"/>
      <c r="H73" s="900"/>
      <c r="I73" s="901"/>
      <c r="J73" s="901"/>
      <c r="K73" s="901"/>
      <c r="L73" s="901"/>
      <c r="M73" s="901"/>
      <c r="N73" s="901"/>
      <c r="O73" s="902"/>
      <c r="P73" s="903"/>
      <c r="Q73" s="151"/>
      <c r="R73" s="925" t="s">
        <v>311</v>
      </c>
      <c r="S73" s="926"/>
      <c r="T73" s="933" t="s">
        <v>321</v>
      </c>
      <c r="U73" s="934"/>
      <c r="V73" s="894"/>
      <c r="W73" s="896"/>
      <c r="X73" s="896"/>
      <c r="Y73" s="895"/>
    </row>
    <row r="74" spans="2:25" s="152" customFormat="1" ht="46.5" customHeight="1" x14ac:dyDescent="0.35">
      <c r="B74" s="897" t="str">
        <f>+'SEPG-F-040'!B77:C77</f>
        <v>Ivan Mauricio Mejia</v>
      </c>
      <c r="C74" s="898"/>
      <c r="D74" s="898"/>
      <c r="E74" s="899"/>
      <c r="F74" s="900" t="s">
        <v>323</v>
      </c>
      <c r="G74" s="900"/>
      <c r="H74" s="900"/>
      <c r="I74" s="901"/>
      <c r="J74" s="901"/>
      <c r="K74" s="901"/>
      <c r="L74" s="901"/>
      <c r="M74" s="901"/>
      <c r="N74" s="901"/>
      <c r="O74" s="902"/>
      <c r="P74" s="903"/>
      <c r="Q74" s="151"/>
      <c r="R74" s="904"/>
      <c r="S74" s="905"/>
      <c r="T74" s="894"/>
      <c r="U74" s="895"/>
      <c r="V74" s="894"/>
      <c r="W74" s="896"/>
      <c r="X74" s="896"/>
      <c r="Y74" s="895"/>
    </row>
    <row r="75" spans="2:25" s="152" customFormat="1" ht="46.5" customHeight="1" x14ac:dyDescent="0.35">
      <c r="B75" s="897" t="str">
        <f>+'SEPG-F-040'!B78:C78</f>
        <v>Andrés Fernando Huerfano</v>
      </c>
      <c r="C75" s="898"/>
      <c r="D75" s="898"/>
      <c r="E75" s="899"/>
      <c r="F75" s="900" t="s">
        <v>323</v>
      </c>
      <c r="G75" s="900"/>
      <c r="H75" s="900"/>
      <c r="I75" s="901"/>
      <c r="J75" s="901"/>
      <c r="K75" s="901"/>
      <c r="L75" s="901"/>
      <c r="M75" s="901"/>
      <c r="N75" s="901"/>
      <c r="O75" s="902"/>
      <c r="P75" s="903"/>
      <c r="Q75" s="151"/>
      <c r="R75" s="904"/>
      <c r="S75" s="905"/>
      <c r="T75" s="894"/>
      <c r="U75" s="895"/>
      <c r="V75" s="894"/>
      <c r="W75" s="896"/>
      <c r="X75" s="896"/>
      <c r="Y75" s="895"/>
    </row>
    <row r="76" spans="2:25" s="152" customFormat="1" ht="46.5" customHeight="1" x14ac:dyDescent="0.35">
      <c r="B76" s="897" t="str">
        <f>+'SEPG-F-040'!B79:C79</f>
        <v>Yuly Andrea Ujueta Castillo</v>
      </c>
      <c r="C76" s="898"/>
      <c r="D76" s="898"/>
      <c r="E76" s="899"/>
      <c r="F76" s="900" t="s">
        <v>323</v>
      </c>
      <c r="G76" s="900"/>
      <c r="H76" s="900"/>
      <c r="I76" s="901"/>
      <c r="J76" s="901"/>
      <c r="K76" s="901"/>
      <c r="L76" s="901"/>
      <c r="M76" s="901"/>
      <c r="N76" s="901"/>
      <c r="O76" s="902"/>
      <c r="P76" s="903"/>
      <c r="Q76" s="151"/>
      <c r="R76" s="904"/>
      <c r="S76" s="905"/>
      <c r="T76" s="894"/>
      <c r="U76" s="895"/>
      <c r="V76" s="894"/>
      <c r="W76" s="896"/>
      <c r="X76" s="896"/>
      <c r="Y76" s="895"/>
    </row>
    <row r="77" spans="2:25" s="152" customFormat="1" ht="46.5" customHeight="1" x14ac:dyDescent="0.35">
      <c r="B77" s="897"/>
      <c r="C77" s="898"/>
      <c r="D77" s="898"/>
      <c r="E77" s="899"/>
      <c r="F77" s="900" t="s">
        <v>323</v>
      </c>
      <c r="G77" s="900"/>
      <c r="H77" s="900"/>
      <c r="I77" s="901"/>
      <c r="J77" s="901"/>
      <c r="K77" s="901"/>
      <c r="L77" s="901"/>
      <c r="M77" s="901"/>
      <c r="N77" s="901"/>
      <c r="O77" s="902"/>
      <c r="P77" s="903"/>
      <c r="Q77" s="151"/>
      <c r="R77" s="904"/>
      <c r="S77" s="905"/>
      <c r="T77" s="894"/>
      <c r="U77" s="895"/>
      <c r="V77" s="894"/>
      <c r="W77" s="896"/>
      <c r="X77" s="896"/>
      <c r="Y77" s="895"/>
    </row>
    <row r="78" spans="2:25" s="152" customFormat="1" ht="46.5" customHeight="1" x14ac:dyDescent="0.35">
      <c r="B78" s="897"/>
      <c r="C78" s="898"/>
      <c r="D78" s="898"/>
      <c r="E78" s="899"/>
      <c r="F78" s="900"/>
      <c r="G78" s="900"/>
      <c r="H78" s="900"/>
      <c r="I78" s="901"/>
      <c r="J78" s="901"/>
      <c r="K78" s="901"/>
      <c r="L78" s="901"/>
      <c r="M78" s="901"/>
      <c r="N78" s="901"/>
      <c r="O78" s="902"/>
      <c r="P78" s="903"/>
      <c r="Q78" s="151"/>
      <c r="R78" s="904"/>
      <c r="S78" s="905"/>
      <c r="T78" s="894"/>
      <c r="U78" s="895"/>
      <c r="V78" s="894"/>
      <c r="W78" s="896"/>
      <c r="X78" s="896"/>
      <c r="Y78" s="895"/>
    </row>
    <row r="79" spans="2:25" s="152" customFormat="1" ht="46.5" customHeight="1" x14ac:dyDescent="0.35">
      <c r="B79" s="897"/>
      <c r="C79" s="898"/>
      <c r="D79" s="898"/>
      <c r="E79" s="899"/>
      <c r="F79" s="900"/>
      <c r="G79" s="900"/>
      <c r="H79" s="900"/>
      <c r="I79" s="901"/>
      <c r="J79" s="901"/>
      <c r="K79" s="901"/>
      <c r="L79" s="901"/>
      <c r="M79" s="901"/>
      <c r="N79" s="901"/>
      <c r="O79" s="902"/>
      <c r="P79" s="903"/>
      <c r="Q79" s="151"/>
      <c r="R79" s="904"/>
      <c r="S79" s="905"/>
      <c r="T79" s="894"/>
      <c r="U79" s="895"/>
      <c r="V79" s="894"/>
      <c r="W79" s="896"/>
      <c r="X79" s="896"/>
      <c r="Y79" s="895"/>
    </row>
    <row r="80" spans="2:25" s="152" customFormat="1" ht="46.5" customHeight="1" x14ac:dyDescent="0.35">
      <c r="B80" s="897"/>
      <c r="C80" s="898"/>
      <c r="D80" s="898"/>
      <c r="E80" s="899"/>
      <c r="F80" s="900"/>
      <c r="G80" s="900"/>
      <c r="H80" s="900"/>
      <c r="I80" s="901"/>
      <c r="J80" s="901"/>
      <c r="K80" s="901"/>
      <c r="L80" s="901"/>
      <c r="M80" s="901"/>
      <c r="N80" s="901"/>
      <c r="O80" s="902"/>
      <c r="P80" s="903"/>
      <c r="Q80" s="151"/>
      <c r="R80" s="904"/>
      <c r="S80" s="905"/>
      <c r="T80" s="894"/>
      <c r="U80" s="895"/>
      <c r="V80" s="894"/>
      <c r="W80" s="896"/>
      <c r="X80" s="896"/>
      <c r="Y80" s="895"/>
    </row>
    <row r="81" spans="2:25" ht="52.5" customHeight="1" x14ac:dyDescent="0.35">
      <c r="B81" s="897"/>
      <c r="C81" s="898"/>
      <c r="D81" s="898"/>
      <c r="E81" s="899"/>
      <c r="F81" s="900"/>
      <c r="G81" s="900"/>
      <c r="H81" s="900"/>
      <c r="I81" s="901"/>
      <c r="J81" s="901"/>
      <c r="K81" s="901"/>
      <c r="L81" s="901"/>
      <c r="M81" s="901"/>
      <c r="N81" s="901"/>
      <c r="O81" s="902"/>
      <c r="P81" s="903"/>
      <c r="Q81" s="151"/>
      <c r="R81" s="904"/>
      <c r="S81" s="905"/>
      <c r="T81" s="894"/>
      <c r="U81" s="895"/>
      <c r="V81" s="894"/>
      <c r="W81" s="896"/>
      <c r="X81" s="896"/>
      <c r="Y81" s="895"/>
    </row>
  </sheetData>
  <sheetProtection sheet="1" objects="1" scenarios="1"/>
  <mergeCells count="467">
    <mergeCell ref="X42:Y44"/>
    <mergeCell ref="B8:D8"/>
    <mergeCell ref="E8:Y8"/>
    <mergeCell ref="T39:T41"/>
    <mergeCell ref="U39:U41"/>
    <mergeCell ref="V39:V41"/>
    <mergeCell ref="W39:W41"/>
    <mergeCell ref="X39:Y41"/>
    <mergeCell ref="T42:T44"/>
    <mergeCell ref="K39:K41"/>
    <mergeCell ref="N39:N41"/>
    <mergeCell ref="K42:K44"/>
    <mergeCell ref="M43:M44"/>
    <mergeCell ref="U42:U44"/>
    <mergeCell ref="N42:N44"/>
    <mergeCell ref="Q39:Q41"/>
    <mergeCell ref="R39:R41"/>
    <mergeCell ref="S39:S41"/>
    <mergeCell ref="P39:P41"/>
    <mergeCell ref="L43:L44"/>
    <mergeCell ref="B18:B20"/>
    <mergeCell ref="H28:H29"/>
    <mergeCell ref="I28:I29"/>
    <mergeCell ref="N27:N29"/>
    <mergeCell ref="G28:G29"/>
    <mergeCell ref="E24:E26"/>
    <mergeCell ref="E27:E29"/>
    <mergeCell ref="D18:D20"/>
    <mergeCell ref="F27:F29"/>
    <mergeCell ref="K27:K29"/>
    <mergeCell ref="D5:W5"/>
    <mergeCell ref="G22:G23"/>
    <mergeCell ref="Q16:Q17"/>
    <mergeCell ref="P21:P23"/>
    <mergeCell ref="Q21:Q23"/>
    <mergeCell ref="Q18:Q20"/>
    <mergeCell ref="S18:S20"/>
    <mergeCell ref="R18:R20"/>
    <mergeCell ref="S21:S23"/>
    <mergeCell ref="P18:P20"/>
    <mergeCell ref="N18:N20"/>
    <mergeCell ref="R21:R23"/>
    <mergeCell ref="B11:Y11"/>
    <mergeCell ref="R16:T16"/>
    <mergeCell ref="U16:V16"/>
    <mergeCell ref="M12:T13"/>
    <mergeCell ref="B10:Y10"/>
    <mergeCell ref="W21:W23"/>
    <mergeCell ref="W30:W32"/>
    <mergeCell ref="B30:B32"/>
    <mergeCell ref="B27:B29"/>
    <mergeCell ref="D27:D29"/>
    <mergeCell ref="D30:D32"/>
    <mergeCell ref="V21:V23"/>
    <mergeCell ref="W27:W29"/>
    <mergeCell ref="U27:U29"/>
    <mergeCell ref="N24:N26"/>
    <mergeCell ref="U30:U32"/>
    <mergeCell ref="V30:V32"/>
    <mergeCell ref="G31:G32"/>
    <mergeCell ref="E30:E32"/>
    <mergeCell ref="H31:H32"/>
    <mergeCell ref="F30:F32"/>
    <mergeCell ref="I31:I32"/>
    <mergeCell ref="K30:K32"/>
    <mergeCell ref="Q27:Q29"/>
    <mergeCell ref="P27:P29"/>
    <mergeCell ref="S30:S32"/>
    <mergeCell ref="N30:N32"/>
    <mergeCell ref="R24:R26"/>
    <mergeCell ref="T30:T32"/>
    <mergeCell ref="G25:G26"/>
    <mergeCell ref="W24:W26"/>
    <mergeCell ref="V18:V20"/>
    <mergeCell ref="T21:T23"/>
    <mergeCell ref="B15:I16"/>
    <mergeCell ref="J15:O16"/>
    <mergeCell ref="O18:O20"/>
    <mergeCell ref="O21:O23"/>
    <mergeCell ref="F24:F26"/>
    <mergeCell ref="W16:W17"/>
    <mergeCell ref="U18:U20"/>
    <mergeCell ref="U21:U23"/>
    <mergeCell ref="U24:U26"/>
    <mergeCell ref="T18:T20"/>
    <mergeCell ref="K21:K23"/>
    <mergeCell ref="B21:B23"/>
    <mergeCell ref="I25:I26"/>
    <mergeCell ref="F21:F23"/>
    <mergeCell ref="H25:H26"/>
    <mergeCell ref="K18:K20"/>
    <mergeCell ref="D21:D23"/>
    <mergeCell ref="T27:T29"/>
    <mergeCell ref="V27:V29"/>
    <mergeCell ref="U12:Y13"/>
    <mergeCell ref="B33:B35"/>
    <mergeCell ref="D33:D35"/>
    <mergeCell ref="E33:E35"/>
    <mergeCell ref="B24:B26"/>
    <mergeCell ref="D24:D26"/>
    <mergeCell ref="B12:L13"/>
    <mergeCell ref="K33:K35"/>
    <mergeCell ref="G34:G35"/>
    <mergeCell ref="H34:H35"/>
    <mergeCell ref="G19:G20"/>
    <mergeCell ref="H19:H20"/>
    <mergeCell ref="I19:I20"/>
    <mergeCell ref="V24:V26"/>
    <mergeCell ref="T24:T26"/>
    <mergeCell ref="S24:S26"/>
    <mergeCell ref="K24:K26"/>
    <mergeCell ref="S27:S29"/>
    <mergeCell ref="O24:O26"/>
    <mergeCell ref="H22:H23"/>
    <mergeCell ref="I22:I23"/>
    <mergeCell ref="Q24:Q26"/>
    <mergeCell ref="R27:R29"/>
    <mergeCell ref="X21:Y23"/>
    <mergeCell ref="X24:Y26"/>
    <mergeCell ref="X27:Y29"/>
    <mergeCell ref="X30:Y32"/>
    <mergeCell ref="E21:E23"/>
    <mergeCell ref="X18:Y20"/>
    <mergeCell ref="X16:Y17"/>
    <mergeCell ref="Q15:Y15"/>
    <mergeCell ref="E18:E20"/>
    <mergeCell ref="F18:F20"/>
    <mergeCell ref="N21:N23"/>
    <mergeCell ref="P24:P26"/>
    <mergeCell ref="Q30:Q32"/>
    <mergeCell ref="R30:R32"/>
    <mergeCell ref="O30:O32"/>
    <mergeCell ref="P30:P32"/>
    <mergeCell ref="O27:O29"/>
    <mergeCell ref="W18:W20"/>
    <mergeCell ref="M19:M20"/>
    <mergeCell ref="L19:L20"/>
    <mergeCell ref="M31:M32"/>
    <mergeCell ref="L31:L32"/>
    <mergeCell ref="M28:M29"/>
    <mergeCell ref="B73:E73"/>
    <mergeCell ref="F73:H73"/>
    <mergeCell ref="I73:J73"/>
    <mergeCell ref="K73:N73"/>
    <mergeCell ref="B72:E72"/>
    <mergeCell ref="F72:H72"/>
    <mergeCell ref="I72:J72"/>
    <mergeCell ref="K72:N72"/>
    <mergeCell ref="B71:J71"/>
    <mergeCell ref="F76:H76"/>
    <mergeCell ref="I76:J76"/>
    <mergeCell ref="K76:N76"/>
    <mergeCell ref="B75:E75"/>
    <mergeCell ref="F75:H75"/>
    <mergeCell ref="I75:J75"/>
    <mergeCell ref="K75:N75"/>
    <mergeCell ref="B74:E74"/>
    <mergeCell ref="F74:H74"/>
    <mergeCell ref="I74:J74"/>
    <mergeCell ref="K74:N74"/>
    <mergeCell ref="B80:E80"/>
    <mergeCell ref="F80:H80"/>
    <mergeCell ref="I80:J80"/>
    <mergeCell ref="K80:N80"/>
    <mergeCell ref="B77:E77"/>
    <mergeCell ref="F77:H77"/>
    <mergeCell ref="I77:J77"/>
    <mergeCell ref="K77:N77"/>
    <mergeCell ref="B78:E78"/>
    <mergeCell ref="I79:J79"/>
    <mergeCell ref="K79:N79"/>
    <mergeCell ref="F78:H78"/>
    <mergeCell ref="I78:J78"/>
    <mergeCell ref="K78:N78"/>
    <mergeCell ref="T33:T35"/>
    <mergeCell ref="U33:U35"/>
    <mergeCell ref="V33:V35"/>
    <mergeCell ref="W33:W35"/>
    <mergeCell ref="X33:Y35"/>
    <mergeCell ref="B36:B38"/>
    <mergeCell ref="D36:D38"/>
    <mergeCell ref="E36:E38"/>
    <mergeCell ref="F36:F38"/>
    <mergeCell ref="K36:K38"/>
    <mergeCell ref="I34:I35"/>
    <mergeCell ref="N33:N35"/>
    <mergeCell ref="R33:R35"/>
    <mergeCell ref="F33:F35"/>
    <mergeCell ref="S33:S35"/>
    <mergeCell ref="O33:O35"/>
    <mergeCell ref="P33:P35"/>
    <mergeCell ref="Q33:Q35"/>
    <mergeCell ref="G37:G38"/>
    <mergeCell ref="H37:H38"/>
    <mergeCell ref="I37:I38"/>
    <mergeCell ref="X36:Y38"/>
    <mergeCell ref="N36:N38"/>
    <mergeCell ref="O36:O38"/>
    <mergeCell ref="P36:P38"/>
    <mergeCell ref="Q36:Q38"/>
    <mergeCell ref="R36:R38"/>
    <mergeCell ref="S36:S38"/>
    <mergeCell ref="T36:T38"/>
    <mergeCell ref="U36:U38"/>
    <mergeCell ref="V36:V38"/>
    <mergeCell ref="W36:W38"/>
    <mergeCell ref="O39:O41"/>
    <mergeCell ref="S42:S44"/>
    <mergeCell ref="V42:V44"/>
    <mergeCell ref="W42:W44"/>
    <mergeCell ref="O42:O44"/>
    <mergeCell ref="Q42:Q44"/>
    <mergeCell ref="R42:R44"/>
    <mergeCell ref="P42:P44"/>
    <mergeCell ref="M46:M47"/>
    <mergeCell ref="B45:B47"/>
    <mergeCell ref="D45:D47"/>
    <mergeCell ref="E45:E47"/>
    <mergeCell ref="F45:F47"/>
    <mergeCell ref="K45:K47"/>
    <mergeCell ref="G46:G47"/>
    <mergeCell ref="H46:H47"/>
    <mergeCell ref="I46:I47"/>
    <mergeCell ref="L46:L47"/>
    <mergeCell ref="S45:S47"/>
    <mergeCell ref="T45:T47"/>
    <mergeCell ref="U45:U47"/>
    <mergeCell ref="V45:V47"/>
    <mergeCell ref="W45:W47"/>
    <mergeCell ref="X45:Y47"/>
    <mergeCell ref="N45:N47"/>
    <mergeCell ref="O45:O47"/>
    <mergeCell ref="P45:P47"/>
    <mergeCell ref="Q45:Q47"/>
    <mergeCell ref="R45:R47"/>
    <mergeCell ref="B48:B50"/>
    <mergeCell ref="D48:D50"/>
    <mergeCell ref="E48:E50"/>
    <mergeCell ref="F48:F50"/>
    <mergeCell ref="K48:K50"/>
    <mergeCell ref="L48:L50"/>
    <mergeCell ref="G49:G50"/>
    <mergeCell ref="H49:H50"/>
    <mergeCell ref="I49:I50"/>
    <mergeCell ref="S48:S50"/>
    <mergeCell ref="T48:T50"/>
    <mergeCell ref="U48:U50"/>
    <mergeCell ref="V48:V50"/>
    <mergeCell ref="W48:W50"/>
    <mergeCell ref="X48:Y50"/>
    <mergeCell ref="M48:M50"/>
    <mergeCell ref="N48:N50"/>
    <mergeCell ref="O48:O50"/>
    <mergeCell ref="P48:P50"/>
    <mergeCell ref="Q48:Q50"/>
    <mergeCell ref="R48:R50"/>
    <mergeCell ref="B51:B53"/>
    <mergeCell ref="D51:D53"/>
    <mergeCell ref="E51:E53"/>
    <mergeCell ref="F51:F53"/>
    <mergeCell ref="K51:K53"/>
    <mergeCell ref="L51:L53"/>
    <mergeCell ref="G52:G53"/>
    <mergeCell ref="H52:H53"/>
    <mergeCell ref="I52:I53"/>
    <mergeCell ref="U51:U53"/>
    <mergeCell ref="V51:V53"/>
    <mergeCell ref="W51:W53"/>
    <mergeCell ref="X51:Y53"/>
    <mergeCell ref="M51:M53"/>
    <mergeCell ref="N51:N53"/>
    <mergeCell ref="O51:O53"/>
    <mergeCell ref="P51:P53"/>
    <mergeCell ref="Q51:Q53"/>
    <mergeCell ref="R51:R53"/>
    <mergeCell ref="K54:K56"/>
    <mergeCell ref="L54:L56"/>
    <mergeCell ref="G55:G56"/>
    <mergeCell ref="H55:H56"/>
    <mergeCell ref="I55:I56"/>
    <mergeCell ref="S51:S53"/>
    <mergeCell ref="T51:T53"/>
    <mergeCell ref="S54:S56"/>
    <mergeCell ref="T54:T56"/>
    <mergeCell ref="U54:U56"/>
    <mergeCell ref="V54:V56"/>
    <mergeCell ref="W54:W56"/>
    <mergeCell ref="X54:Y56"/>
    <mergeCell ref="M54:M56"/>
    <mergeCell ref="N54:N56"/>
    <mergeCell ref="O54:O56"/>
    <mergeCell ref="P54:P56"/>
    <mergeCell ref="Q54:Q56"/>
    <mergeCell ref="R54:R56"/>
    <mergeCell ref="K57:K59"/>
    <mergeCell ref="L57:L59"/>
    <mergeCell ref="I58:I59"/>
    <mergeCell ref="X60:Y62"/>
    <mergeCell ref="N60:N62"/>
    <mergeCell ref="O60:O62"/>
    <mergeCell ref="P60:P62"/>
    <mergeCell ref="Q60:Q62"/>
    <mergeCell ref="R60:R62"/>
    <mergeCell ref="S60:S62"/>
    <mergeCell ref="T60:T62"/>
    <mergeCell ref="S57:S59"/>
    <mergeCell ref="T57:T59"/>
    <mergeCell ref="U57:U59"/>
    <mergeCell ref="V57:V59"/>
    <mergeCell ref="W57:W59"/>
    <mergeCell ref="X57:Y59"/>
    <mergeCell ref="M57:M59"/>
    <mergeCell ref="N57:N59"/>
    <mergeCell ref="O57:O59"/>
    <mergeCell ref="P57:P59"/>
    <mergeCell ref="Q57:Q59"/>
    <mergeCell ref="R57:R59"/>
    <mergeCell ref="X63:Y65"/>
    <mergeCell ref="N63:N65"/>
    <mergeCell ref="O63:O65"/>
    <mergeCell ref="P63:P65"/>
    <mergeCell ref="Q63:Q65"/>
    <mergeCell ref="R63:R65"/>
    <mergeCell ref="S63:S65"/>
    <mergeCell ref="T63:T65"/>
    <mergeCell ref="U63:U65"/>
    <mergeCell ref="W63:W65"/>
    <mergeCell ref="V66:V68"/>
    <mergeCell ref="W66:W68"/>
    <mergeCell ref="W60:W62"/>
    <mergeCell ref="K66:K68"/>
    <mergeCell ref="G67:G68"/>
    <mergeCell ref="H67:H68"/>
    <mergeCell ref="I67:I68"/>
    <mergeCell ref="V63:V65"/>
    <mergeCell ref="N66:N68"/>
    <mergeCell ref="O66:O68"/>
    <mergeCell ref="U60:U62"/>
    <mergeCell ref="V60:V62"/>
    <mergeCell ref="I61:I62"/>
    <mergeCell ref="E7:Y7"/>
    <mergeCell ref="X2:Y2"/>
    <mergeCell ref="X4:Y4"/>
    <mergeCell ref="X3:Y3"/>
    <mergeCell ref="X5:Y5"/>
    <mergeCell ref="D2:W2"/>
    <mergeCell ref="C7:D7"/>
    <mergeCell ref="B2:C5"/>
    <mergeCell ref="D3:W3"/>
    <mergeCell ref="O80:P80"/>
    <mergeCell ref="R77:S77"/>
    <mergeCell ref="R74:S74"/>
    <mergeCell ref="T77:U77"/>
    <mergeCell ref="R80:S80"/>
    <mergeCell ref="T80:U80"/>
    <mergeCell ref="T73:U73"/>
    <mergeCell ref="P66:P68"/>
    <mergeCell ref="Q66:Q68"/>
    <mergeCell ref="R66:R68"/>
    <mergeCell ref="S66:S68"/>
    <mergeCell ref="T66:T68"/>
    <mergeCell ref="U66:U68"/>
    <mergeCell ref="V73:Y73"/>
    <mergeCell ref="V74:Y74"/>
    <mergeCell ref="V75:Y75"/>
    <mergeCell ref="V76:Y76"/>
    <mergeCell ref="O79:P79"/>
    <mergeCell ref="R79:S79"/>
    <mergeCell ref="O78:P78"/>
    <mergeCell ref="R78:S78"/>
    <mergeCell ref="D4:W4"/>
    <mergeCell ref="O76:P76"/>
    <mergeCell ref="O77:P77"/>
    <mergeCell ref="D63:D65"/>
    <mergeCell ref="E63:E65"/>
    <mergeCell ref="F63:F65"/>
    <mergeCell ref="K63:K65"/>
    <mergeCell ref="G64:G65"/>
    <mergeCell ref="H64:H65"/>
    <mergeCell ref="I64:I65"/>
    <mergeCell ref="D60:D62"/>
    <mergeCell ref="E60:E62"/>
    <mergeCell ref="F60:F62"/>
    <mergeCell ref="K60:K62"/>
    <mergeCell ref="G61:G62"/>
    <mergeCell ref="X66:Y68"/>
    <mergeCell ref="V80:Y80"/>
    <mergeCell ref="H40:H41"/>
    <mergeCell ref="G40:G41"/>
    <mergeCell ref="F39:F41"/>
    <mergeCell ref="T74:U74"/>
    <mergeCell ref="R75:S75"/>
    <mergeCell ref="T75:U75"/>
    <mergeCell ref="R76:S76"/>
    <mergeCell ref="T76:U76"/>
    <mergeCell ref="V78:Y78"/>
    <mergeCell ref="T79:U79"/>
    <mergeCell ref="K71:Q71"/>
    <mergeCell ref="R71:Y71"/>
    <mergeCell ref="V72:Y72"/>
    <mergeCell ref="R72:S72"/>
    <mergeCell ref="R73:S73"/>
    <mergeCell ref="T78:U78"/>
    <mergeCell ref="V77:Y77"/>
    <mergeCell ref="O72:P72"/>
    <mergeCell ref="O73:P73"/>
    <mergeCell ref="T72:U72"/>
    <mergeCell ref="O74:P74"/>
    <mergeCell ref="O75:P75"/>
    <mergeCell ref="V79:Y79"/>
    <mergeCell ref="E39:E41"/>
    <mergeCell ref="E42:E44"/>
    <mergeCell ref="F42:F44"/>
    <mergeCell ref="B79:E79"/>
    <mergeCell ref="F79:H79"/>
    <mergeCell ref="B66:B68"/>
    <mergeCell ref="D66:D68"/>
    <mergeCell ref="E66:E68"/>
    <mergeCell ref="F66:F68"/>
    <mergeCell ref="B63:B65"/>
    <mergeCell ref="C18:C68"/>
    <mergeCell ref="B60:B62"/>
    <mergeCell ref="H61:H62"/>
    <mergeCell ref="B57:B59"/>
    <mergeCell ref="D57:D59"/>
    <mergeCell ref="E57:E59"/>
    <mergeCell ref="F57:F59"/>
    <mergeCell ref="G58:G59"/>
    <mergeCell ref="H58:H59"/>
    <mergeCell ref="B54:B56"/>
    <mergeCell ref="D54:D56"/>
    <mergeCell ref="E54:E56"/>
    <mergeCell ref="F54:F56"/>
    <mergeCell ref="B76:E76"/>
    <mergeCell ref="L28:L29"/>
    <mergeCell ref="M25:M26"/>
    <mergeCell ref="L25:L26"/>
    <mergeCell ref="M40:M41"/>
    <mergeCell ref="L40:L41"/>
    <mergeCell ref="M37:M38"/>
    <mergeCell ref="L37:L38"/>
    <mergeCell ref="M34:M35"/>
    <mergeCell ref="L34:L35"/>
    <mergeCell ref="T81:U81"/>
    <mergeCell ref="V81:Y81"/>
    <mergeCell ref="B81:E81"/>
    <mergeCell ref="F81:H81"/>
    <mergeCell ref="I81:J81"/>
    <mergeCell ref="K81:N81"/>
    <mergeCell ref="O81:P81"/>
    <mergeCell ref="R81:S81"/>
    <mergeCell ref="M22:M23"/>
    <mergeCell ref="L22:L23"/>
    <mergeCell ref="M67:M68"/>
    <mergeCell ref="L67:L68"/>
    <mergeCell ref="M64:M65"/>
    <mergeCell ref="L64:L65"/>
    <mergeCell ref="M61:M62"/>
    <mergeCell ref="L61:L62"/>
    <mergeCell ref="I40:I41"/>
    <mergeCell ref="G43:G44"/>
    <mergeCell ref="H43:H44"/>
    <mergeCell ref="I43:I44"/>
    <mergeCell ref="B39:B41"/>
    <mergeCell ref="B42:B44"/>
    <mergeCell ref="D39:D41"/>
    <mergeCell ref="D42:D44"/>
  </mergeCells>
  <phoneticPr fontId="5" type="noConversion"/>
  <conditionalFormatting sqref="I33 I36 I48 I51 I54 I57 I60 I63 I66">
    <cfRule type="containsText" dxfId="310" priority="521" stopIfTrue="1" operator="containsText" text="riesgo Extrema">
      <formula>NOT(ISERROR(SEARCH("riesgo Extrema",I33)))</formula>
    </cfRule>
    <cfRule type="containsText" dxfId="309" priority="531" stopIfTrue="1" operator="containsText" text="riesgo Alta">
      <formula>NOT(ISERROR(SEARCH("riesgo Alta",I33)))</formula>
    </cfRule>
    <cfRule type="containsText" dxfId="308" priority="541" stopIfTrue="1" operator="containsText" text="riesgo Moderada">
      <formula>NOT(ISERROR(SEARCH("riesgo Moderada",I33)))</formula>
    </cfRule>
    <cfRule type="containsText" dxfId="307" priority="551" stopIfTrue="1" operator="containsText" text="riesgo Baja">
      <formula>NOT(ISERROR(SEARCH("riesgo Baja",I33)))</formula>
    </cfRule>
  </conditionalFormatting>
  <conditionalFormatting sqref="I19:I20">
    <cfRule type="containsText" dxfId="306" priority="258" stopIfTrue="1" operator="containsText" text="Riesgo Alto">
      <formula>NOT(ISERROR(SEARCH("Riesgo Alto",I19)))</formula>
    </cfRule>
    <cfRule type="containsText" dxfId="305" priority="259" stopIfTrue="1" operator="containsText" text="Riesgo Moderado">
      <formula>NOT(ISERROR(SEARCH("Riesgo Moderado",I19)))</formula>
    </cfRule>
    <cfRule type="containsText" dxfId="304" priority="260" stopIfTrue="1" operator="containsText" text="Riesgo Bajo">
      <formula>NOT(ISERROR(SEARCH("Riesgo Bajo",I19)))</formula>
    </cfRule>
    <cfRule type="containsText" dxfId="303" priority="261" stopIfTrue="1" operator="containsText" text="Riesgo Alto">
      <formula>NOT(ISERROR(SEARCH("Riesgo Alto",I19)))</formula>
    </cfRule>
    <cfRule type="containsText" dxfId="302" priority="262" stopIfTrue="1" operator="containsText" text="Riesgo Extremo">
      <formula>NOT(ISERROR(SEARCH("Riesgo Extremo",I19)))</formula>
    </cfRule>
  </conditionalFormatting>
  <conditionalFormatting sqref="I19:I20">
    <cfRule type="containsText" dxfId="301" priority="257" stopIfTrue="1" operator="containsText" text="Riesgo Extremo">
      <formula>NOT(ISERROR(SEARCH("Riesgo Extremo",I19)))</formula>
    </cfRule>
  </conditionalFormatting>
  <conditionalFormatting sqref="I22:I23">
    <cfRule type="containsText" dxfId="300" priority="252" stopIfTrue="1" operator="containsText" text="Riesgo Alto">
      <formula>NOT(ISERROR(SEARCH("Riesgo Alto",I22)))</formula>
    </cfRule>
    <cfRule type="containsText" dxfId="299" priority="253" stopIfTrue="1" operator="containsText" text="Riesgo Moderado">
      <formula>NOT(ISERROR(SEARCH("Riesgo Moderado",I22)))</formula>
    </cfRule>
    <cfRule type="containsText" dxfId="298" priority="254" stopIfTrue="1" operator="containsText" text="Riesgo Bajo">
      <formula>NOT(ISERROR(SEARCH("Riesgo Bajo",I22)))</formula>
    </cfRule>
    <cfRule type="containsText" dxfId="297" priority="255" stopIfTrue="1" operator="containsText" text="Riesgo Alto">
      <formula>NOT(ISERROR(SEARCH("Riesgo Alto",I22)))</formula>
    </cfRule>
    <cfRule type="containsText" dxfId="296" priority="256" stopIfTrue="1" operator="containsText" text="Riesgo Extremo">
      <formula>NOT(ISERROR(SEARCH("Riesgo Extremo",I22)))</formula>
    </cfRule>
  </conditionalFormatting>
  <conditionalFormatting sqref="I22:I23">
    <cfRule type="containsText" dxfId="295" priority="251" stopIfTrue="1" operator="containsText" text="Riesgo Extremo">
      <formula>NOT(ISERROR(SEARCH("Riesgo Extremo",I22)))</formula>
    </cfRule>
  </conditionalFormatting>
  <conditionalFormatting sqref="I25:I26">
    <cfRule type="containsText" dxfId="294" priority="246" stopIfTrue="1" operator="containsText" text="Riesgo Alto">
      <formula>NOT(ISERROR(SEARCH("Riesgo Alto",I25)))</formula>
    </cfRule>
    <cfRule type="containsText" dxfId="293" priority="247" stopIfTrue="1" operator="containsText" text="Riesgo Moderado">
      <formula>NOT(ISERROR(SEARCH("Riesgo Moderado",I25)))</formula>
    </cfRule>
    <cfRule type="containsText" dxfId="292" priority="248" stopIfTrue="1" operator="containsText" text="Riesgo Bajo">
      <formula>NOT(ISERROR(SEARCH("Riesgo Bajo",I25)))</formula>
    </cfRule>
    <cfRule type="containsText" dxfId="291" priority="249" stopIfTrue="1" operator="containsText" text="Riesgo Alto">
      <formula>NOT(ISERROR(SEARCH("Riesgo Alto",I25)))</formula>
    </cfRule>
    <cfRule type="containsText" dxfId="290" priority="250" stopIfTrue="1" operator="containsText" text="Riesgo Extremo">
      <formula>NOT(ISERROR(SEARCH("Riesgo Extremo",I25)))</formula>
    </cfRule>
  </conditionalFormatting>
  <conditionalFormatting sqref="I25:I26">
    <cfRule type="containsText" dxfId="289" priority="245" stopIfTrue="1" operator="containsText" text="Riesgo Extremo">
      <formula>NOT(ISERROR(SEARCH("Riesgo Extremo",I25)))</formula>
    </cfRule>
  </conditionalFormatting>
  <conditionalFormatting sqref="I28:I29">
    <cfRule type="containsText" dxfId="288" priority="240" stopIfTrue="1" operator="containsText" text="Riesgo Alto">
      <formula>NOT(ISERROR(SEARCH("Riesgo Alto",I28)))</formula>
    </cfRule>
    <cfRule type="containsText" dxfId="287" priority="241" stopIfTrue="1" operator="containsText" text="Riesgo Moderado">
      <formula>NOT(ISERROR(SEARCH("Riesgo Moderado",I28)))</formula>
    </cfRule>
    <cfRule type="containsText" dxfId="286" priority="242" stopIfTrue="1" operator="containsText" text="Riesgo Bajo">
      <formula>NOT(ISERROR(SEARCH("Riesgo Bajo",I28)))</formula>
    </cfRule>
    <cfRule type="containsText" dxfId="285" priority="243" stopIfTrue="1" operator="containsText" text="Riesgo Alto">
      <formula>NOT(ISERROR(SEARCH("Riesgo Alto",I28)))</formula>
    </cfRule>
    <cfRule type="containsText" dxfId="284" priority="244" stopIfTrue="1" operator="containsText" text="Riesgo Extremo">
      <formula>NOT(ISERROR(SEARCH("Riesgo Extremo",I28)))</formula>
    </cfRule>
  </conditionalFormatting>
  <conditionalFormatting sqref="I28:I29">
    <cfRule type="containsText" dxfId="283" priority="239" stopIfTrue="1" operator="containsText" text="Riesgo Extremo">
      <formula>NOT(ISERROR(SEARCH("Riesgo Extremo",I28)))</formula>
    </cfRule>
  </conditionalFormatting>
  <conditionalFormatting sqref="I31:I32">
    <cfRule type="containsText" dxfId="282" priority="234" stopIfTrue="1" operator="containsText" text="Riesgo Alto">
      <formula>NOT(ISERROR(SEARCH("Riesgo Alto",I31)))</formula>
    </cfRule>
    <cfRule type="containsText" dxfId="281" priority="235" stopIfTrue="1" operator="containsText" text="Riesgo Moderado">
      <formula>NOT(ISERROR(SEARCH("Riesgo Moderado",I31)))</formula>
    </cfRule>
    <cfRule type="containsText" dxfId="280" priority="236" stopIfTrue="1" operator="containsText" text="Riesgo Bajo">
      <formula>NOT(ISERROR(SEARCH("Riesgo Bajo",I31)))</formula>
    </cfRule>
    <cfRule type="containsText" dxfId="279" priority="237" stopIfTrue="1" operator="containsText" text="Riesgo Alto">
      <formula>NOT(ISERROR(SEARCH("Riesgo Alto",I31)))</formula>
    </cfRule>
    <cfRule type="containsText" dxfId="278" priority="238" stopIfTrue="1" operator="containsText" text="Riesgo Extremo">
      <formula>NOT(ISERROR(SEARCH("Riesgo Extremo",I31)))</formula>
    </cfRule>
  </conditionalFormatting>
  <conditionalFormatting sqref="I31:I32">
    <cfRule type="containsText" dxfId="277" priority="233" stopIfTrue="1" operator="containsText" text="Riesgo Extremo">
      <formula>NOT(ISERROR(SEARCH("Riesgo Extremo",I31)))</formula>
    </cfRule>
  </conditionalFormatting>
  <conditionalFormatting sqref="I34:I35">
    <cfRule type="containsText" dxfId="276" priority="228" stopIfTrue="1" operator="containsText" text="Riesgo Alto">
      <formula>NOT(ISERROR(SEARCH("Riesgo Alto",I34)))</formula>
    </cfRule>
    <cfRule type="containsText" dxfId="275" priority="229" stopIfTrue="1" operator="containsText" text="Riesgo Moderado">
      <formula>NOT(ISERROR(SEARCH("Riesgo Moderado",I34)))</formula>
    </cfRule>
    <cfRule type="containsText" dxfId="274" priority="230" stopIfTrue="1" operator="containsText" text="Riesgo Bajo">
      <formula>NOT(ISERROR(SEARCH("Riesgo Bajo",I34)))</formula>
    </cfRule>
    <cfRule type="containsText" dxfId="273" priority="231" stopIfTrue="1" operator="containsText" text="Riesgo Alto">
      <formula>NOT(ISERROR(SEARCH("Riesgo Alto",I34)))</formula>
    </cfRule>
    <cfRule type="containsText" dxfId="272" priority="232" stopIfTrue="1" operator="containsText" text="Riesgo Extremo">
      <formula>NOT(ISERROR(SEARCH("Riesgo Extremo",I34)))</formula>
    </cfRule>
  </conditionalFormatting>
  <conditionalFormatting sqref="I34:I35">
    <cfRule type="containsText" dxfId="271" priority="227" stopIfTrue="1" operator="containsText" text="Riesgo Extremo">
      <formula>NOT(ISERROR(SEARCH("Riesgo Extremo",I34)))</formula>
    </cfRule>
  </conditionalFormatting>
  <conditionalFormatting sqref="I37:I38">
    <cfRule type="containsText" dxfId="270" priority="222" stopIfTrue="1" operator="containsText" text="Riesgo Alto">
      <formula>NOT(ISERROR(SEARCH("Riesgo Alto",I37)))</formula>
    </cfRule>
    <cfRule type="containsText" dxfId="269" priority="223" stopIfTrue="1" operator="containsText" text="Riesgo Moderado">
      <formula>NOT(ISERROR(SEARCH("Riesgo Moderado",I37)))</formula>
    </cfRule>
    <cfRule type="containsText" dxfId="268" priority="224" stopIfTrue="1" operator="containsText" text="Riesgo Bajo">
      <formula>NOT(ISERROR(SEARCH("Riesgo Bajo",I37)))</formula>
    </cfRule>
    <cfRule type="containsText" dxfId="267" priority="225" stopIfTrue="1" operator="containsText" text="Riesgo Alto">
      <formula>NOT(ISERROR(SEARCH("Riesgo Alto",I37)))</formula>
    </cfRule>
    <cfRule type="containsText" dxfId="266" priority="226" stopIfTrue="1" operator="containsText" text="Riesgo Extremo">
      <formula>NOT(ISERROR(SEARCH("Riesgo Extremo",I37)))</formula>
    </cfRule>
  </conditionalFormatting>
  <conditionalFormatting sqref="I37:I38">
    <cfRule type="containsText" dxfId="265" priority="221" stopIfTrue="1" operator="containsText" text="Riesgo Extremo">
      <formula>NOT(ISERROR(SEARCH("Riesgo Extremo",I37)))</formula>
    </cfRule>
  </conditionalFormatting>
  <conditionalFormatting sqref="I49:I50">
    <cfRule type="containsText" dxfId="264" priority="210" stopIfTrue="1" operator="containsText" text="Riesgo Alto">
      <formula>NOT(ISERROR(SEARCH("Riesgo Alto",I49)))</formula>
    </cfRule>
    <cfRule type="containsText" dxfId="263" priority="211" stopIfTrue="1" operator="containsText" text="Riesgo Moderado">
      <formula>NOT(ISERROR(SEARCH("Riesgo Moderado",I49)))</formula>
    </cfRule>
    <cfRule type="containsText" dxfId="262" priority="212" stopIfTrue="1" operator="containsText" text="Riesgo Bajo">
      <formula>NOT(ISERROR(SEARCH("Riesgo Bajo",I49)))</formula>
    </cfRule>
    <cfRule type="containsText" dxfId="261" priority="213" stopIfTrue="1" operator="containsText" text="Riesgo Alto">
      <formula>NOT(ISERROR(SEARCH("Riesgo Alto",I49)))</formula>
    </cfRule>
    <cfRule type="containsText" dxfId="260" priority="214" stopIfTrue="1" operator="containsText" text="Riesgo Extremo">
      <formula>NOT(ISERROR(SEARCH("Riesgo Extremo",I49)))</formula>
    </cfRule>
  </conditionalFormatting>
  <conditionalFormatting sqref="I49:I50">
    <cfRule type="containsText" dxfId="259" priority="209" stopIfTrue="1" operator="containsText" text="Riesgo Extremo">
      <formula>NOT(ISERROR(SEARCH("Riesgo Extremo",I49)))</formula>
    </cfRule>
  </conditionalFormatting>
  <conditionalFormatting sqref="I52:I53">
    <cfRule type="containsText" dxfId="258" priority="204" stopIfTrue="1" operator="containsText" text="Riesgo Alto">
      <formula>NOT(ISERROR(SEARCH("Riesgo Alto",I52)))</formula>
    </cfRule>
    <cfRule type="containsText" dxfId="257" priority="205" stopIfTrue="1" operator="containsText" text="Riesgo Moderado">
      <formula>NOT(ISERROR(SEARCH("Riesgo Moderado",I52)))</formula>
    </cfRule>
    <cfRule type="containsText" dxfId="256" priority="206" stopIfTrue="1" operator="containsText" text="Riesgo Bajo">
      <formula>NOT(ISERROR(SEARCH("Riesgo Bajo",I52)))</formula>
    </cfRule>
    <cfRule type="containsText" dxfId="255" priority="207" stopIfTrue="1" operator="containsText" text="Riesgo Alto">
      <formula>NOT(ISERROR(SEARCH("Riesgo Alto",I52)))</formula>
    </cfRule>
    <cfRule type="containsText" dxfId="254" priority="208" stopIfTrue="1" operator="containsText" text="Riesgo Extremo">
      <formula>NOT(ISERROR(SEARCH("Riesgo Extremo",I52)))</formula>
    </cfRule>
  </conditionalFormatting>
  <conditionalFormatting sqref="I52:I53">
    <cfRule type="containsText" dxfId="253" priority="203" stopIfTrue="1" operator="containsText" text="Riesgo Extremo">
      <formula>NOT(ISERROR(SEARCH("Riesgo Extremo",I52)))</formula>
    </cfRule>
  </conditionalFormatting>
  <conditionalFormatting sqref="I55:I56">
    <cfRule type="containsText" dxfId="252" priority="198" stopIfTrue="1" operator="containsText" text="Riesgo Alto">
      <formula>NOT(ISERROR(SEARCH("Riesgo Alto",I55)))</formula>
    </cfRule>
    <cfRule type="containsText" dxfId="251" priority="199" stopIfTrue="1" operator="containsText" text="Riesgo Moderado">
      <formula>NOT(ISERROR(SEARCH("Riesgo Moderado",I55)))</formula>
    </cfRule>
    <cfRule type="containsText" dxfId="250" priority="200" stopIfTrue="1" operator="containsText" text="Riesgo Bajo">
      <formula>NOT(ISERROR(SEARCH("Riesgo Bajo",I55)))</formula>
    </cfRule>
    <cfRule type="containsText" dxfId="249" priority="201" stopIfTrue="1" operator="containsText" text="Riesgo Alto">
      <formula>NOT(ISERROR(SEARCH("Riesgo Alto",I55)))</formula>
    </cfRule>
    <cfRule type="containsText" dxfId="248" priority="202" stopIfTrue="1" operator="containsText" text="Riesgo Extremo">
      <formula>NOT(ISERROR(SEARCH("Riesgo Extremo",I55)))</formula>
    </cfRule>
  </conditionalFormatting>
  <conditionalFormatting sqref="I55:I56">
    <cfRule type="containsText" dxfId="247" priority="197" stopIfTrue="1" operator="containsText" text="Riesgo Extremo">
      <formula>NOT(ISERROR(SEARCH("Riesgo Extremo",I55)))</formula>
    </cfRule>
  </conditionalFormatting>
  <conditionalFormatting sqref="I58:I59">
    <cfRule type="containsText" dxfId="246" priority="192" stopIfTrue="1" operator="containsText" text="Riesgo Alto">
      <formula>NOT(ISERROR(SEARCH("Riesgo Alto",I58)))</formula>
    </cfRule>
    <cfRule type="containsText" dxfId="245" priority="193" stopIfTrue="1" operator="containsText" text="Riesgo Moderado">
      <formula>NOT(ISERROR(SEARCH("Riesgo Moderado",I58)))</formula>
    </cfRule>
    <cfRule type="containsText" dxfId="244" priority="194" stopIfTrue="1" operator="containsText" text="Riesgo Bajo">
      <formula>NOT(ISERROR(SEARCH("Riesgo Bajo",I58)))</formula>
    </cfRule>
    <cfRule type="containsText" dxfId="243" priority="195" stopIfTrue="1" operator="containsText" text="Riesgo Alto">
      <formula>NOT(ISERROR(SEARCH("Riesgo Alto",I58)))</formula>
    </cfRule>
    <cfRule type="containsText" dxfId="242" priority="196" stopIfTrue="1" operator="containsText" text="Riesgo Extremo">
      <formula>NOT(ISERROR(SEARCH("Riesgo Extremo",I58)))</formula>
    </cfRule>
  </conditionalFormatting>
  <conditionalFormatting sqref="I58:I59">
    <cfRule type="containsText" dxfId="241" priority="191" stopIfTrue="1" operator="containsText" text="Riesgo Extremo">
      <formula>NOT(ISERROR(SEARCH("Riesgo Extremo",I58)))</formula>
    </cfRule>
  </conditionalFormatting>
  <conditionalFormatting sqref="I61:I62">
    <cfRule type="containsText" dxfId="240" priority="186" stopIfTrue="1" operator="containsText" text="Riesgo Alto">
      <formula>NOT(ISERROR(SEARCH("Riesgo Alto",I61)))</formula>
    </cfRule>
    <cfRule type="containsText" dxfId="239" priority="187" stopIfTrue="1" operator="containsText" text="Riesgo Moderado">
      <formula>NOT(ISERROR(SEARCH("Riesgo Moderado",I61)))</formula>
    </cfRule>
    <cfRule type="containsText" dxfId="238" priority="188" stopIfTrue="1" operator="containsText" text="Riesgo Bajo">
      <formula>NOT(ISERROR(SEARCH("Riesgo Bajo",I61)))</formula>
    </cfRule>
    <cfRule type="containsText" dxfId="237" priority="189" stopIfTrue="1" operator="containsText" text="Riesgo Alto">
      <formula>NOT(ISERROR(SEARCH("Riesgo Alto",I61)))</formula>
    </cfRule>
    <cfRule type="containsText" dxfId="236" priority="190" stopIfTrue="1" operator="containsText" text="Riesgo Extremo">
      <formula>NOT(ISERROR(SEARCH("Riesgo Extremo",I61)))</formula>
    </cfRule>
  </conditionalFormatting>
  <conditionalFormatting sqref="I61:I62">
    <cfRule type="containsText" dxfId="235" priority="185" stopIfTrue="1" operator="containsText" text="Riesgo Extremo">
      <formula>NOT(ISERROR(SEARCH("Riesgo Extremo",I61)))</formula>
    </cfRule>
  </conditionalFormatting>
  <conditionalFormatting sqref="I64:I65">
    <cfRule type="containsText" dxfId="234" priority="180" stopIfTrue="1" operator="containsText" text="Riesgo Alto">
      <formula>NOT(ISERROR(SEARCH("Riesgo Alto",I64)))</formula>
    </cfRule>
    <cfRule type="containsText" dxfId="233" priority="181" stopIfTrue="1" operator="containsText" text="Riesgo Moderado">
      <formula>NOT(ISERROR(SEARCH("Riesgo Moderado",I64)))</formula>
    </cfRule>
    <cfRule type="containsText" dxfId="232" priority="182" stopIfTrue="1" operator="containsText" text="Riesgo Bajo">
      <formula>NOT(ISERROR(SEARCH("Riesgo Bajo",I64)))</formula>
    </cfRule>
    <cfRule type="containsText" dxfId="231" priority="183" stopIfTrue="1" operator="containsText" text="Riesgo Alto">
      <formula>NOT(ISERROR(SEARCH("Riesgo Alto",I64)))</formula>
    </cfRule>
    <cfRule type="containsText" dxfId="230" priority="184" stopIfTrue="1" operator="containsText" text="Riesgo Extremo">
      <formula>NOT(ISERROR(SEARCH("Riesgo Extremo",I64)))</formula>
    </cfRule>
  </conditionalFormatting>
  <conditionalFormatting sqref="I64:I65">
    <cfRule type="containsText" dxfId="229" priority="179" stopIfTrue="1" operator="containsText" text="Riesgo Extremo">
      <formula>NOT(ISERROR(SEARCH("Riesgo Extremo",I64)))</formula>
    </cfRule>
  </conditionalFormatting>
  <conditionalFormatting sqref="I67:I68">
    <cfRule type="containsText" dxfId="228" priority="174" stopIfTrue="1" operator="containsText" text="Riesgo Alto">
      <formula>NOT(ISERROR(SEARCH("Riesgo Alto",I67)))</formula>
    </cfRule>
    <cfRule type="containsText" dxfId="227" priority="175" stopIfTrue="1" operator="containsText" text="Riesgo Moderado">
      <formula>NOT(ISERROR(SEARCH("Riesgo Moderado",I67)))</formula>
    </cfRule>
    <cfRule type="containsText" dxfId="226" priority="176" stopIfTrue="1" operator="containsText" text="Riesgo Bajo">
      <formula>NOT(ISERROR(SEARCH("Riesgo Bajo",I67)))</formula>
    </cfRule>
    <cfRule type="containsText" dxfId="225" priority="177" stopIfTrue="1" operator="containsText" text="Riesgo Alto">
      <formula>NOT(ISERROR(SEARCH("Riesgo Alto",I67)))</formula>
    </cfRule>
    <cfRule type="containsText" dxfId="224" priority="178" stopIfTrue="1" operator="containsText" text="Riesgo Extremo">
      <formula>NOT(ISERROR(SEARCH("Riesgo Extremo",I67)))</formula>
    </cfRule>
  </conditionalFormatting>
  <conditionalFormatting sqref="I67:I68">
    <cfRule type="containsText" dxfId="223" priority="173" stopIfTrue="1" operator="containsText" text="Riesgo Extremo">
      <formula>NOT(ISERROR(SEARCH("Riesgo Extremo",I67)))</formula>
    </cfRule>
  </conditionalFormatting>
  <conditionalFormatting sqref="O18 O21 O24 O27 O30 O33 O36 O39 O42 O45 O48 O51 O54 O57 O60 O63 O66">
    <cfRule type="containsText" dxfId="222" priority="120" stopIfTrue="1" operator="containsText" text="Riesgo Alto">
      <formula>NOT(ISERROR(SEARCH("Riesgo Alto",O18)))</formula>
    </cfRule>
    <cfRule type="containsText" dxfId="221" priority="121" stopIfTrue="1" operator="containsText" text="Riesgo Moderado">
      <formula>NOT(ISERROR(SEARCH("Riesgo Moderado",O18)))</formula>
    </cfRule>
    <cfRule type="containsText" dxfId="220" priority="122" stopIfTrue="1" operator="containsText" text="Riesgo Bajo">
      <formula>NOT(ISERROR(SEARCH("Riesgo Bajo",O18)))</formula>
    </cfRule>
    <cfRule type="containsText" dxfId="219" priority="123" stopIfTrue="1" operator="containsText" text="Riesgo Alto">
      <formula>NOT(ISERROR(SEARCH("Riesgo Alto",O18)))</formula>
    </cfRule>
    <cfRule type="containsText" dxfId="218" priority="124" stopIfTrue="1" operator="containsText" text="Riesgo Extremo">
      <formula>NOT(ISERROR(SEARCH("Riesgo Extremo",O18)))</formula>
    </cfRule>
  </conditionalFormatting>
  <conditionalFormatting sqref="O18 O21 O24 O27 O30 O33 O36 O39 O42 O45 O48 O51 O54 O57 O60 O63 O66">
    <cfRule type="containsText" dxfId="217" priority="119" stopIfTrue="1" operator="containsText" text="Riesgo Extremo">
      <formula>NOT(ISERROR(SEARCH("Riesgo Extremo",O18)))</formula>
    </cfRule>
  </conditionalFormatting>
  <conditionalFormatting sqref="I43:I44">
    <cfRule type="containsText" dxfId="216" priority="60" stopIfTrue="1" operator="containsText" text="Riesgo Alto">
      <formula>NOT(ISERROR(SEARCH("Riesgo Alto",I43)))</formula>
    </cfRule>
    <cfRule type="containsText" dxfId="215" priority="61" stopIfTrue="1" operator="containsText" text="Riesgo Moderado">
      <formula>NOT(ISERROR(SEARCH("Riesgo Moderado",I43)))</formula>
    </cfRule>
    <cfRule type="containsText" dxfId="214" priority="62" stopIfTrue="1" operator="containsText" text="Riesgo Bajo">
      <formula>NOT(ISERROR(SEARCH("Riesgo Bajo",I43)))</formula>
    </cfRule>
    <cfRule type="containsText" dxfId="213" priority="63" stopIfTrue="1" operator="containsText" text="Riesgo Alto">
      <formula>NOT(ISERROR(SEARCH("Riesgo Alto",I43)))</formula>
    </cfRule>
    <cfRule type="containsText" dxfId="212" priority="64" stopIfTrue="1" operator="containsText" text="Riesgo Extremo">
      <formula>NOT(ISERROR(SEARCH("Riesgo Extremo",I43)))</formula>
    </cfRule>
  </conditionalFormatting>
  <conditionalFormatting sqref="I43:I44">
    <cfRule type="containsText" dxfId="211" priority="59" stopIfTrue="1" operator="containsText" text="Riesgo Extremo">
      <formula>NOT(ISERROR(SEARCH("Riesgo Extremo",I43)))</formula>
    </cfRule>
  </conditionalFormatting>
  <conditionalFormatting sqref="I46:I47">
    <cfRule type="containsText" dxfId="210" priority="54" stopIfTrue="1" operator="containsText" text="Riesgo Alto">
      <formula>NOT(ISERROR(SEARCH("Riesgo Alto",I46)))</formula>
    </cfRule>
    <cfRule type="containsText" dxfId="209" priority="55" stopIfTrue="1" operator="containsText" text="Riesgo Moderado">
      <formula>NOT(ISERROR(SEARCH("Riesgo Moderado",I46)))</formula>
    </cfRule>
    <cfRule type="containsText" dxfId="208" priority="56" stopIfTrue="1" operator="containsText" text="Riesgo Bajo">
      <formula>NOT(ISERROR(SEARCH("Riesgo Bajo",I46)))</formula>
    </cfRule>
    <cfRule type="containsText" dxfId="207" priority="57" stopIfTrue="1" operator="containsText" text="Riesgo Alto">
      <formula>NOT(ISERROR(SEARCH("Riesgo Alto",I46)))</formula>
    </cfRule>
    <cfRule type="containsText" dxfId="206" priority="58" stopIfTrue="1" operator="containsText" text="Riesgo Extremo">
      <formula>NOT(ISERROR(SEARCH("Riesgo Extremo",I46)))</formula>
    </cfRule>
  </conditionalFormatting>
  <conditionalFormatting sqref="I46:I47">
    <cfRule type="containsText" dxfId="205" priority="53" stopIfTrue="1" operator="containsText" text="Riesgo Extremo">
      <formula>NOT(ISERROR(SEARCH("Riesgo Extremo",I46)))</formula>
    </cfRule>
  </conditionalFormatting>
  <conditionalFormatting sqref="I39">
    <cfRule type="containsText" dxfId="204" priority="7" stopIfTrue="1" operator="containsText" text="riesgo Extrema">
      <formula>NOT(ISERROR(SEARCH("riesgo Extrema",I39)))</formula>
    </cfRule>
    <cfRule type="containsText" dxfId="203" priority="8" stopIfTrue="1" operator="containsText" text="riesgo Alta">
      <formula>NOT(ISERROR(SEARCH("riesgo Alta",I39)))</formula>
    </cfRule>
    <cfRule type="containsText" dxfId="202" priority="9" stopIfTrue="1" operator="containsText" text="riesgo Moderada">
      <formula>NOT(ISERROR(SEARCH("riesgo Moderada",I39)))</formula>
    </cfRule>
    <cfRule type="containsText" dxfId="201" priority="10" stopIfTrue="1" operator="containsText" text="riesgo Baja">
      <formula>NOT(ISERROR(SEARCH("riesgo Baja",I39)))</formula>
    </cfRule>
  </conditionalFormatting>
  <conditionalFormatting sqref="I40:I41">
    <cfRule type="containsText" dxfId="200" priority="2" stopIfTrue="1" operator="containsText" text="Riesgo Alto">
      <formula>NOT(ISERROR(SEARCH("Riesgo Alto",I40)))</formula>
    </cfRule>
    <cfRule type="containsText" dxfId="199" priority="3" stopIfTrue="1" operator="containsText" text="Riesgo Moderado">
      <formula>NOT(ISERROR(SEARCH("Riesgo Moderado",I40)))</formula>
    </cfRule>
    <cfRule type="containsText" dxfId="198" priority="4" stopIfTrue="1" operator="containsText" text="Riesgo Bajo">
      <formula>NOT(ISERROR(SEARCH("Riesgo Bajo",I40)))</formula>
    </cfRule>
    <cfRule type="containsText" dxfId="197" priority="5" stopIfTrue="1" operator="containsText" text="Riesgo Alto">
      <formula>NOT(ISERROR(SEARCH("Riesgo Alto",I40)))</formula>
    </cfRule>
    <cfRule type="containsText" dxfId="196" priority="6" stopIfTrue="1" operator="containsText" text="Riesgo Extremo">
      <formula>NOT(ISERROR(SEARCH("Riesgo Extremo",I40)))</formula>
    </cfRule>
  </conditionalFormatting>
  <conditionalFormatting sqref="I40:I41">
    <cfRule type="containsText" dxfId="195" priority="1" stopIfTrue="1" operator="containsText" text="Riesgo Extremo">
      <formula>NOT(ISERROR(SEARCH("Riesgo Extremo",I40)))</formula>
    </cfRule>
  </conditionalFormatting>
  <dataValidations count="1">
    <dataValidation type="list" allowBlank="1" showInputMessage="1" showErrorMessage="1" errorTitle="Error" error="Esta opción no está permitida" sqref="P60 P42 P63:P68 P45 P48 P51 P54 P57 P18:P39">
      <formula1>OPCIONESDEMANEJO</formula1>
    </dataValidation>
  </dataValidations>
  <printOptions horizontalCentered="1" verticalCentered="1"/>
  <pageMargins left="0.98425196850393704" right="0.39370078740157483" top="0" bottom="0" header="0" footer="0"/>
  <pageSetup paperSize="14" scale="19"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31"/>
  <sheetViews>
    <sheetView showGridLines="0" topLeftCell="B25" workbookViewId="0">
      <selection activeCell="I30" sqref="I30"/>
    </sheetView>
  </sheetViews>
  <sheetFormatPr baseColWidth="10" defaultRowHeight="12.75" x14ac:dyDescent="0.2"/>
  <cols>
    <col min="1" max="1" width="22.140625" customWidth="1"/>
    <col min="2" max="2" width="11.42578125" customWidth="1"/>
    <col min="3" max="3" width="45.42578125" customWidth="1"/>
    <col min="4" max="4" width="14.7109375" customWidth="1"/>
    <col min="5" max="6" width="11.42578125" customWidth="1"/>
    <col min="7" max="7" width="14.42578125" customWidth="1"/>
    <col min="8" max="8" width="11.42578125" customWidth="1"/>
    <col min="9" max="9" width="12.85546875" style="64" customWidth="1"/>
    <col min="10" max="10" width="39.85546875" style="347" customWidth="1"/>
    <col min="11" max="11" width="4" style="347" customWidth="1"/>
    <col min="12" max="12" width="11.42578125" customWidth="1"/>
    <col min="13" max="13" width="45.42578125" customWidth="1"/>
    <col min="14" max="14" width="16" customWidth="1"/>
    <col min="15" max="19" width="11.42578125" customWidth="1"/>
    <col min="20" max="20" width="26.85546875" customWidth="1"/>
    <col min="21" max="21" width="5" customWidth="1"/>
    <col min="23" max="23" width="45.42578125" customWidth="1"/>
    <col min="24" max="24" width="13.5703125" customWidth="1"/>
    <col min="26" max="26" width="14.140625" customWidth="1"/>
    <col min="27" max="27" width="13.140625" customWidth="1"/>
    <col min="29" max="29" width="15.85546875" customWidth="1"/>
    <col min="30" max="30" width="26" customWidth="1"/>
  </cols>
  <sheetData>
    <row r="1" spans="1:11" ht="10.5" customHeight="1" thickBot="1" x14ac:dyDescent="0.25">
      <c r="J1"/>
      <c r="K1"/>
    </row>
    <row r="2" spans="1:11" ht="21" customHeight="1" thickBot="1" x14ac:dyDescent="0.25">
      <c r="A2" s="1042">
        <v>2014</v>
      </c>
      <c r="B2" s="1042" t="s">
        <v>326</v>
      </c>
      <c r="C2" s="1042" t="s">
        <v>13</v>
      </c>
      <c r="D2" s="1051" t="s">
        <v>327</v>
      </c>
      <c r="E2" s="1051"/>
      <c r="F2" s="1051"/>
      <c r="G2" s="1051"/>
      <c r="H2" s="1051"/>
      <c r="I2" s="1052"/>
      <c r="J2"/>
      <c r="K2"/>
    </row>
    <row r="3" spans="1:11" ht="39" customHeight="1" thickBot="1" x14ac:dyDescent="0.25">
      <c r="A3" s="1043"/>
      <c r="B3" s="1044"/>
      <c r="C3" s="1050"/>
      <c r="D3" s="444" t="s">
        <v>329</v>
      </c>
      <c r="E3" s="444" t="s">
        <v>330</v>
      </c>
      <c r="F3" s="444" t="s">
        <v>331</v>
      </c>
      <c r="G3" s="444" t="s">
        <v>329</v>
      </c>
      <c r="H3" s="444" t="s">
        <v>330</v>
      </c>
      <c r="I3" s="444" t="s">
        <v>332</v>
      </c>
      <c r="J3"/>
      <c r="K3"/>
    </row>
    <row r="4" spans="1:11" ht="54" customHeight="1" x14ac:dyDescent="0.2">
      <c r="B4" s="443">
        <v>1</v>
      </c>
      <c r="C4" s="415" t="s">
        <v>322</v>
      </c>
      <c r="D4" s="433">
        <v>3</v>
      </c>
      <c r="E4" s="433">
        <v>6</v>
      </c>
      <c r="F4" s="450" t="s">
        <v>238</v>
      </c>
      <c r="G4" s="435">
        <v>7</v>
      </c>
      <c r="H4" s="435">
        <v>1</v>
      </c>
      <c r="I4" s="451" t="s">
        <v>224</v>
      </c>
      <c r="J4"/>
      <c r="K4"/>
    </row>
    <row r="5" spans="1:11" ht="54" customHeight="1" x14ac:dyDescent="0.2">
      <c r="B5" s="436">
        <v>2</v>
      </c>
      <c r="C5" s="61" t="s">
        <v>312</v>
      </c>
      <c r="D5" s="442">
        <v>3</v>
      </c>
      <c r="E5" s="442">
        <v>6</v>
      </c>
      <c r="F5" s="432" t="s">
        <v>238</v>
      </c>
      <c r="G5" s="431">
        <v>6</v>
      </c>
      <c r="H5" s="431">
        <v>3</v>
      </c>
      <c r="I5" s="452" t="s">
        <v>224</v>
      </c>
      <c r="J5"/>
      <c r="K5"/>
    </row>
    <row r="6" spans="1:11" ht="54" customHeight="1" x14ac:dyDescent="0.2">
      <c r="B6" s="436">
        <v>3</v>
      </c>
      <c r="C6" s="357" t="s">
        <v>313</v>
      </c>
      <c r="D6" s="442">
        <v>2</v>
      </c>
      <c r="E6" s="442">
        <v>6</v>
      </c>
      <c r="F6" s="432" t="s">
        <v>249</v>
      </c>
      <c r="G6" s="431">
        <v>6</v>
      </c>
      <c r="H6" s="431">
        <v>1</v>
      </c>
      <c r="I6" s="452" t="s">
        <v>224</v>
      </c>
      <c r="J6"/>
      <c r="K6"/>
    </row>
    <row r="7" spans="1:11" ht="39" thickBot="1" x14ac:dyDescent="0.25">
      <c r="B7" s="438">
        <v>4</v>
      </c>
      <c r="C7" s="421" t="s">
        <v>315</v>
      </c>
      <c r="D7" s="439">
        <v>2</v>
      </c>
      <c r="E7" s="439">
        <v>7</v>
      </c>
      <c r="F7" s="424" t="s">
        <v>237</v>
      </c>
      <c r="G7" s="440">
        <v>1</v>
      </c>
      <c r="H7" s="440">
        <v>2</v>
      </c>
      <c r="I7" s="426" t="s">
        <v>222</v>
      </c>
      <c r="J7"/>
      <c r="K7"/>
    </row>
    <row r="8" spans="1:11" x14ac:dyDescent="0.2">
      <c r="J8"/>
      <c r="K8"/>
    </row>
    <row r="9" spans="1:11" ht="13.5" thickBot="1" x14ac:dyDescent="0.25">
      <c r="I9"/>
      <c r="J9"/>
    </row>
    <row r="10" spans="1:11" ht="21" customHeight="1" thickBot="1" x14ac:dyDescent="0.25">
      <c r="A10" s="1042">
        <v>2015</v>
      </c>
      <c r="B10" s="1042" t="s">
        <v>326</v>
      </c>
      <c r="C10" s="1042" t="s">
        <v>13</v>
      </c>
      <c r="D10" s="1046" t="s">
        <v>328</v>
      </c>
      <c r="E10" s="1047"/>
      <c r="F10" s="1047"/>
      <c r="G10" s="1047"/>
      <c r="H10" s="1047"/>
      <c r="I10" s="1048"/>
      <c r="J10"/>
    </row>
    <row r="11" spans="1:11" ht="39" customHeight="1" thickBot="1" x14ac:dyDescent="0.25">
      <c r="A11" s="1043"/>
      <c r="B11" s="1044"/>
      <c r="C11" s="1050"/>
      <c r="D11" s="444" t="s">
        <v>329</v>
      </c>
      <c r="E11" s="444" t="s">
        <v>330</v>
      </c>
      <c r="F11" s="444" t="s">
        <v>331</v>
      </c>
      <c r="G11" s="444" t="s">
        <v>329</v>
      </c>
      <c r="H11" s="444" t="s">
        <v>330</v>
      </c>
      <c r="I11" s="444" t="s">
        <v>332</v>
      </c>
      <c r="J11" s="444" t="s">
        <v>333</v>
      </c>
    </row>
    <row r="12" spans="1:11" ht="58.5" customHeight="1" x14ac:dyDescent="0.2">
      <c r="B12" s="443">
        <v>1</v>
      </c>
      <c r="C12" s="415" t="s">
        <v>335</v>
      </c>
      <c r="D12" s="433">
        <v>1</v>
      </c>
      <c r="E12" s="433">
        <v>7</v>
      </c>
      <c r="F12" s="434" t="s">
        <v>236</v>
      </c>
      <c r="G12" s="435">
        <v>7</v>
      </c>
      <c r="H12" s="435">
        <v>1</v>
      </c>
      <c r="I12" s="434" t="s">
        <v>220</v>
      </c>
      <c r="J12" s="427" t="s">
        <v>338</v>
      </c>
    </row>
    <row r="13" spans="1:11" ht="58.5" customHeight="1" x14ac:dyDescent="0.2">
      <c r="B13" s="436">
        <v>2</v>
      </c>
      <c r="C13" s="61" t="s">
        <v>336</v>
      </c>
      <c r="D13" s="442">
        <v>2</v>
      </c>
      <c r="E13" s="442">
        <v>6</v>
      </c>
      <c r="F13" s="432" t="s">
        <v>249</v>
      </c>
      <c r="G13" s="431">
        <v>6</v>
      </c>
      <c r="H13" s="431">
        <v>3</v>
      </c>
      <c r="I13" s="430" t="s">
        <v>222</v>
      </c>
      <c r="J13" s="428" t="s">
        <v>339</v>
      </c>
    </row>
    <row r="14" spans="1:11" ht="58.5" customHeight="1" x14ac:dyDescent="0.2">
      <c r="B14" s="436">
        <v>3</v>
      </c>
      <c r="C14" s="357" t="s">
        <v>313</v>
      </c>
      <c r="D14" s="442">
        <v>2</v>
      </c>
      <c r="E14" s="442">
        <v>6</v>
      </c>
      <c r="F14" s="432" t="s">
        <v>249</v>
      </c>
      <c r="G14" s="431">
        <v>6</v>
      </c>
      <c r="H14" s="431">
        <v>1</v>
      </c>
      <c r="I14" s="430" t="s">
        <v>224</v>
      </c>
      <c r="J14" s="437"/>
    </row>
    <row r="15" spans="1:11" ht="39" thickBot="1" x14ac:dyDescent="0.25">
      <c r="B15" s="438">
        <v>4</v>
      </c>
      <c r="C15" s="421" t="s">
        <v>315</v>
      </c>
      <c r="D15" s="439">
        <v>2</v>
      </c>
      <c r="E15" s="439">
        <v>6</v>
      </c>
      <c r="F15" s="424" t="s">
        <v>249</v>
      </c>
      <c r="G15" s="440">
        <v>1</v>
      </c>
      <c r="H15" s="440">
        <v>2</v>
      </c>
      <c r="I15" s="429" t="s">
        <v>222</v>
      </c>
      <c r="J15" s="441" t="s">
        <v>340</v>
      </c>
    </row>
    <row r="17" spans="1:10" ht="13.5" thickBot="1" x14ac:dyDescent="0.25"/>
    <row r="18" spans="1:10" ht="13.5" thickBot="1" x14ac:dyDescent="0.25">
      <c r="A18" s="1042">
        <v>2016</v>
      </c>
      <c r="B18" s="1042" t="s">
        <v>326</v>
      </c>
      <c r="C18" s="1042" t="s">
        <v>13</v>
      </c>
      <c r="D18" s="1046" t="s">
        <v>344</v>
      </c>
      <c r="E18" s="1047"/>
      <c r="F18" s="1047"/>
      <c r="G18" s="1047"/>
      <c r="H18" s="1047"/>
      <c r="I18" s="1048"/>
      <c r="J18"/>
    </row>
    <row r="19" spans="1:10" ht="30" customHeight="1" thickBot="1" x14ac:dyDescent="0.25">
      <c r="A19" s="1043"/>
      <c r="B19" s="1043"/>
      <c r="C19" s="1045"/>
      <c r="D19" s="348" t="s">
        <v>329</v>
      </c>
      <c r="E19" s="348" t="s">
        <v>330</v>
      </c>
      <c r="F19" s="348" t="s">
        <v>331</v>
      </c>
      <c r="G19" s="348" t="s">
        <v>329</v>
      </c>
      <c r="H19" s="348" t="s">
        <v>330</v>
      </c>
      <c r="I19" s="348" t="s">
        <v>332</v>
      </c>
      <c r="J19" s="348" t="s">
        <v>333</v>
      </c>
    </row>
    <row r="20" spans="1:10" ht="38.25" x14ac:dyDescent="0.2">
      <c r="B20" s="349">
        <v>1</v>
      </c>
      <c r="C20" s="415" t="s">
        <v>341</v>
      </c>
      <c r="D20" s="350">
        <v>1</v>
      </c>
      <c r="E20" s="351">
        <v>7</v>
      </c>
      <c r="F20" s="416" t="s">
        <v>236</v>
      </c>
      <c r="G20" s="417">
        <v>7</v>
      </c>
      <c r="H20" s="417">
        <v>1</v>
      </c>
      <c r="I20" s="418" t="s">
        <v>220</v>
      </c>
      <c r="J20" s="414" t="s">
        <v>462</v>
      </c>
    </row>
    <row r="21" spans="1:10" ht="51" x14ac:dyDescent="0.2">
      <c r="B21" s="354">
        <v>2</v>
      </c>
      <c r="C21" s="61" t="s">
        <v>336</v>
      </c>
      <c r="D21" s="355">
        <v>2</v>
      </c>
      <c r="E21" s="356">
        <v>6</v>
      </c>
      <c r="F21" s="352" t="s">
        <v>249</v>
      </c>
      <c r="G21" s="353">
        <v>6</v>
      </c>
      <c r="H21" s="353">
        <v>3</v>
      </c>
      <c r="I21" s="419" t="s">
        <v>222</v>
      </c>
      <c r="J21" s="1049" t="s">
        <v>347</v>
      </c>
    </row>
    <row r="22" spans="1:10" ht="38.25" x14ac:dyDescent="0.2">
      <c r="B22" s="354">
        <v>3</v>
      </c>
      <c r="C22" s="357" t="s">
        <v>313</v>
      </c>
      <c r="D22" s="355">
        <v>2</v>
      </c>
      <c r="E22" s="356">
        <v>6</v>
      </c>
      <c r="F22" s="352" t="s">
        <v>249</v>
      </c>
      <c r="G22" s="353">
        <v>6</v>
      </c>
      <c r="H22" s="353">
        <v>1</v>
      </c>
      <c r="I22" s="419" t="s">
        <v>224</v>
      </c>
      <c r="J22" s="1049"/>
    </row>
    <row r="23" spans="1:10" ht="39" thickBot="1" x14ac:dyDescent="0.25">
      <c r="B23" s="420">
        <v>4</v>
      </c>
      <c r="C23" s="421" t="s">
        <v>315</v>
      </c>
      <c r="D23" s="422">
        <v>2</v>
      </c>
      <c r="E23" s="423">
        <v>6</v>
      </c>
      <c r="F23" s="424" t="s">
        <v>249</v>
      </c>
      <c r="G23" s="425">
        <v>1</v>
      </c>
      <c r="H23" s="425">
        <v>2</v>
      </c>
      <c r="I23" s="426" t="s">
        <v>222</v>
      </c>
      <c r="J23" s="5"/>
    </row>
    <row r="24" spans="1:10" x14ac:dyDescent="0.2">
      <c r="I24"/>
      <c r="J24"/>
    </row>
    <row r="25" spans="1:10" ht="13.5" thickBot="1" x14ac:dyDescent="0.25">
      <c r="I25"/>
      <c r="J25"/>
    </row>
    <row r="26" spans="1:10" ht="13.5" thickBot="1" x14ac:dyDescent="0.25">
      <c r="A26" s="1042">
        <v>2017</v>
      </c>
      <c r="B26" s="1042" t="s">
        <v>326</v>
      </c>
      <c r="C26" s="1042" t="s">
        <v>13</v>
      </c>
      <c r="D26" s="1046" t="s">
        <v>463</v>
      </c>
      <c r="E26" s="1047"/>
      <c r="F26" s="1047"/>
      <c r="G26" s="1047"/>
      <c r="H26" s="1047"/>
      <c r="I26" s="1048"/>
      <c r="J26"/>
    </row>
    <row r="27" spans="1:10" ht="13.5" thickBot="1" x14ac:dyDescent="0.25">
      <c r="A27" s="1043"/>
      <c r="B27" s="1043"/>
      <c r="C27" s="1045"/>
      <c r="D27" s="348" t="s">
        <v>329</v>
      </c>
      <c r="E27" s="348" t="s">
        <v>330</v>
      </c>
      <c r="F27" s="348" t="s">
        <v>331</v>
      </c>
      <c r="G27" s="348" t="s">
        <v>329</v>
      </c>
      <c r="H27" s="348" t="s">
        <v>330</v>
      </c>
      <c r="I27" s="348" t="s">
        <v>332</v>
      </c>
      <c r="J27" s="444" t="s">
        <v>333</v>
      </c>
    </row>
    <row r="28" spans="1:10" ht="38.25" x14ac:dyDescent="0.2">
      <c r="B28" s="349">
        <v>1</v>
      </c>
      <c r="C28" s="453" t="s">
        <v>341</v>
      </c>
      <c r="D28" s="350">
        <v>1</v>
      </c>
      <c r="E28" s="351">
        <v>7</v>
      </c>
      <c r="F28" s="416" t="s">
        <v>236</v>
      </c>
      <c r="G28" s="417">
        <v>1</v>
      </c>
      <c r="H28" s="417">
        <v>1</v>
      </c>
      <c r="I28" s="445" t="s">
        <v>220</v>
      </c>
      <c r="J28" s="448" t="s">
        <v>465</v>
      </c>
    </row>
    <row r="29" spans="1:10" ht="51" x14ac:dyDescent="0.2">
      <c r="B29" s="354">
        <v>2</v>
      </c>
      <c r="C29" s="448" t="s">
        <v>336</v>
      </c>
      <c r="D29" s="355">
        <v>2</v>
      </c>
      <c r="E29" s="356">
        <v>6</v>
      </c>
      <c r="F29" s="352" t="s">
        <v>249</v>
      </c>
      <c r="G29" s="353">
        <v>1</v>
      </c>
      <c r="H29" s="353">
        <v>1</v>
      </c>
      <c r="I29" s="446" t="s">
        <v>220</v>
      </c>
      <c r="J29" s="449" t="s">
        <v>464</v>
      </c>
    </row>
    <row r="30" spans="1:10" ht="102" x14ac:dyDescent="0.2">
      <c r="B30" s="354">
        <v>3</v>
      </c>
      <c r="C30" s="448" t="s">
        <v>446</v>
      </c>
      <c r="D30" s="355">
        <v>2</v>
      </c>
      <c r="E30" s="356">
        <v>6</v>
      </c>
      <c r="F30" s="352" t="s">
        <v>249</v>
      </c>
      <c r="G30" s="353">
        <v>1</v>
      </c>
      <c r="H30" s="353">
        <v>1</v>
      </c>
      <c r="I30" s="446" t="s">
        <v>220</v>
      </c>
      <c r="J30" s="455" t="s">
        <v>467</v>
      </c>
    </row>
    <row r="31" spans="1:10" ht="64.5" thickBot="1" x14ac:dyDescent="0.25">
      <c r="B31" s="420">
        <v>4</v>
      </c>
      <c r="C31" s="454" t="s">
        <v>466</v>
      </c>
      <c r="D31" s="422">
        <v>2</v>
      </c>
      <c r="E31" s="423">
        <v>6</v>
      </c>
      <c r="F31" s="424" t="s">
        <v>249</v>
      </c>
      <c r="G31" s="425">
        <v>1</v>
      </c>
      <c r="H31" s="425">
        <v>1</v>
      </c>
      <c r="I31" s="447" t="s">
        <v>220</v>
      </c>
      <c r="J31" s="455" t="s">
        <v>468</v>
      </c>
    </row>
  </sheetData>
  <mergeCells count="17">
    <mergeCell ref="C2:C3"/>
    <mergeCell ref="D2:I2"/>
    <mergeCell ref="B10:B11"/>
    <mergeCell ref="C10:C11"/>
    <mergeCell ref="D10:I10"/>
    <mergeCell ref="C18:C19"/>
    <mergeCell ref="D18:I18"/>
    <mergeCell ref="J21:J22"/>
    <mergeCell ref="B26:B27"/>
    <mergeCell ref="C26:C27"/>
    <mergeCell ref="D26:I26"/>
    <mergeCell ref="A2:A3"/>
    <mergeCell ref="A10:A11"/>
    <mergeCell ref="A18:A19"/>
    <mergeCell ref="A26:A27"/>
    <mergeCell ref="B18:B19"/>
    <mergeCell ref="B2:B3"/>
  </mergeCells>
  <conditionalFormatting sqref="K4:K6">
    <cfRule type="containsText" dxfId="194" priority="175" stopIfTrue="1" operator="containsText" text="Riesgo Extremo">
      <formula>NOT(ISERROR(SEARCH("Riesgo Extremo",K4)))</formula>
    </cfRule>
  </conditionalFormatting>
  <conditionalFormatting sqref="F6">
    <cfRule type="containsText" dxfId="193" priority="182" stopIfTrue="1" operator="containsText" text="Riesgo Alto">
      <formula>NOT(ISERROR(SEARCH("Riesgo Alto",F6)))</formula>
    </cfRule>
    <cfRule type="containsText" dxfId="192" priority="183" stopIfTrue="1" operator="containsText" text="Riesgo Moderado">
      <formula>NOT(ISERROR(SEARCH("Riesgo Moderado",F6)))</formula>
    </cfRule>
    <cfRule type="containsText" dxfId="191" priority="184" stopIfTrue="1" operator="containsText" text="Riesgo Bajo">
      <formula>NOT(ISERROR(SEARCH("Riesgo Bajo",F6)))</formula>
    </cfRule>
    <cfRule type="containsText" dxfId="190" priority="185" stopIfTrue="1" operator="containsText" text="Riesgo Alto">
      <formula>NOT(ISERROR(SEARCH("Riesgo Alto",F6)))</formula>
    </cfRule>
    <cfRule type="containsText" dxfId="189" priority="186" stopIfTrue="1" operator="containsText" text="Riesgo Extremo">
      <formula>NOT(ISERROR(SEARCH("Riesgo Extremo",F6)))</formula>
    </cfRule>
  </conditionalFormatting>
  <conditionalFormatting sqref="F6">
    <cfRule type="containsText" dxfId="188" priority="181" stopIfTrue="1" operator="containsText" text="Riesgo Extremo">
      <formula>NOT(ISERROR(SEARCH("Riesgo Extremo",F6)))</formula>
    </cfRule>
  </conditionalFormatting>
  <conditionalFormatting sqref="K4:K6">
    <cfRule type="containsText" dxfId="187" priority="176" stopIfTrue="1" operator="containsText" text="Riesgo Alto">
      <formula>NOT(ISERROR(SEARCH("Riesgo Alto",K4)))</formula>
    </cfRule>
    <cfRule type="containsText" dxfId="186" priority="177" stopIfTrue="1" operator="containsText" text="Riesgo Moderado">
      <formula>NOT(ISERROR(SEARCH("Riesgo Moderado",K4)))</formula>
    </cfRule>
    <cfRule type="containsText" dxfId="185" priority="178" stopIfTrue="1" operator="containsText" text="Riesgo Bajo">
      <formula>NOT(ISERROR(SEARCH("Riesgo Bajo",K4)))</formula>
    </cfRule>
    <cfRule type="containsText" dxfId="184" priority="179" stopIfTrue="1" operator="containsText" text="Riesgo Alto">
      <formula>NOT(ISERROR(SEARCH("Riesgo Alto",K4)))</formula>
    </cfRule>
    <cfRule type="containsText" dxfId="183" priority="180" stopIfTrue="1" operator="containsText" text="Riesgo Extremo">
      <formula>NOT(ISERROR(SEARCH("Riesgo Extremo",K4)))</formula>
    </cfRule>
  </conditionalFormatting>
  <conditionalFormatting sqref="I4:I5">
    <cfRule type="containsText" dxfId="182" priority="121" stopIfTrue="1" operator="containsText" text="Riesgo Extremo">
      <formula>NOT(ISERROR(SEARCH("Riesgo Extremo",I4)))</formula>
    </cfRule>
  </conditionalFormatting>
  <conditionalFormatting sqref="I6">
    <cfRule type="containsText" dxfId="181" priority="170" stopIfTrue="1" operator="containsText" text="Riesgo Alto">
      <formula>NOT(ISERROR(SEARCH("Riesgo Alto",I6)))</formula>
    </cfRule>
    <cfRule type="containsText" dxfId="180" priority="171" stopIfTrue="1" operator="containsText" text="Riesgo Moderado">
      <formula>NOT(ISERROR(SEARCH("Riesgo Moderado",I6)))</formula>
    </cfRule>
    <cfRule type="containsText" dxfId="179" priority="172" stopIfTrue="1" operator="containsText" text="Riesgo Bajo">
      <formula>NOT(ISERROR(SEARCH("Riesgo Bajo",I6)))</formula>
    </cfRule>
    <cfRule type="containsText" dxfId="178" priority="173" stopIfTrue="1" operator="containsText" text="Riesgo Alto">
      <formula>NOT(ISERROR(SEARCH("Riesgo Alto",I6)))</formula>
    </cfRule>
    <cfRule type="containsText" dxfId="177" priority="174" stopIfTrue="1" operator="containsText" text="Riesgo Extremo">
      <formula>NOT(ISERROR(SEARCH("Riesgo Extremo",I6)))</formula>
    </cfRule>
  </conditionalFormatting>
  <conditionalFormatting sqref="I6">
    <cfRule type="containsText" dxfId="176" priority="169" stopIfTrue="1" operator="containsText" text="Riesgo Extremo">
      <formula>NOT(ISERROR(SEARCH("Riesgo Extremo",I6)))</formula>
    </cfRule>
  </conditionalFormatting>
  <conditionalFormatting sqref="I7">
    <cfRule type="containsText" dxfId="175" priority="164" stopIfTrue="1" operator="containsText" text="Riesgo Alto">
      <formula>NOT(ISERROR(SEARCH("Riesgo Alto",I7)))</formula>
    </cfRule>
    <cfRule type="containsText" dxfId="174" priority="165" stopIfTrue="1" operator="containsText" text="Riesgo Moderado">
      <formula>NOT(ISERROR(SEARCH("Riesgo Moderado",I7)))</formula>
    </cfRule>
    <cfRule type="containsText" dxfId="173" priority="166" stopIfTrue="1" operator="containsText" text="Riesgo Bajo">
      <formula>NOT(ISERROR(SEARCH("Riesgo Bajo",I7)))</formula>
    </cfRule>
    <cfRule type="containsText" dxfId="172" priority="167" stopIfTrue="1" operator="containsText" text="Riesgo Alto">
      <formula>NOT(ISERROR(SEARCH("Riesgo Alto",I7)))</formula>
    </cfRule>
    <cfRule type="containsText" dxfId="171" priority="168" stopIfTrue="1" operator="containsText" text="Riesgo Extremo">
      <formula>NOT(ISERROR(SEARCH("Riesgo Extremo",I7)))</formula>
    </cfRule>
  </conditionalFormatting>
  <conditionalFormatting sqref="I7">
    <cfRule type="containsText" dxfId="170" priority="163" stopIfTrue="1" operator="containsText" text="Riesgo Extremo">
      <formula>NOT(ISERROR(SEARCH("Riesgo Extremo",I7)))</formula>
    </cfRule>
  </conditionalFormatting>
  <conditionalFormatting sqref="F14">
    <cfRule type="containsText" dxfId="169" priority="158" stopIfTrue="1" operator="containsText" text="Riesgo Alto">
      <formula>NOT(ISERROR(SEARCH("Riesgo Alto",F14)))</formula>
    </cfRule>
    <cfRule type="containsText" dxfId="168" priority="159" stopIfTrue="1" operator="containsText" text="Riesgo Moderado">
      <formula>NOT(ISERROR(SEARCH("Riesgo Moderado",F14)))</formula>
    </cfRule>
    <cfRule type="containsText" dxfId="167" priority="160" stopIfTrue="1" operator="containsText" text="Riesgo Bajo">
      <formula>NOT(ISERROR(SEARCH("Riesgo Bajo",F14)))</formula>
    </cfRule>
    <cfRule type="containsText" dxfId="166" priority="161" stopIfTrue="1" operator="containsText" text="Riesgo Alto">
      <formula>NOT(ISERROR(SEARCH("Riesgo Alto",F14)))</formula>
    </cfRule>
    <cfRule type="containsText" dxfId="165" priority="162" stopIfTrue="1" operator="containsText" text="Riesgo Extremo">
      <formula>NOT(ISERROR(SEARCH("Riesgo Extremo",F14)))</formula>
    </cfRule>
  </conditionalFormatting>
  <conditionalFormatting sqref="F14">
    <cfRule type="containsText" dxfId="164" priority="157" stopIfTrue="1" operator="containsText" text="Riesgo Extremo">
      <formula>NOT(ISERROR(SEARCH("Riesgo Extremo",F14)))</formula>
    </cfRule>
  </conditionalFormatting>
  <conditionalFormatting sqref="F15">
    <cfRule type="containsText" dxfId="163" priority="152" stopIfTrue="1" operator="containsText" text="Riesgo Alto">
      <formula>NOT(ISERROR(SEARCH("Riesgo Alto",F15)))</formula>
    </cfRule>
    <cfRule type="containsText" dxfId="162" priority="153" stopIfTrue="1" operator="containsText" text="Riesgo Moderado">
      <formula>NOT(ISERROR(SEARCH("Riesgo Moderado",F15)))</formula>
    </cfRule>
    <cfRule type="containsText" dxfId="161" priority="154" stopIfTrue="1" operator="containsText" text="Riesgo Bajo">
      <formula>NOT(ISERROR(SEARCH("Riesgo Bajo",F15)))</formula>
    </cfRule>
    <cfRule type="containsText" dxfId="160" priority="155" stopIfTrue="1" operator="containsText" text="Riesgo Alto">
      <formula>NOT(ISERROR(SEARCH("Riesgo Alto",F15)))</formula>
    </cfRule>
    <cfRule type="containsText" dxfId="159" priority="156" stopIfTrue="1" operator="containsText" text="Riesgo Extremo">
      <formula>NOT(ISERROR(SEARCH("Riesgo Extremo",F15)))</formula>
    </cfRule>
  </conditionalFormatting>
  <conditionalFormatting sqref="F15">
    <cfRule type="containsText" dxfId="158" priority="151" stopIfTrue="1" operator="containsText" text="Riesgo Extremo">
      <formula>NOT(ISERROR(SEARCH("Riesgo Extremo",F15)))</formula>
    </cfRule>
  </conditionalFormatting>
  <conditionalFormatting sqref="I14">
    <cfRule type="containsText" dxfId="157" priority="146" stopIfTrue="1" operator="containsText" text="Riesgo Alto">
      <formula>NOT(ISERROR(SEARCH("Riesgo Alto",I14)))</formula>
    </cfRule>
    <cfRule type="containsText" dxfId="156" priority="147" stopIfTrue="1" operator="containsText" text="Riesgo Moderado">
      <formula>NOT(ISERROR(SEARCH("Riesgo Moderado",I14)))</formula>
    </cfRule>
    <cfRule type="containsText" dxfId="155" priority="148" stopIfTrue="1" operator="containsText" text="Riesgo Bajo">
      <formula>NOT(ISERROR(SEARCH("Riesgo Bajo",I14)))</formula>
    </cfRule>
    <cfRule type="containsText" dxfId="154" priority="149" stopIfTrue="1" operator="containsText" text="Riesgo Alto">
      <formula>NOT(ISERROR(SEARCH("Riesgo Alto",I14)))</formula>
    </cfRule>
    <cfRule type="containsText" dxfId="153" priority="150" stopIfTrue="1" operator="containsText" text="Riesgo Extremo">
      <formula>NOT(ISERROR(SEARCH("Riesgo Extremo",I14)))</formula>
    </cfRule>
  </conditionalFormatting>
  <conditionalFormatting sqref="I14">
    <cfRule type="containsText" dxfId="152" priority="145" stopIfTrue="1" operator="containsText" text="Riesgo Extremo">
      <formula>NOT(ISERROR(SEARCH("Riesgo Extremo",I14)))</formula>
    </cfRule>
  </conditionalFormatting>
  <conditionalFormatting sqref="I15">
    <cfRule type="containsText" dxfId="151" priority="140" stopIfTrue="1" operator="containsText" text="Riesgo Alto">
      <formula>NOT(ISERROR(SEARCH("Riesgo Alto",I15)))</formula>
    </cfRule>
    <cfRule type="containsText" dxfId="150" priority="141" stopIfTrue="1" operator="containsText" text="Riesgo Moderado">
      <formula>NOT(ISERROR(SEARCH("Riesgo Moderado",I15)))</formula>
    </cfRule>
    <cfRule type="containsText" dxfId="149" priority="142" stopIfTrue="1" operator="containsText" text="Riesgo Bajo">
      <formula>NOT(ISERROR(SEARCH("Riesgo Bajo",I15)))</formula>
    </cfRule>
    <cfRule type="containsText" dxfId="148" priority="143" stopIfTrue="1" operator="containsText" text="Riesgo Alto">
      <formula>NOT(ISERROR(SEARCH("Riesgo Alto",I15)))</formula>
    </cfRule>
    <cfRule type="containsText" dxfId="147" priority="144" stopIfTrue="1" operator="containsText" text="Riesgo Extremo">
      <formula>NOT(ISERROR(SEARCH("Riesgo Extremo",I15)))</formula>
    </cfRule>
  </conditionalFormatting>
  <conditionalFormatting sqref="I15">
    <cfRule type="containsText" dxfId="146" priority="139" stopIfTrue="1" operator="containsText" text="Riesgo Extremo">
      <formula>NOT(ISERROR(SEARCH("Riesgo Extremo",I15)))</formula>
    </cfRule>
  </conditionalFormatting>
  <conditionalFormatting sqref="I4:I5">
    <cfRule type="containsText" dxfId="145" priority="122" stopIfTrue="1" operator="containsText" text="Riesgo Alto">
      <formula>NOT(ISERROR(SEARCH("Riesgo Alto",I4)))</formula>
    </cfRule>
    <cfRule type="containsText" dxfId="144" priority="123" stopIfTrue="1" operator="containsText" text="Riesgo Moderado">
      <formula>NOT(ISERROR(SEARCH("Riesgo Moderado",I4)))</formula>
    </cfRule>
    <cfRule type="containsText" dxfId="143" priority="124" stopIfTrue="1" operator="containsText" text="Riesgo Bajo">
      <formula>NOT(ISERROR(SEARCH("Riesgo Bajo",I4)))</formula>
    </cfRule>
    <cfRule type="containsText" dxfId="142" priority="125" stopIfTrue="1" operator="containsText" text="Riesgo Alto">
      <formula>NOT(ISERROR(SEARCH("Riesgo Alto",I4)))</formula>
    </cfRule>
    <cfRule type="containsText" dxfId="141" priority="126" stopIfTrue="1" operator="containsText" text="Riesgo Extremo">
      <formula>NOT(ISERROR(SEARCH("Riesgo Extremo",I4)))</formula>
    </cfRule>
  </conditionalFormatting>
  <conditionalFormatting sqref="F4:F5">
    <cfRule type="containsText" dxfId="140" priority="134" stopIfTrue="1" operator="containsText" text="Riesgo Alto">
      <formula>NOT(ISERROR(SEARCH("Riesgo Alto",F4)))</formula>
    </cfRule>
    <cfRule type="containsText" dxfId="139" priority="135" stopIfTrue="1" operator="containsText" text="Riesgo Moderado">
      <formula>NOT(ISERROR(SEARCH("Riesgo Moderado",F4)))</formula>
    </cfRule>
    <cfRule type="containsText" dxfId="138" priority="136" stopIfTrue="1" operator="containsText" text="Riesgo Bajo">
      <formula>NOT(ISERROR(SEARCH("Riesgo Bajo",F4)))</formula>
    </cfRule>
    <cfRule type="containsText" dxfId="137" priority="137" stopIfTrue="1" operator="containsText" text="Riesgo Alto">
      <formula>NOT(ISERROR(SEARCH("Riesgo Alto",F4)))</formula>
    </cfRule>
    <cfRule type="containsText" dxfId="136" priority="138" stopIfTrue="1" operator="containsText" text="Riesgo Extremo">
      <formula>NOT(ISERROR(SEARCH("Riesgo Extremo",F4)))</formula>
    </cfRule>
  </conditionalFormatting>
  <conditionalFormatting sqref="F4:F5">
    <cfRule type="containsText" dxfId="135" priority="133" stopIfTrue="1" operator="containsText" text="Riesgo Extremo">
      <formula>NOT(ISERROR(SEARCH("Riesgo Extremo",F4)))</formula>
    </cfRule>
  </conditionalFormatting>
  <conditionalFormatting sqref="F7">
    <cfRule type="containsText" dxfId="134" priority="128" stopIfTrue="1" operator="containsText" text="Riesgo Alto">
      <formula>NOT(ISERROR(SEARCH("Riesgo Alto",F7)))</formula>
    </cfRule>
    <cfRule type="containsText" dxfId="133" priority="129" stopIfTrue="1" operator="containsText" text="Riesgo Moderado">
      <formula>NOT(ISERROR(SEARCH("Riesgo Moderado",F7)))</formula>
    </cfRule>
    <cfRule type="containsText" dxfId="132" priority="130" stopIfTrue="1" operator="containsText" text="Riesgo Bajo">
      <formula>NOT(ISERROR(SEARCH("Riesgo Bajo",F7)))</formula>
    </cfRule>
    <cfRule type="containsText" dxfId="131" priority="131" stopIfTrue="1" operator="containsText" text="Riesgo Alto">
      <formula>NOT(ISERROR(SEARCH("Riesgo Alto",F7)))</formula>
    </cfRule>
    <cfRule type="containsText" dxfId="130" priority="132" stopIfTrue="1" operator="containsText" text="Riesgo Extremo">
      <formula>NOT(ISERROR(SEARCH("Riesgo Extremo",F7)))</formula>
    </cfRule>
  </conditionalFormatting>
  <conditionalFormatting sqref="F7">
    <cfRule type="containsText" dxfId="129" priority="127" stopIfTrue="1" operator="containsText" text="Riesgo Extremo">
      <formula>NOT(ISERROR(SEARCH("Riesgo Extremo",F7)))</formula>
    </cfRule>
  </conditionalFormatting>
  <conditionalFormatting sqref="F12">
    <cfRule type="containsText" dxfId="128" priority="116" stopIfTrue="1" operator="containsText" text="Riesgo Alto">
      <formula>NOT(ISERROR(SEARCH("Riesgo Alto",F12)))</formula>
    </cfRule>
    <cfRule type="containsText" dxfId="127" priority="117" stopIfTrue="1" operator="containsText" text="Riesgo Moderado">
      <formula>NOT(ISERROR(SEARCH("Riesgo Moderado",F12)))</formula>
    </cfRule>
    <cfRule type="containsText" dxfId="126" priority="118" stopIfTrue="1" operator="containsText" text="Riesgo Bajo">
      <formula>NOT(ISERROR(SEARCH("Riesgo Bajo",F12)))</formula>
    </cfRule>
    <cfRule type="containsText" dxfId="125" priority="119" stopIfTrue="1" operator="containsText" text="Riesgo Alto">
      <formula>NOT(ISERROR(SEARCH("Riesgo Alto",F12)))</formula>
    </cfRule>
    <cfRule type="containsText" dxfId="124" priority="120" stopIfTrue="1" operator="containsText" text="Riesgo Extremo">
      <formula>NOT(ISERROR(SEARCH("Riesgo Extremo",F12)))</formula>
    </cfRule>
  </conditionalFormatting>
  <conditionalFormatting sqref="F12">
    <cfRule type="containsText" dxfId="123" priority="115" stopIfTrue="1" operator="containsText" text="Riesgo Extremo">
      <formula>NOT(ISERROR(SEARCH("Riesgo Extremo",F12)))</formula>
    </cfRule>
  </conditionalFormatting>
  <conditionalFormatting sqref="I12">
    <cfRule type="containsText" dxfId="122" priority="110" stopIfTrue="1" operator="containsText" text="Riesgo Alto">
      <formula>NOT(ISERROR(SEARCH("Riesgo Alto",I12)))</formula>
    </cfRule>
    <cfRule type="containsText" dxfId="121" priority="111" stopIfTrue="1" operator="containsText" text="Riesgo Moderado">
      <formula>NOT(ISERROR(SEARCH("Riesgo Moderado",I12)))</formula>
    </cfRule>
    <cfRule type="containsText" dxfId="120" priority="112" stopIfTrue="1" operator="containsText" text="Riesgo Bajo">
      <formula>NOT(ISERROR(SEARCH("Riesgo Bajo",I12)))</formula>
    </cfRule>
    <cfRule type="containsText" dxfId="119" priority="113" stopIfTrue="1" operator="containsText" text="Riesgo Alto">
      <formula>NOT(ISERROR(SEARCH("Riesgo Alto",I12)))</formula>
    </cfRule>
    <cfRule type="containsText" dxfId="118" priority="114" stopIfTrue="1" operator="containsText" text="Riesgo Extremo">
      <formula>NOT(ISERROR(SEARCH("Riesgo Extremo",I12)))</formula>
    </cfRule>
  </conditionalFormatting>
  <conditionalFormatting sqref="I12">
    <cfRule type="containsText" dxfId="117" priority="109" stopIfTrue="1" operator="containsText" text="Riesgo Extremo">
      <formula>NOT(ISERROR(SEARCH("Riesgo Extremo",I12)))</formula>
    </cfRule>
  </conditionalFormatting>
  <conditionalFormatting sqref="F13">
    <cfRule type="containsText" dxfId="116" priority="104" stopIfTrue="1" operator="containsText" text="Riesgo Alto">
      <formula>NOT(ISERROR(SEARCH("Riesgo Alto",F13)))</formula>
    </cfRule>
    <cfRule type="containsText" dxfId="115" priority="105" stopIfTrue="1" operator="containsText" text="Riesgo Moderado">
      <formula>NOT(ISERROR(SEARCH("Riesgo Moderado",F13)))</formula>
    </cfRule>
    <cfRule type="containsText" dxfId="114" priority="106" stopIfTrue="1" operator="containsText" text="Riesgo Bajo">
      <formula>NOT(ISERROR(SEARCH("Riesgo Bajo",F13)))</formula>
    </cfRule>
    <cfRule type="containsText" dxfId="113" priority="107" stopIfTrue="1" operator="containsText" text="Riesgo Alto">
      <formula>NOT(ISERROR(SEARCH("Riesgo Alto",F13)))</formula>
    </cfRule>
    <cfRule type="containsText" dxfId="112" priority="108" stopIfTrue="1" operator="containsText" text="Riesgo Extremo">
      <formula>NOT(ISERROR(SEARCH("Riesgo Extremo",F13)))</formula>
    </cfRule>
  </conditionalFormatting>
  <conditionalFormatting sqref="F13">
    <cfRule type="containsText" dxfId="111" priority="103" stopIfTrue="1" operator="containsText" text="Riesgo Extremo">
      <formula>NOT(ISERROR(SEARCH("Riesgo Extremo",F13)))</formula>
    </cfRule>
  </conditionalFormatting>
  <conditionalFormatting sqref="I13">
    <cfRule type="containsText" dxfId="110" priority="98" stopIfTrue="1" operator="containsText" text="Riesgo Alto">
      <formula>NOT(ISERROR(SEARCH("Riesgo Alto",I13)))</formula>
    </cfRule>
    <cfRule type="containsText" dxfId="109" priority="99" stopIfTrue="1" operator="containsText" text="Riesgo Moderado">
      <formula>NOT(ISERROR(SEARCH("Riesgo Moderado",I13)))</formula>
    </cfRule>
    <cfRule type="containsText" dxfId="108" priority="100" stopIfTrue="1" operator="containsText" text="Riesgo Bajo">
      <formula>NOT(ISERROR(SEARCH("Riesgo Bajo",I13)))</formula>
    </cfRule>
    <cfRule type="containsText" dxfId="107" priority="101" stopIfTrue="1" operator="containsText" text="Riesgo Alto">
      <formula>NOT(ISERROR(SEARCH("Riesgo Alto",I13)))</formula>
    </cfRule>
    <cfRule type="containsText" dxfId="106" priority="102" stopIfTrue="1" operator="containsText" text="Riesgo Extremo">
      <formula>NOT(ISERROR(SEARCH("Riesgo Extremo",I13)))</formula>
    </cfRule>
  </conditionalFormatting>
  <conditionalFormatting sqref="I13">
    <cfRule type="containsText" dxfId="105" priority="97" stopIfTrue="1" operator="containsText" text="Riesgo Extremo">
      <formula>NOT(ISERROR(SEARCH("Riesgo Extremo",I13)))</formula>
    </cfRule>
  </conditionalFormatting>
  <conditionalFormatting sqref="F22">
    <cfRule type="containsText" dxfId="104" priority="92" stopIfTrue="1" operator="containsText" text="Riesgo Alto">
      <formula>NOT(ISERROR(SEARCH("Riesgo Alto",F22)))</formula>
    </cfRule>
    <cfRule type="containsText" dxfId="103" priority="93" stopIfTrue="1" operator="containsText" text="Riesgo Moderado">
      <formula>NOT(ISERROR(SEARCH("Riesgo Moderado",F22)))</formula>
    </cfRule>
    <cfRule type="containsText" dxfId="102" priority="94" stopIfTrue="1" operator="containsText" text="Riesgo Bajo">
      <formula>NOT(ISERROR(SEARCH("Riesgo Bajo",F22)))</formula>
    </cfRule>
    <cfRule type="containsText" dxfId="101" priority="95" stopIfTrue="1" operator="containsText" text="Riesgo Alto">
      <formula>NOT(ISERROR(SEARCH("Riesgo Alto",F22)))</formula>
    </cfRule>
    <cfRule type="containsText" dxfId="100" priority="96" stopIfTrue="1" operator="containsText" text="Riesgo Extremo">
      <formula>NOT(ISERROR(SEARCH("Riesgo Extremo",F22)))</formula>
    </cfRule>
  </conditionalFormatting>
  <conditionalFormatting sqref="F22">
    <cfRule type="containsText" dxfId="99" priority="91" stopIfTrue="1" operator="containsText" text="Riesgo Extremo">
      <formula>NOT(ISERROR(SEARCH("Riesgo Extremo",F22)))</formula>
    </cfRule>
  </conditionalFormatting>
  <conditionalFormatting sqref="F23">
    <cfRule type="containsText" dxfId="98" priority="86" stopIfTrue="1" operator="containsText" text="Riesgo Alto">
      <formula>NOT(ISERROR(SEARCH("Riesgo Alto",F23)))</formula>
    </cfRule>
    <cfRule type="containsText" dxfId="97" priority="87" stopIfTrue="1" operator="containsText" text="Riesgo Moderado">
      <formula>NOT(ISERROR(SEARCH("Riesgo Moderado",F23)))</formula>
    </cfRule>
    <cfRule type="containsText" dxfId="96" priority="88" stopIfTrue="1" operator="containsText" text="Riesgo Bajo">
      <formula>NOT(ISERROR(SEARCH("Riesgo Bajo",F23)))</formula>
    </cfRule>
    <cfRule type="containsText" dxfId="95" priority="89" stopIfTrue="1" operator="containsText" text="Riesgo Alto">
      <formula>NOT(ISERROR(SEARCH("Riesgo Alto",F23)))</formula>
    </cfRule>
    <cfRule type="containsText" dxfId="94" priority="90" stopIfTrue="1" operator="containsText" text="Riesgo Extremo">
      <formula>NOT(ISERROR(SEARCH("Riesgo Extremo",F23)))</formula>
    </cfRule>
  </conditionalFormatting>
  <conditionalFormatting sqref="F23">
    <cfRule type="containsText" dxfId="93" priority="85" stopIfTrue="1" operator="containsText" text="Riesgo Extremo">
      <formula>NOT(ISERROR(SEARCH("Riesgo Extremo",F23)))</formula>
    </cfRule>
  </conditionalFormatting>
  <conditionalFormatting sqref="I22">
    <cfRule type="containsText" dxfId="92" priority="80" stopIfTrue="1" operator="containsText" text="Riesgo Alto">
      <formula>NOT(ISERROR(SEARCH("Riesgo Alto",I22)))</formula>
    </cfRule>
    <cfRule type="containsText" dxfId="91" priority="81" stopIfTrue="1" operator="containsText" text="Riesgo Moderado">
      <formula>NOT(ISERROR(SEARCH("Riesgo Moderado",I22)))</formula>
    </cfRule>
    <cfRule type="containsText" dxfId="90" priority="82" stopIfTrue="1" operator="containsText" text="Riesgo Bajo">
      <formula>NOT(ISERROR(SEARCH("Riesgo Bajo",I22)))</formula>
    </cfRule>
    <cfRule type="containsText" dxfId="89" priority="83" stopIfTrue="1" operator="containsText" text="Riesgo Alto">
      <formula>NOT(ISERROR(SEARCH("Riesgo Alto",I22)))</formula>
    </cfRule>
    <cfRule type="containsText" dxfId="88" priority="84" stopIfTrue="1" operator="containsText" text="Riesgo Extremo">
      <formula>NOT(ISERROR(SEARCH("Riesgo Extremo",I22)))</formula>
    </cfRule>
  </conditionalFormatting>
  <conditionalFormatting sqref="I22">
    <cfRule type="containsText" dxfId="87" priority="79" stopIfTrue="1" operator="containsText" text="Riesgo Extremo">
      <formula>NOT(ISERROR(SEARCH("Riesgo Extremo",I22)))</formula>
    </cfRule>
  </conditionalFormatting>
  <conditionalFormatting sqref="I23">
    <cfRule type="containsText" dxfId="86" priority="74" stopIfTrue="1" operator="containsText" text="Riesgo Alto">
      <formula>NOT(ISERROR(SEARCH("Riesgo Alto",I23)))</formula>
    </cfRule>
    <cfRule type="containsText" dxfId="85" priority="75" stopIfTrue="1" operator="containsText" text="Riesgo Moderado">
      <formula>NOT(ISERROR(SEARCH("Riesgo Moderado",I23)))</formula>
    </cfRule>
    <cfRule type="containsText" dxfId="84" priority="76" stopIfTrue="1" operator="containsText" text="Riesgo Bajo">
      <formula>NOT(ISERROR(SEARCH("Riesgo Bajo",I23)))</formula>
    </cfRule>
    <cfRule type="containsText" dxfId="83" priority="77" stopIfTrue="1" operator="containsText" text="Riesgo Alto">
      <formula>NOT(ISERROR(SEARCH("Riesgo Alto",I23)))</formula>
    </cfRule>
    <cfRule type="containsText" dxfId="82" priority="78" stopIfTrue="1" operator="containsText" text="Riesgo Extremo">
      <formula>NOT(ISERROR(SEARCH("Riesgo Extremo",I23)))</formula>
    </cfRule>
  </conditionalFormatting>
  <conditionalFormatting sqref="I23">
    <cfRule type="containsText" dxfId="81" priority="73" stopIfTrue="1" operator="containsText" text="Riesgo Extremo">
      <formula>NOT(ISERROR(SEARCH("Riesgo Extremo",I23)))</formula>
    </cfRule>
  </conditionalFormatting>
  <conditionalFormatting sqref="F20">
    <cfRule type="containsText" dxfId="80" priority="68" stopIfTrue="1" operator="containsText" text="Riesgo Alto">
      <formula>NOT(ISERROR(SEARCH("Riesgo Alto",F20)))</formula>
    </cfRule>
    <cfRule type="containsText" dxfId="79" priority="69" stopIfTrue="1" operator="containsText" text="Riesgo Moderado">
      <formula>NOT(ISERROR(SEARCH("Riesgo Moderado",F20)))</formula>
    </cfRule>
    <cfRule type="containsText" dxfId="78" priority="70" stopIfTrue="1" operator="containsText" text="Riesgo Bajo">
      <formula>NOT(ISERROR(SEARCH("Riesgo Bajo",F20)))</formula>
    </cfRule>
    <cfRule type="containsText" dxfId="77" priority="71" stopIfTrue="1" operator="containsText" text="Riesgo Alto">
      <formula>NOT(ISERROR(SEARCH("Riesgo Alto",F20)))</formula>
    </cfRule>
    <cfRule type="containsText" dxfId="76" priority="72" stopIfTrue="1" operator="containsText" text="Riesgo Extremo">
      <formula>NOT(ISERROR(SEARCH("Riesgo Extremo",F20)))</formula>
    </cfRule>
  </conditionalFormatting>
  <conditionalFormatting sqref="F20">
    <cfRule type="containsText" dxfId="75" priority="67" stopIfTrue="1" operator="containsText" text="Riesgo Extremo">
      <formula>NOT(ISERROR(SEARCH("Riesgo Extremo",F20)))</formula>
    </cfRule>
  </conditionalFormatting>
  <conditionalFormatting sqref="I20">
    <cfRule type="containsText" dxfId="74" priority="62" stopIfTrue="1" operator="containsText" text="Riesgo Alto">
      <formula>NOT(ISERROR(SEARCH("Riesgo Alto",I20)))</formula>
    </cfRule>
    <cfRule type="containsText" dxfId="73" priority="63" stopIfTrue="1" operator="containsText" text="Riesgo Moderado">
      <formula>NOT(ISERROR(SEARCH("Riesgo Moderado",I20)))</formula>
    </cfRule>
    <cfRule type="containsText" dxfId="72" priority="64" stopIfTrue="1" operator="containsText" text="Riesgo Bajo">
      <formula>NOT(ISERROR(SEARCH("Riesgo Bajo",I20)))</formula>
    </cfRule>
    <cfRule type="containsText" dxfId="71" priority="65" stopIfTrue="1" operator="containsText" text="Riesgo Alto">
      <formula>NOT(ISERROR(SEARCH("Riesgo Alto",I20)))</formula>
    </cfRule>
    <cfRule type="containsText" dxfId="70" priority="66" stopIfTrue="1" operator="containsText" text="Riesgo Extremo">
      <formula>NOT(ISERROR(SEARCH("Riesgo Extremo",I20)))</formula>
    </cfRule>
  </conditionalFormatting>
  <conditionalFormatting sqref="I20">
    <cfRule type="containsText" dxfId="69" priority="61" stopIfTrue="1" operator="containsText" text="Riesgo Extremo">
      <formula>NOT(ISERROR(SEARCH("Riesgo Extremo",I20)))</formula>
    </cfRule>
  </conditionalFormatting>
  <conditionalFormatting sqref="F21">
    <cfRule type="containsText" dxfId="68" priority="56" stopIfTrue="1" operator="containsText" text="Riesgo Alto">
      <formula>NOT(ISERROR(SEARCH("Riesgo Alto",F21)))</formula>
    </cfRule>
    <cfRule type="containsText" dxfId="67" priority="57" stopIfTrue="1" operator="containsText" text="Riesgo Moderado">
      <formula>NOT(ISERROR(SEARCH("Riesgo Moderado",F21)))</formula>
    </cfRule>
    <cfRule type="containsText" dxfId="66" priority="58" stopIfTrue="1" operator="containsText" text="Riesgo Bajo">
      <formula>NOT(ISERROR(SEARCH("Riesgo Bajo",F21)))</formula>
    </cfRule>
    <cfRule type="containsText" dxfId="65" priority="59" stopIfTrue="1" operator="containsText" text="Riesgo Alto">
      <formula>NOT(ISERROR(SEARCH("Riesgo Alto",F21)))</formula>
    </cfRule>
    <cfRule type="containsText" dxfId="64" priority="60" stopIfTrue="1" operator="containsText" text="Riesgo Extremo">
      <formula>NOT(ISERROR(SEARCH("Riesgo Extremo",F21)))</formula>
    </cfRule>
  </conditionalFormatting>
  <conditionalFormatting sqref="F21">
    <cfRule type="containsText" dxfId="63" priority="55" stopIfTrue="1" operator="containsText" text="Riesgo Extremo">
      <formula>NOT(ISERROR(SEARCH("Riesgo Extremo",F21)))</formula>
    </cfRule>
  </conditionalFormatting>
  <conditionalFormatting sqref="I21">
    <cfRule type="containsText" dxfId="62" priority="50" stopIfTrue="1" operator="containsText" text="Riesgo Alto">
      <formula>NOT(ISERROR(SEARCH("Riesgo Alto",I21)))</formula>
    </cfRule>
    <cfRule type="containsText" dxfId="61" priority="51" stopIfTrue="1" operator="containsText" text="Riesgo Moderado">
      <formula>NOT(ISERROR(SEARCH("Riesgo Moderado",I21)))</formula>
    </cfRule>
    <cfRule type="containsText" dxfId="60" priority="52" stopIfTrue="1" operator="containsText" text="Riesgo Bajo">
      <formula>NOT(ISERROR(SEARCH("Riesgo Bajo",I21)))</formula>
    </cfRule>
    <cfRule type="containsText" dxfId="59" priority="53" stopIfTrue="1" operator="containsText" text="Riesgo Alto">
      <formula>NOT(ISERROR(SEARCH("Riesgo Alto",I21)))</formula>
    </cfRule>
    <cfRule type="containsText" dxfId="58" priority="54" stopIfTrue="1" operator="containsText" text="Riesgo Extremo">
      <formula>NOT(ISERROR(SEARCH("Riesgo Extremo",I21)))</formula>
    </cfRule>
  </conditionalFormatting>
  <conditionalFormatting sqref="I21">
    <cfRule type="containsText" dxfId="57" priority="49" stopIfTrue="1" operator="containsText" text="Riesgo Extremo">
      <formula>NOT(ISERROR(SEARCH("Riesgo Extremo",I21)))</formula>
    </cfRule>
  </conditionalFormatting>
  <conditionalFormatting sqref="F30">
    <cfRule type="containsText" dxfId="56" priority="44" stopIfTrue="1" operator="containsText" text="Riesgo Alto">
      <formula>NOT(ISERROR(SEARCH("Riesgo Alto",F30)))</formula>
    </cfRule>
    <cfRule type="containsText" dxfId="55" priority="45" stopIfTrue="1" operator="containsText" text="Riesgo Moderado">
      <formula>NOT(ISERROR(SEARCH("Riesgo Moderado",F30)))</formula>
    </cfRule>
    <cfRule type="containsText" dxfId="54" priority="46" stopIfTrue="1" operator="containsText" text="Riesgo Bajo">
      <formula>NOT(ISERROR(SEARCH("Riesgo Bajo",F30)))</formula>
    </cfRule>
    <cfRule type="containsText" dxfId="53" priority="47" stopIfTrue="1" operator="containsText" text="Riesgo Alto">
      <formula>NOT(ISERROR(SEARCH("Riesgo Alto",F30)))</formula>
    </cfRule>
    <cfRule type="containsText" dxfId="52" priority="48" stopIfTrue="1" operator="containsText" text="Riesgo Extremo">
      <formula>NOT(ISERROR(SEARCH("Riesgo Extremo",F30)))</formula>
    </cfRule>
  </conditionalFormatting>
  <conditionalFormatting sqref="F30">
    <cfRule type="containsText" dxfId="51" priority="43" stopIfTrue="1" operator="containsText" text="Riesgo Extremo">
      <formula>NOT(ISERROR(SEARCH("Riesgo Extremo",F30)))</formula>
    </cfRule>
  </conditionalFormatting>
  <conditionalFormatting sqref="F31">
    <cfRule type="containsText" dxfId="50" priority="38" stopIfTrue="1" operator="containsText" text="Riesgo Alto">
      <formula>NOT(ISERROR(SEARCH("Riesgo Alto",F31)))</formula>
    </cfRule>
    <cfRule type="containsText" dxfId="49" priority="39" stopIfTrue="1" operator="containsText" text="Riesgo Moderado">
      <formula>NOT(ISERROR(SEARCH("Riesgo Moderado",F31)))</formula>
    </cfRule>
    <cfRule type="containsText" dxfId="48" priority="40" stopIfTrue="1" operator="containsText" text="Riesgo Bajo">
      <formula>NOT(ISERROR(SEARCH("Riesgo Bajo",F31)))</formula>
    </cfRule>
    <cfRule type="containsText" dxfId="47" priority="41" stopIfTrue="1" operator="containsText" text="Riesgo Alto">
      <formula>NOT(ISERROR(SEARCH("Riesgo Alto",F31)))</formula>
    </cfRule>
    <cfRule type="containsText" dxfId="46" priority="42" stopIfTrue="1" operator="containsText" text="Riesgo Extremo">
      <formula>NOT(ISERROR(SEARCH("Riesgo Extremo",F31)))</formula>
    </cfRule>
  </conditionalFormatting>
  <conditionalFormatting sqref="F31">
    <cfRule type="containsText" dxfId="45" priority="37" stopIfTrue="1" operator="containsText" text="Riesgo Extremo">
      <formula>NOT(ISERROR(SEARCH("Riesgo Extremo",F31)))</formula>
    </cfRule>
  </conditionalFormatting>
  <conditionalFormatting sqref="I30">
    <cfRule type="containsText" dxfId="44" priority="32" stopIfTrue="1" operator="containsText" text="Riesgo Alto">
      <formula>NOT(ISERROR(SEARCH("Riesgo Alto",I30)))</formula>
    </cfRule>
    <cfRule type="containsText" dxfId="43" priority="33" stopIfTrue="1" operator="containsText" text="Riesgo Moderado">
      <formula>NOT(ISERROR(SEARCH("Riesgo Moderado",I30)))</formula>
    </cfRule>
    <cfRule type="containsText" dxfId="42" priority="34" stopIfTrue="1" operator="containsText" text="Riesgo Bajo">
      <formula>NOT(ISERROR(SEARCH("Riesgo Bajo",I30)))</formula>
    </cfRule>
    <cfRule type="containsText" dxfId="41" priority="35" stopIfTrue="1" operator="containsText" text="Riesgo Alto">
      <formula>NOT(ISERROR(SEARCH("Riesgo Alto",I30)))</formula>
    </cfRule>
    <cfRule type="containsText" dxfId="40" priority="36" stopIfTrue="1" operator="containsText" text="Riesgo Extremo">
      <formula>NOT(ISERROR(SEARCH("Riesgo Extremo",I30)))</formula>
    </cfRule>
  </conditionalFormatting>
  <conditionalFormatting sqref="I30">
    <cfRule type="containsText" dxfId="39" priority="31" stopIfTrue="1" operator="containsText" text="Riesgo Extremo">
      <formula>NOT(ISERROR(SEARCH("Riesgo Extremo",I30)))</formula>
    </cfRule>
  </conditionalFormatting>
  <conditionalFormatting sqref="I31">
    <cfRule type="containsText" dxfId="38" priority="26" stopIfTrue="1" operator="containsText" text="Riesgo Alto">
      <formula>NOT(ISERROR(SEARCH("Riesgo Alto",I31)))</formula>
    </cfRule>
    <cfRule type="containsText" dxfId="37" priority="27" stopIfTrue="1" operator="containsText" text="Riesgo Moderado">
      <formula>NOT(ISERROR(SEARCH("Riesgo Moderado",I31)))</formula>
    </cfRule>
    <cfRule type="containsText" dxfId="36" priority="28" stopIfTrue="1" operator="containsText" text="Riesgo Bajo">
      <formula>NOT(ISERROR(SEARCH("Riesgo Bajo",I31)))</formula>
    </cfRule>
    <cfRule type="containsText" dxfId="35" priority="29" stopIfTrue="1" operator="containsText" text="Riesgo Alto">
      <formula>NOT(ISERROR(SEARCH("Riesgo Alto",I31)))</formula>
    </cfRule>
    <cfRule type="containsText" dxfId="34" priority="30" stopIfTrue="1" operator="containsText" text="Riesgo Extremo">
      <formula>NOT(ISERROR(SEARCH("Riesgo Extremo",I31)))</formula>
    </cfRule>
  </conditionalFormatting>
  <conditionalFormatting sqref="I31">
    <cfRule type="containsText" dxfId="33" priority="25" stopIfTrue="1" operator="containsText" text="Riesgo Extremo">
      <formula>NOT(ISERROR(SEARCH("Riesgo Extremo",I31)))</formula>
    </cfRule>
  </conditionalFormatting>
  <conditionalFormatting sqref="F28">
    <cfRule type="containsText" dxfId="32" priority="20" stopIfTrue="1" operator="containsText" text="Riesgo Alto">
      <formula>NOT(ISERROR(SEARCH("Riesgo Alto",F28)))</formula>
    </cfRule>
    <cfRule type="containsText" dxfId="31" priority="21" stopIfTrue="1" operator="containsText" text="Riesgo Moderado">
      <formula>NOT(ISERROR(SEARCH("Riesgo Moderado",F28)))</formula>
    </cfRule>
    <cfRule type="containsText" dxfId="30" priority="22" stopIfTrue="1" operator="containsText" text="Riesgo Bajo">
      <formula>NOT(ISERROR(SEARCH("Riesgo Bajo",F28)))</formula>
    </cfRule>
    <cfRule type="containsText" dxfId="29" priority="23" stopIfTrue="1" operator="containsText" text="Riesgo Alto">
      <formula>NOT(ISERROR(SEARCH("Riesgo Alto",F28)))</formula>
    </cfRule>
    <cfRule type="containsText" dxfId="28" priority="24" stopIfTrue="1" operator="containsText" text="Riesgo Extremo">
      <formula>NOT(ISERROR(SEARCH("Riesgo Extremo",F28)))</formula>
    </cfRule>
  </conditionalFormatting>
  <conditionalFormatting sqref="F28">
    <cfRule type="containsText" dxfId="27" priority="19" stopIfTrue="1" operator="containsText" text="Riesgo Extremo">
      <formula>NOT(ISERROR(SEARCH("Riesgo Extremo",F28)))</formula>
    </cfRule>
  </conditionalFormatting>
  <conditionalFormatting sqref="I28">
    <cfRule type="containsText" dxfId="26" priority="14" stopIfTrue="1" operator="containsText" text="Riesgo Alto">
      <formula>NOT(ISERROR(SEARCH("Riesgo Alto",I28)))</formula>
    </cfRule>
    <cfRule type="containsText" dxfId="25" priority="15" stopIfTrue="1" operator="containsText" text="Riesgo Moderado">
      <formula>NOT(ISERROR(SEARCH("Riesgo Moderado",I28)))</formula>
    </cfRule>
    <cfRule type="containsText" dxfId="24" priority="16" stopIfTrue="1" operator="containsText" text="Riesgo Bajo">
      <formula>NOT(ISERROR(SEARCH("Riesgo Bajo",I28)))</formula>
    </cfRule>
    <cfRule type="containsText" dxfId="23" priority="17" stopIfTrue="1" operator="containsText" text="Riesgo Alto">
      <formula>NOT(ISERROR(SEARCH("Riesgo Alto",I28)))</formula>
    </cfRule>
    <cfRule type="containsText" dxfId="22" priority="18" stopIfTrue="1" operator="containsText" text="Riesgo Extremo">
      <formula>NOT(ISERROR(SEARCH("Riesgo Extremo",I28)))</formula>
    </cfRule>
  </conditionalFormatting>
  <conditionalFormatting sqref="I28">
    <cfRule type="containsText" dxfId="21" priority="13" stopIfTrue="1" operator="containsText" text="Riesgo Extremo">
      <formula>NOT(ISERROR(SEARCH("Riesgo Extremo",I28)))</formula>
    </cfRule>
  </conditionalFormatting>
  <conditionalFormatting sqref="F29">
    <cfRule type="containsText" dxfId="20" priority="8" stopIfTrue="1" operator="containsText" text="Riesgo Alto">
      <formula>NOT(ISERROR(SEARCH("Riesgo Alto",F29)))</formula>
    </cfRule>
    <cfRule type="containsText" dxfId="19" priority="9" stopIfTrue="1" operator="containsText" text="Riesgo Moderado">
      <formula>NOT(ISERROR(SEARCH("Riesgo Moderado",F29)))</formula>
    </cfRule>
    <cfRule type="containsText" dxfId="18" priority="10" stopIfTrue="1" operator="containsText" text="Riesgo Bajo">
      <formula>NOT(ISERROR(SEARCH("Riesgo Bajo",F29)))</formula>
    </cfRule>
    <cfRule type="containsText" dxfId="17" priority="11" stopIfTrue="1" operator="containsText" text="Riesgo Alto">
      <formula>NOT(ISERROR(SEARCH("Riesgo Alto",F29)))</formula>
    </cfRule>
    <cfRule type="containsText" dxfId="16" priority="12" stopIfTrue="1" operator="containsText" text="Riesgo Extremo">
      <formula>NOT(ISERROR(SEARCH("Riesgo Extremo",F29)))</formula>
    </cfRule>
  </conditionalFormatting>
  <conditionalFormatting sqref="F29">
    <cfRule type="containsText" dxfId="15" priority="7" stopIfTrue="1" operator="containsText" text="Riesgo Extremo">
      <formula>NOT(ISERROR(SEARCH("Riesgo Extremo",F29)))</formula>
    </cfRule>
  </conditionalFormatting>
  <conditionalFormatting sqref="I29">
    <cfRule type="containsText" dxfId="14" priority="2" stopIfTrue="1" operator="containsText" text="Riesgo Alto">
      <formula>NOT(ISERROR(SEARCH("Riesgo Alto",I29)))</formula>
    </cfRule>
    <cfRule type="containsText" dxfId="13" priority="3" stopIfTrue="1" operator="containsText" text="Riesgo Moderado">
      <formula>NOT(ISERROR(SEARCH("Riesgo Moderado",I29)))</formula>
    </cfRule>
    <cfRule type="containsText" dxfId="12" priority="4" stopIfTrue="1" operator="containsText" text="Riesgo Bajo">
      <formula>NOT(ISERROR(SEARCH("Riesgo Bajo",I29)))</formula>
    </cfRule>
    <cfRule type="containsText" dxfId="11" priority="5" stopIfTrue="1" operator="containsText" text="Riesgo Alto">
      <formula>NOT(ISERROR(SEARCH("Riesgo Alto",I29)))</formula>
    </cfRule>
    <cfRule type="containsText" dxfId="10" priority="6" stopIfTrue="1" operator="containsText" text="Riesgo Extremo">
      <formula>NOT(ISERROR(SEARCH("Riesgo Extremo",I29)))</formula>
    </cfRule>
  </conditionalFormatting>
  <conditionalFormatting sqref="I29">
    <cfRule type="containsText" dxfId="9" priority="1" stopIfTrue="1" operator="containsText" text="Riesgo Extremo">
      <formula>NOT(ISERROR(SEARCH("Riesgo Extremo",I29)))</formula>
    </cfRule>
  </conditionalFormatting>
  <pageMargins left="0.7" right="0.7" top="0.75" bottom="0.75" header="0.3" footer="0.3"/>
  <pageSetup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
    <tabColor theme="0"/>
    <pageSetUpPr fitToPage="1"/>
  </sheetPr>
  <dimension ref="B2:U28"/>
  <sheetViews>
    <sheetView topLeftCell="A4" workbookViewId="0">
      <selection activeCell="H14" sqref="H14"/>
    </sheetView>
  </sheetViews>
  <sheetFormatPr baseColWidth="10" defaultRowHeight="12.75" x14ac:dyDescent="0.2"/>
  <cols>
    <col min="1" max="1" width="7" customWidth="1"/>
    <col min="2" max="3" width="9.5703125" customWidth="1"/>
    <col min="4" max="4" width="27.28515625" customWidth="1"/>
    <col min="5" max="5" width="13.7109375" customWidth="1"/>
    <col min="6" max="6" width="26.140625" customWidth="1"/>
    <col min="7" max="7" width="16.42578125" customWidth="1"/>
    <col min="8" max="8" width="21.28515625" bestFit="1" customWidth="1"/>
    <col min="9" max="9" width="21.5703125" customWidth="1"/>
    <col min="10" max="10" width="22.85546875" customWidth="1"/>
    <col min="11" max="12" width="19.5703125" customWidth="1"/>
    <col min="13" max="13" width="24" customWidth="1"/>
    <col min="14" max="14" width="51.28515625" customWidth="1"/>
    <col min="15" max="16" width="22" customWidth="1"/>
    <col min="17" max="20" width="26.28515625" customWidth="1"/>
    <col min="21" max="21" width="22" customWidth="1"/>
  </cols>
  <sheetData>
    <row r="2" spans="2:21" ht="22.5" customHeight="1" x14ac:dyDescent="0.2">
      <c r="B2" s="1095"/>
      <c r="C2" s="1095"/>
      <c r="D2" s="1095"/>
      <c r="E2" s="1095"/>
      <c r="F2" s="1095"/>
      <c r="G2" s="1084" t="s">
        <v>96</v>
      </c>
      <c r="H2" s="1085"/>
      <c r="I2" s="1085"/>
      <c r="J2" s="1085"/>
      <c r="K2" s="1085"/>
      <c r="L2" s="1085"/>
      <c r="M2" s="1085"/>
      <c r="N2" s="1085"/>
      <c r="O2" s="1085"/>
      <c r="P2" s="1086"/>
      <c r="Q2" s="1083" t="s">
        <v>82</v>
      </c>
      <c r="R2" s="1083"/>
      <c r="S2" s="1083"/>
      <c r="T2" s="1083"/>
      <c r="U2" s="1083"/>
    </row>
    <row r="3" spans="2:21" ht="22.5" customHeight="1" x14ac:dyDescent="0.2">
      <c r="B3" s="1095"/>
      <c r="C3" s="1095"/>
      <c r="D3" s="1095"/>
      <c r="E3" s="1095"/>
      <c r="F3" s="1095"/>
      <c r="G3" s="1084" t="s">
        <v>76</v>
      </c>
      <c r="H3" s="1085"/>
      <c r="I3" s="1085"/>
      <c r="J3" s="1085"/>
      <c r="K3" s="1085"/>
      <c r="L3" s="1085"/>
      <c r="M3" s="1085"/>
      <c r="N3" s="1085"/>
      <c r="O3" s="1085"/>
      <c r="P3" s="1086"/>
      <c r="Q3" s="1092" t="s">
        <v>95</v>
      </c>
      <c r="R3" s="1092"/>
      <c r="S3" s="1092"/>
      <c r="T3" s="1092"/>
      <c r="U3" s="1092"/>
    </row>
    <row r="4" spans="2:21" ht="22.5" customHeight="1" x14ac:dyDescent="0.2">
      <c r="B4" s="1095"/>
      <c r="C4" s="1095"/>
      <c r="D4" s="1095"/>
      <c r="E4" s="1095"/>
      <c r="F4" s="1095"/>
      <c r="G4" s="1084" t="s">
        <v>77</v>
      </c>
      <c r="H4" s="1085"/>
      <c r="I4" s="1085"/>
      <c r="J4" s="1085"/>
      <c r="K4" s="1085"/>
      <c r="L4" s="1085"/>
      <c r="M4" s="1085"/>
      <c r="N4" s="1085"/>
      <c r="O4" s="1085"/>
      <c r="P4" s="1086"/>
      <c r="Q4" s="1093" t="s">
        <v>97</v>
      </c>
      <c r="R4" s="1093"/>
      <c r="S4" s="1093"/>
      <c r="T4" s="1093"/>
      <c r="U4" s="1093"/>
    </row>
    <row r="5" spans="2:21" ht="22.5" customHeight="1" x14ac:dyDescent="0.2">
      <c r="B5" s="1095"/>
      <c r="C5" s="1095"/>
      <c r="D5" s="1095"/>
      <c r="E5" s="1095"/>
      <c r="F5" s="1095"/>
      <c r="G5" s="1084" t="s">
        <v>84</v>
      </c>
      <c r="H5" s="1085"/>
      <c r="I5" s="1085"/>
      <c r="J5" s="1085"/>
      <c r="K5" s="1085"/>
      <c r="L5" s="1085"/>
      <c r="M5" s="1085"/>
      <c r="N5" s="1085"/>
      <c r="O5" s="1085"/>
      <c r="P5" s="1086"/>
      <c r="Q5" s="1094" t="s">
        <v>79</v>
      </c>
      <c r="R5" s="1094"/>
      <c r="S5" s="1094"/>
      <c r="T5" s="1094"/>
      <c r="U5" s="1094"/>
    </row>
    <row r="7" spans="2:21" ht="16.5" customHeight="1" x14ac:dyDescent="0.2">
      <c r="B7" s="58"/>
      <c r="C7" s="58"/>
      <c r="D7" s="58"/>
      <c r="E7" s="58"/>
      <c r="F7" s="59"/>
      <c r="G7" s="59"/>
      <c r="H7" s="29"/>
      <c r="I7" s="29"/>
      <c r="J7" s="29"/>
      <c r="K7" s="29"/>
      <c r="L7" s="29"/>
      <c r="M7" s="29"/>
      <c r="N7" s="29"/>
    </row>
    <row r="8" spans="2:21" ht="25.5" customHeight="1" x14ac:dyDescent="0.2">
      <c r="B8" s="68" t="s">
        <v>34</v>
      </c>
      <c r="C8" s="69"/>
      <c r="D8" s="69"/>
      <c r="E8" s="70"/>
      <c r="F8" s="70"/>
      <c r="G8" s="70"/>
      <c r="H8" s="70"/>
      <c r="I8" s="70"/>
      <c r="J8" s="70"/>
      <c r="K8" s="70"/>
      <c r="L8" s="71"/>
      <c r="M8" s="1087" t="s">
        <v>86</v>
      </c>
      <c r="N8" s="1088"/>
      <c r="O8" s="1088"/>
      <c r="P8" s="1088"/>
      <c r="Q8" s="1088"/>
      <c r="R8" s="1088"/>
      <c r="S8" s="1088"/>
      <c r="T8" s="1088"/>
    </row>
    <row r="9" spans="2:21" s="2" customFormat="1" ht="24.75" customHeight="1" x14ac:dyDescent="0.25">
      <c r="B9" s="72"/>
      <c r="C9" s="73"/>
      <c r="D9" s="73"/>
      <c r="E9" s="73"/>
      <c r="F9" s="73"/>
      <c r="G9" s="73"/>
      <c r="H9" s="73"/>
      <c r="I9" s="73"/>
      <c r="J9" s="73"/>
      <c r="K9" s="73"/>
      <c r="L9" s="74"/>
      <c r="M9" s="1089" t="s">
        <v>80</v>
      </c>
      <c r="N9" s="1091" t="s">
        <v>53</v>
      </c>
      <c r="O9" s="1091"/>
      <c r="P9" s="1091"/>
      <c r="Q9" s="1091" t="s">
        <v>91</v>
      </c>
      <c r="R9" s="1091"/>
      <c r="S9" s="1071" t="s">
        <v>94</v>
      </c>
      <c r="T9" s="1071" t="s">
        <v>81</v>
      </c>
    </row>
    <row r="10" spans="2:21" s="4" customFormat="1" ht="39.75" customHeight="1" x14ac:dyDescent="0.2">
      <c r="B10" s="3" t="s">
        <v>33</v>
      </c>
      <c r="C10" s="3" t="s">
        <v>83</v>
      </c>
      <c r="D10" s="3" t="s">
        <v>75</v>
      </c>
      <c r="E10" s="16" t="s">
        <v>13</v>
      </c>
      <c r="F10" s="7" t="s">
        <v>3</v>
      </c>
      <c r="G10" s="7" t="s">
        <v>2</v>
      </c>
      <c r="H10" s="7" t="s">
        <v>35</v>
      </c>
      <c r="I10" s="7" t="s">
        <v>14</v>
      </c>
      <c r="J10" s="7" t="s">
        <v>140</v>
      </c>
      <c r="K10" s="7" t="s">
        <v>25</v>
      </c>
      <c r="L10" s="7" t="s">
        <v>15</v>
      </c>
      <c r="M10" s="1090"/>
      <c r="N10" s="30" t="s">
        <v>32</v>
      </c>
      <c r="O10" s="30" t="s">
        <v>54</v>
      </c>
      <c r="P10" s="30" t="s">
        <v>55</v>
      </c>
      <c r="Q10" s="60" t="s">
        <v>92</v>
      </c>
      <c r="R10" s="60" t="s">
        <v>93</v>
      </c>
      <c r="S10" s="1072"/>
      <c r="T10" s="1072"/>
    </row>
    <row r="11" spans="2:21" ht="24" customHeight="1" x14ac:dyDescent="0.2">
      <c r="B11" s="1062">
        <f>'SEPG-F-007'!B17</f>
        <v>1</v>
      </c>
      <c r="C11" s="1062"/>
      <c r="D11" s="1068" t="str">
        <f>'SEPG-F-007'!B10</f>
        <v>PROCESO DE EVALUACIÓN Y CONTROL INSTITUCIONAL - 2017</v>
      </c>
      <c r="E11" s="1065" t="e">
        <f>'SEPG-F-007'!#REF!</f>
        <v>#REF!</v>
      </c>
      <c r="F11" s="11">
        <f>'SEPG-012'!Y27</f>
        <v>7</v>
      </c>
      <c r="G11" s="11">
        <f>'SEPG-012'!Y26</f>
        <v>1</v>
      </c>
      <c r="H11" s="55">
        <f>'SEPG-012'!AA26</f>
        <v>7</v>
      </c>
      <c r="I11" s="12" t="str">
        <f>'SEPG-F-008'!H24</f>
        <v>Sistema de seguimiento de la OCI a los requerimientos de los entes de control (SOCCI).</v>
      </c>
      <c r="J11" s="55">
        <f>'SEPG-F-008'!S24</f>
        <v>-2</v>
      </c>
      <c r="K11" s="1056" t="str">
        <f>'SEPG-F-007'!L17</f>
        <v>OPERATIVO</v>
      </c>
      <c r="L11" s="1059" t="s">
        <v>51</v>
      </c>
      <c r="M11" s="1053" t="str">
        <f>'SEPG-F-014'!Q18</f>
        <v>1. Generar un plan de choque  en el caso que se deje de hacer el seguimiento.</v>
      </c>
      <c r="N11" s="1053" t="str">
        <f>'SEPG-F-014'!R18</f>
        <v>Funcionarios de la Oficina de Control Interno</v>
      </c>
      <c r="O11" s="1053" t="str">
        <f>'SEPG-F-014'!S18</f>
        <v>Contratista de la Oficina de Control Interno</v>
      </c>
      <c r="P11" s="1053" t="str">
        <f>'SEPG-F-014'!T18</f>
        <v>Oficina de Control Interno</v>
      </c>
      <c r="Q11" s="1053" t="str">
        <f>'SEPG-F-014'!U18</f>
        <v xml:space="preserve"> Depende de que  se presente una demora en la respuesta </v>
      </c>
      <c r="R11" s="1053" t="str">
        <f>'SEPG-F-014'!V18</f>
        <v xml:space="preserve"> Depende de que  se presente una demora en la respuesta </v>
      </c>
      <c r="S11" s="1053" t="str">
        <f>'SEPG-F-014'!W18</f>
        <v>Índice de atención a los organismos de control del Estado
Índice de atención de oportunidad a los requerimientos de los organismos de control del Estado</v>
      </c>
      <c r="T11" s="1053"/>
    </row>
    <row r="12" spans="2:21" ht="24" customHeight="1" x14ac:dyDescent="0.2">
      <c r="B12" s="1063"/>
      <c r="C12" s="1063"/>
      <c r="D12" s="1069"/>
      <c r="E12" s="1066"/>
      <c r="F12" s="1057" t="str">
        <f>'SEPG-012'!Z27</f>
        <v>Moderado</v>
      </c>
      <c r="G12" s="1057" t="str">
        <f>'SEPG-012'!Z26</f>
        <v>Raro (E)</v>
      </c>
      <c r="H12" s="1057" t="str">
        <f>'SEPG-012'!AB26</f>
        <v>Riesgo Moderado (Z-8)</v>
      </c>
      <c r="I12" s="13" t="str">
        <f>'SEPG-F-008'!H25</f>
        <v>Aplicar el procedimiento atención a los organismos de control del Estado</v>
      </c>
      <c r="J12" s="1057">
        <f>'SEPG-F-008'!S25</f>
        <v>-2</v>
      </c>
      <c r="K12" s="1057"/>
      <c r="L12" s="1060"/>
      <c r="M12" s="1054"/>
      <c r="N12" s="1054"/>
      <c r="O12" s="1054"/>
      <c r="P12" s="1054"/>
      <c r="Q12" s="1054"/>
      <c r="R12" s="1054"/>
      <c r="S12" s="1054"/>
      <c r="T12" s="1054"/>
    </row>
    <row r="13" spans="2:21" ht="24" customHeight="1" x14ac:dyDescent="0.2">
      <c r="B13" s="1064"/>
      <c r="C13" s="1063"/>
      <c r="D13" s="1069"/>
      <c r="E13" s="1067"/>
      <c r="F13" s="1058"/>
      <c r="G13" s="1058"/>
      <c r="H13" s="1058"/>
      <c r="I13" s="14" t="str">
        <f>'SEPG-F-008'!H26</f>
        <v>Aplicación de las resoluciones 852 de 2012 y 297 de 2012 de la ANI.</v>
      </c>
      <c r="J13" s="1058"/>
      <c r="K13" s="1058"/>
      <c r="L13" s="1061"/>
      <c r="M13" s="1055"/>
      <c r="N13" s="1055"/>
      <c r="O13" s="1055"/>
      <c r="P13" s="1055"/>
      <c r="Q13" s="1055"/>
      <c r="R13" s="1055"/>
      <c r="S13" s="1055"/>
      <c r="T13" s="1055"/>
    </row>
    <row r="14" spans="2:21" ht="24" customHeight="1" x14ac:dyDescent="0.2">
      <c r="B14" s="1062">
        <f>'SEPG-F-007'!B18</f>
        <v>2</v>
      </c>
      <c r="C14" s="1063"/>
      <c r="D14" s="1069"/>
      <c r="E14" s="1065" t="str">
        <f>'SEPG-F-007'!C17</f>
        <v>Falta de seguimiento a los requerimientos  de los organismos de control por parte de la OCI.</v>
      </c>
      <c r="F14" s="11">
        <f>'SEPG-012'!Y29</f>
        <v>6</v>
      </c>
      <c r="G14" s="11">
        <f>'SEPG-012'!Y28</f>
        <v>2</v>
      </c>
      <c r="H14" s="55">
        <f>'SEPG-012'!AA28</f>
        <v>12</v>
      </c>
      <c r="I14" s="12" t="str">
        <f>'SEPG-F-008'!H27</f>
        <v>Seguimiento general trimestral del PMP.</v>
      </c>
      <c r="J14" s="55">
        <f>'SEPG-F-008'!S27</f>
        <v>-2</v>
      </c>
      <c r="K14" s="1056" t="str">
        <f>'SEPG-F-007'!L18</f>
        <v>OPERATIVO</v>
      </c>
      <c r="L14" s="1059" t="s">
        <v>51</v>
      </c>
      <c r="M14" s="1053" t="str">
        <f>'SEPG-F-014'!Q21</f>
        <v>1. Divulgar y socializar con las diferentes áreas, las observaciones y recomendaciones contenidas en los informes de auditoría. 
2. Realizar el seguimiento al avance de las acciones de mejora.</v>
      </c>
      <c r="N14" s="1053" t="str">
        <f>'SEPG-F-014'!R21</f>
        <v>Funcionarios de la Oficina de Control Interno</v>
      </c>
      <c r="O14" s="1053" t="str">
        <f>'SEPG-F-014'!S21</f>
        <v>Contratista de la Oficina de Control Interno</v>
      </c>
      <c r="P14" s="1053" t="str">
        <f>'SEPG-F-014'!T21</f>
        <v xml:space="preserve">Oficina de Control Interno
 </v>
      </c>
      <c r="Q14" s="1053">
        <f>'SEPG-F-014'!U21</f>
        <v>42736</v>
      </c>
      <c r="R14" s="1053">
        <f>'SEPG-F-014'!V21</f>
        <v>43100</v>
      </c>
      <c r="S14" s="1053" t="str">
        <f>'SEPG-F-014'!W21</f>
        <v>Indicador de cumplimiento frente a las no conformidades impuestas</v>
      </c>
      <c r="T14" s="1053"/>
    </row>
    <row r="15" spans="2:21" ht="24" customHeight="1" x14ac:dyDescent="0.2">
      <c r="B15" s="1063"/>
      <c r="C15" s="1063"/>
      <c r="D15" s="1069"/>
      <c r="E15" s="1066"/>
      <c r="F15" s="1057" t="str">
        <f>'SEPG-012'!Z29</f>
        <v>Menor</v>
      </c>
      <c r="G15" s="1057" t="str">
        <f>'SEPG-012'!Z28</f>
        <v>Improbable (D)</v>
      </c>
      <c r="H15" s="1057" t="str">
        <f>'SEPG-012'!AB28</f>
        <v>Riesgo Bajo (Z-5)</v>
      </c>
      <c r="I15" s="13" t="str">
        <f>'SEPG-F-008'!H28</f>
        <v>Informes de auditoria aprobados PEI-PIL</v>
      </c>
      <c r="J15" s="1057">
        <f>'SEPG-F-008'!S28</f>
        <v>-2</v>
      </c>
      <c r="K15" s="1057"/>
      <c r="L15" s="1060"/>
      <c r="M15" s="1054"/>
      <c r="N15" s="1054"/>
      <c r="O15" s="1054"/>
      <c r="P15" s="1054"/>
      <c r="Q15" s="1054"/>
      <c r="R15" s="1054"/>
      <c r="S15" s="1054"/>
      <c r="T15" s="1054"/>
    </row>
    <row r="16" spans="2:21" ht="24" customHeight="1" x14ac:dyDescent="0.2">
      <c r="B16" s="1064"/>
      <c r="C16" s="1063"/>
      <c r="D16" s="1069"/>
      <c r="E16" s="1067"/>
      <c r="F16" s="1058"/>
      <c r="G16" s="1058"/>
      <c r="H16" s="1058"/>
      <c r="I16" s="14" t="str">
        <f>'SEPG-F-008'!H29</f>
        <v>Plan de Mejoramiento por Proceso</v>
      </c>
      <c r="J16" s="1058"/>
      <c r="K16" s="1058"/>
      <c r="L16" s="1061"/>
      <c r="M16" s="1055"/>
      <c r="N16" s="1055"/>
      <c r="O16" s="1055"/>
      <c r="P16" s="1055"/>
      <c r="Q16" s="1055"/>
      <c r="R16" s="1055"/>
      <c r="S16" s="1055"/>
      <c r="T16" s="1055"/>
    </row>
    <row r="17" spans="2:21" ht="24" customHeight="1" x14ac:dyDescent="0.2">
      <c r="B17" s="1062">
        <f>'SEPG-F-007'!B19</f>
        <v>3</v>
      </c>
      <c r="C17" s="1063"/>
      <c r="D17" s="1069"/>
      <c r="E17" s="1065" t="str">
        <f>'SEPG-F-007'!C19</f>
        <v>Ejecución deficiente de la auditoria por parte de los servidores públicos  de la Oficina de Control Interno.</v>
      </c>
      <c r="F17" s="11">
        <f>'SEPG-012'!Y31</f>
        <v>6</v>
      </c>
      <c r="G17" s="11">
        <f>'SEPG-012'!Y30</f>
        <v>2</v>
      </c>
      <c r="H17" s="55">
        <f>'SEPG-012'!AA30</f>
        <v>12</v>
      </c>
      <c r="I17" s="12" t="str">
        <f>'SEPG-F-008'!H30</f>
        <v>Capacitación a los auditores</v>
      </c>
      <c r="J17" s="55">
        <f>'SEPG-F-008'!S30</f>
        <v>-2</v>
      </c>
      <c r="K17" s="1056" t="str">
        <f>'SEPG-F-007'!L19</f>
        <v>OPERATIVO</v>
      </c>
      <c r="L17" s="1059" t="s">
        <v>49</v>
      </c>
      <c r="M17" s="1053" t="str">
        <f>'SEPG-F-014'!Q24</f>
        <v xml:space="preserve">1. Enviar aclaraciones o adendas sobre los informes de auditoría.
2. Realizar mesas de trabajo con el proceso involucrado.
</v>
      </c>
      <c r="N17" s="1053" t="str">
        <f>'SEPG-F-014'!R24</f>
        <v>Funcionarios de la Oficina de Control Interno</v>
      </c>
      <c r="O17" s="1053" t="str">
        <f>'SEPG-F-014'!S24</f>
        <v>Contratista de la Oficina de Control Interno</v>
      </c>
      <c r="P17" s="1053" t="str">
        <f>'SEPG-F-014'!T24</f>
        <v>Oficina de Control Interno</v>
      </c>
      <c r="Q17" s="1053">
        <f>'SEPG-F-014'!U24</f>
        <v>42794</v>
      </c>
      <c r="R17" s="1053">
        <f>'SEPG-F-014'!V24</f>
        <v>43100</v>
      </c>
      <c r="S17" s="1053" t="str">
        <f>'SEPG-F-014'!W24</f>
        <v>Indicador de avance sobre la programación de las capacitaciones relacionadas con auditorias.</v>
      </c>
      <c r="T17" s="1053"/>
    </row>
    <row r="18" spans="2:21" ht="24" customHeight="1" x14ac:dyDescent="0.2">
      <c r="B18" s="1063"/>
      <c r="C18" s="1063"/>
      <c r="D18" s="1069"/>
      <c r="E18" s="1066"/>
      <c r="F18" s="1057" t="str">
        <f>'SEPG-012'!Z31</f>
        <v>Menor</v>
      </c>
      <c r="G18" s="1057" t="str">
        <f>'SEPG-012'!Z30</f>
        <v>Improbable (D)</v>
      </c>
      <c r="H18" s="1057" t="str">
        <f>'SEPG-012'!AB30</f>
        <v>Riesgo Bajo (Z-5)</v>
      </c>
      <c r="I18" s="13" t="str">
        <f>'SEPG-F-008'!H31</f>
        <v>Informes de auditoria aprobados PEI-PIL</v>
      </c>
      <c r="J18" s="1073">
        <f>'SEPG-F-008'!S31</f>
        <v>-2</v>
      </c>
      <c r="K18" s="1057"/>
      <c r="L18" s="1060"/>
      <c r="M18" s="1054"/>
      <c r="N18" s="1054"/>
      <c r="O18" s="1054"/>
      <c r="P18" s="1054"/>
      <c r="Q18" s="1054"/>
      <c r="R18" s="1054"/>
      <c r="S18" s="1054"/>
      <c r="T18" s="1054"/>
    </row>
    <row r="19" spans="2:21" ht="24" customHeight="1" x14ac:dyDescent="0.2">
      <c r="B19" s="1064"/>
      <c r="C19" s="1063"/>
      <c r="D19" s="1069"/>
      <c r="E19" s="1067"/>
      <c r="F19" s="1058"/>
      <c r="G19" s="1058"/>
      <c r="H19" s="1058"/>
      <c r="I19" s="14" t="str">
        <f>'SEPG-F-008'!H32</f>
        <v>Aplicar la guía de auditorías del DAFP</v>
      </c>
      <c r="J19" s="1073"/>
      <c r="K19" s="1058"/>
      <c r="L19" s="1061"/>
      <c r="M19" s="1055"/>
      <c r="N19" s="1055"/>
      <c r="O19" s="1055"/>
      <c r="P19" s="1055"/>
      <c r="Q19" s="1055"/>
      <c r="R19" s="1055"/>
      <c r="S19" s="1055"/>
      <c r="T19" s="1055"/>
    </row>
    <row r="20" spans="2:21" ht="24" customHeight="1" x14ac:dyDescent="0.2">
      <c r="B20" s="1062">
        <f>'SEPG-F-007'!B20</f>
        <v>4</v>
      </c>
      <c r="C20" s="1063"/>
      <c r="D20" s="1069"/>
      <c r="E20" s="1065" t="e">
        <f>'SEPG-F-007'!#REF!</f>
        <v>#REF!</v>
      </c>
      <c r="F20" s="11">
        <f>'SEPG-012'!Y33</f>
        <v>6</v>
      </c>
      <c r="G20" s="11">
        <f>'SEPG-012'!Y32</f>
        <v>2</v>
      </c>
      <c r="H20" s="55">
        <f>'SEPG-012'!AA32</f>
        <v>12</v>
      </c>
      <c r="I20" s="12" t="str">
        <f>'SEPG-F-008'!H33</f>
        <v>Trabajo de investigación y benchmarking.</v>
      </c>
      <c r="J20" s="55">
        <f>'SEPG-F-008'!S33</f>
        <v>-2</v>
      </c>
      <c r="K20" s="1056" t="str">
        <f>'SEPG-F-007'!L20</f>
        <v>OPERATIVO</v>
      </c>
      <c r="L20" s="1059" t="s">
        <v>52</v>
      </c>
      <c r="M20" s="1053" t="str">
        <f>'SEPG-F-014'!Q27</f>
        <v xml:space="preserve">1. Enviar aclaraciones o adendas sobre los informes de auditoría.
2. Realizar mesas de trabajo con el proceso involucrado.
</v>
      </c>
      <c r="N20" s="1053" t="str">
        <f>'SEPG-F-014'!R27</f>
        <v>Funcionarios de la Oficina de Control Interno</v>
      </c>
      <c r="O20" s="1053" t="str">
        <f>'SEPG-F-014'!S27</f>
        <v>Contratista de la Oficina de Control Interno</v>
      </c>
      <c r="P20" s="1053" t="str">
        <f>'SEPG-F-014'!T27</f>
        <v>Oficina de Control Interno</v>
      </c>
      <c r="Q20" s="1053">
        <f>'SEPG-F-014'!U27</f>
        <v>42794</v>
      </c>
      <c r="R20" s="1053">
        <f>'SEPG-F-014'!V27</f>
        <v>43100</v>
      </c>
      <c r="S20" s="1053" t="str">
        <f>'SEPG-F-014'!W27</f>
        <v>Indicador líder de cumplimiento PMI.</v>
      </c>
      <c r="T20" s="1053"/>
    </row>
    <row r="21" spans="2:21" ht="24" customHeight="1" x14ac:dyDescent="0.2">
      <c r="B21" s="1063"/>
      <c r="C21" s="1063"/>
      <c r="D21" s="1069"/>
      <c r="E21" s="1066"/>
      <c r="F21" s="1057" t="str">
        <f>'SEPG-012'!Z33</f>
        <v>Menor</v>
      </c>
      <c r="G21" s="1057" t="str">
        <f>'SEPG-012'!Z32</f>
        <v>Improbable (D)</v>
      </c>
      <c r="H21" s="1057" t="str">
        <f>'SEPG-012'!AB32</f>
        <v>Riesgo Bajo (Z-5)</v>
      </c>
      <c r="I21" s="13" t="str">
        <f>'SEPG-F-008'!H34</f>
        <v>Escenarios de discusión y mesas de trabajo con los distintos equipos.</v>
      </c>
      <c r="J21" s="1057">
        <f>'SEPG-F-008'!S34</f>
        <v>-2</v>
      </c>
      <c r="K21" s="1057"/>
      <c r="L21" s="1060"/>
      <c r="M21" s="1054"/>
      <c r="N21" s="1054"/>
      <c r="O21" s="1054"/>
      <c r="P21" s="1054"/>
      <c r="Q21" s="1054"/>
      <c r="R21" s="1054"/>
      <c r="S21" s="1054"/>
      <c r="T21" s="1054"/>
    </row>
    <row r="22" spans="2:21" ht="24" customHeight="1" x14ac:dyDescent="0.2">
      <c r="B22" s="1064"/>
      <c r="C22" s="1063"/>
      <c r="D22" s="1069"/>
      <c r="E22" s="1067"/>
      <c r="F22" s="1058"/>
      <c r="G22" s="1058"/>
      <c r="H22" s="1058"/>
      <c r="I22" s="14" t="str">
        <f>'SEPG-F-008'!H35</f>
        <v>Acciones de capacitación.</v>
      </c>
      <c r="J22" s="1058"/>
      <c r="K22" s="1058"/>
      <c r="L22" s="1061"/>
      <c r="M22" s="1055"/>
      <c r="N22" s="1055"/>
      <c r="O22" s="1055"/>
      <c r="P22" s="1055"/>
      <c r="Q22" s="1055"/>
      <c r="R22" s="1055"/>
      <c r="S22" s="1055"/>
      <c r="T22" s="1055"/>
    </row>
    <row r="23" spans="2:21" ht="24" customHeight="1" x14ac:dyDescent="0.2">
      <c r="B23" s="1062">
        <f>'SEPG-F-007'!B27</f>
        <v>11</v>
      </c>
      <c r="C23" s="1063"/>
      <c r="D23" s="1069"/>
      <c r="E23" s="1065">
        <f>'SEPG-F-007'!C26</f>
        <v>0</v>
      </c>
      <c r="F23" s="11" t="str">
        <f>'SEPG-012'!Y35</f>
        <v/>
      </c>
      <c r="G23" s="11" t="str">
        <f>'SEPG-012'!Y34</f>
        <v/>
      </c>
      <c r="H23" s="55" t="str">
        <f>'SEPG-012'!AA34</f>
        <v/>
      </c>
      <c r="I23" s="12">
        <f>'SEPG-F-008'!H54</f>
        <v>0</v>
      </c>
      <c r="J23" s="55">
        <f>'SEPG-F-008'!S54</f>
        <v>0</v>
      </c>
      <c r="K23" s="1056">
        <f>'SEPG-F-007'!L26</f>
        <v>0</v>
      </c>
      <c r="L23" s="1059" t="s">
        <v>50</v>
      </c>
      <c r="M23" s="1053">
        <f>'SEPG-F-014'!Q30</f>
        <v>0</v>
      </c>
      <c r="N23" s="1053">
        <f>'SEPG-F-014'!R30</f>
        <v>0</v>
      </c>
      <c r="O23" s="1053">
        <f>'SEPG-F-014'!S30</f>
        <v>0</v>
      </c>
      <c r="P23" s="1053">
        <f>'SEPG-F-014'!T30</f>
        <v>0</v>
      </c>
      <c r="Q23" s="1053">
        <f>'SEPG-F-014'!U30</f>
        <v>0</v>
      </c>
      <c r="R23" s="1053">
        <f>'SEPG-F-014'!V30</f>
        <v>0</v>
      </c>
      <c r="S23" s="1053">
        <f>'SEPG-F-014'!W30</f>
        <v>0</v>
      </c>
      <c r="T23" s="1053"/>
    </row>
    <row r="24" spans="2:21" ht="24" customHeight="1" x14ac:dyDescent="0.2">
      <c r="B24" s="1063"/>
      <c r="C24" s="1063"/>
      <c r="D24" s="1069"/>
      <c r="E24" s="1066"/>
      <c r="F24" s="1057" t="str">
        <f>'SEPG-012'!Z35</f>
        <v/>
      </c>
      <c r="G24" s="1057" t="str">
        <f>'SEPG-012'!Z34</f>
        <v/>
      </c>
      <c r="H24" s="1057" t="str">
        <f>'SEPG-012'!AB34</f>
        <v/>
      </c>
      <c r="I24" s="13">
        <f>'SEPG-F-008'!H55</f>
        <v>0</v>
      </c>
      <c r="J24" s="1057">
        <f>'SEPG-F-008'!S55</f>
        <v>0</v>
      </c>
      <c r="K24" s="1057"/>
      <c r="L24" s="1060"/>
      <c r="M24" s="1054"/>
      <c r="N24" s="1054"/>
      <c r="O24" s="1054"/>
      <c r="P24" s="1054"/>
      <c r="Q24" s="1054"/>
      <c r="R24" s="1054"/>
      <c r="S24" s="1054"/>
      <c r="T24" s="1054"/>
    </row>
    <row r="25" spans="2:21" ht="24" customHeight="1" x14ac:dyDescent="0.2">
      <c r="B25" s="1064"/>
      <c r="C25" s="1064"/>
      <c r="D25" s="1070"/>
      <c r="E25" s="1067"/>
      <c r="F25" s="1058"/>
      <c r="G25" s="1058"/>
      <c r="H25" s="1058"/>
      <c r="I25" s="14">
        <f>'SEPG-F-008'!H56</f>
        <v>0</v>
      </c>
      <c r="J25" s="1058"/>
      <c r="K25" s="1058"/>
      <c r="L25" s="1061"/>
      <c r="M25" s="1055"/>
      <c r="N25" s="1055"/>
      <c r="O25" s="1055"/>
      <c r="P25" s="1055"/>
      <c r="Q25" s="1055"/>
      <c r="R25" s="1055"/>
      <c r="S25" s="1055"/>
      <c r="T25" s="1055"/>
    </row>
    <row r="26" spans="2:21" ht="6.75" customHeight="1" thickBot="1" x14ac:dyDescent="0.25">
      <c r="B26" s="15"/>
      <c r="C26" s="15"/>
      <c r="D26" s="15"/>
      <c r="E26" s="15"/>
      <c r="F26" s="17"/>
      <c r="G26" s="18"/>
      <c r="H26" s="18"/>
      <c r="I26" s="18"/>
      <c r="J26" s="19"/>
      <c r="K26" s="18"/>
      <c r="L26" s="18"/>
      <c r="M26" s="1"/>
      <c r="N26" s="15"/>
    </row>
    <row r="27" spans="2:21" ht="15.75" customHeight="1" thickBot="1" x14ac:dyDescent="0.25">
      <c r="B27" s="1080" t="s">
        <v>87</v>
      </c>
      <c r="C27" s="1081"/>
      <c r="D27" s="1081"/>
      <c r="E27" s="1081"/>
      <c r="F27" s="1081"/>
      <c r="G27" s="1081"/>
      <c r="H27" s="1081"/>
      <c r="I27" s="1082"/>
      <c r="J27" s="1080" t="s">
        <v>88</v>
      </c>
      <c r="K27" s="1081"/>
      <c r="L27" s="1081"/>
      <c r="M27" s="1081"/>
      <c r="N27" s="1082"/>
      <c r="O27" s="1074" t="s">
        <v>89</v>
      </c>
      <c r="P27" s="1075"/>
      <c r="Q27" s="1075"/>
      <c r="R27" s="1075"/>
      <c r="S27" s="1075"/>
      <c r="T27" s="1075"/>
      <c r="U27" s="1076"/>
    </row>
    <row r="28" spans="2:21" ht="52.5" customHeight="1" thickBot="1" x14ac:dyDescent="0.25">
      <c r="B28" s="1077" t="s">
        <v>90</v>
      </c>
      <c r="C28" s="1078"/>
      <c r="D28" s="1078"/>
      <c r="E28" s="1078"/>
      <c r="F28" s="1078"/>
      <c r="G28" s="1078"/>
      <c r="H28" s="1078"/>
      <c r="I28" s="1079"/>
      <c r="J28" s="1077" t="s">
        <v>90</v>
      </c>
      <c r="K28" s="1078"/>
      <c r="L28" s="1078"/>
      <c r="M28" s="1078"/>
      <c r="N28" s="1079"/>
      <c r="O28" s="1077" t="s">
        <v>118</v>
      </c>
      <c r="P28" s="1078"/>
      <c r="Q28" s="1078"/>
      <c r="R28" s="1078"/>
      <c r="S28" s="1078"/>
      <c r="T28" s="1078"/>
      <c r="U28" s="1079"/>
    </row>
  </sheetData>
  <mergeCells count="103">
    <mergeCell ref="O27:U27"/>
    <mergeCell ref="O28:U28"/>
    <mergeCell ref="J27:N27"/>
    <mergeCell ref="J28:N28"/>
    <mergeCell ref="B27:I27"/>
    <mergeCell ref="B28:I28"/>
    <mergeCell ref="Q2:U2"/>
    <mergeCell ref="B11:B13"/>
    <mergeCell ref="B17:B19"/>
    <mergeCell ref="E17:E19"/>
    <mergeCell ref="C11:C25"/>
    <mergeCell ref="G2:P2"/>
    <mergeCell ref="M8:T8"/>
    <mergeCell ref="M9:M10"/>
    <mergeCell ref="N9:P9"/>
    <mergeCell ref="T9:T10"/>
    <mergeCell ref="G3:P3"/>
    <mergeCell ref="Q3:U3"/>
    <mergeCell ref="G4:P4"/>
    <mergeCell ref="Q4:U4"/>
    <mergeCell ref="G5:P5"/>
    <mergeCell ref="Q5:U5"/>
    <mergeCell ref="B2:F5"/>
    <mergeCell ref="Q9:R9"/>
    <mergeCell ref="S9:S10"/>
    <mergeCell ref="T11:T13"/>
    <mergeCell ref="F12:F13"/>
    <mergeCell ref="G12:G13"/>
    <mergeCell ref="H12:H13"/>
    <mergeCell ref="J12:J13"/>
    <mergeCell ref="N20:N22"/>
    <mergeCell ref="F18:F19"/>
    <mergeCell ref="G18:G19"/>
    <mergeCell ref="H18:H19"/>
    <mergeCell ref="J18:J19"/>
    <mergeCell ref="T14:T16"/>
    <mergeCell ref="F15:F16"/>
    <mergeCell ref="G15:G16"/>
    <mergeCell ref="N17:N19"/>
    <mergeCell ref="S14:S16"/>
    <mergeCell ref="L17:L19"/>
    <mergeCell ref="M17:M19"/>
    <mergeCell ref="O17:O19"/>
    <mergeCell ref="O14:O16"/>
    <mergeCell ref="K14:K16"/>
    <mergeCell ref="K11:K13"/>
    <mergeCell ref="L11:L13"/>
    <mergeCell ref="J21:J22"/>
    <mergeCell ref="B20:B22"/>
    <mergeCell ref="F24:F25"/>
    <mergeCell ref="G24:G25"/>
    <mergeCell ref="H24:H25"/>
    <mergeCell ref="B14:B16"/>
    <mergeCell ref="E14:E16"/>
    <mergeCell ref="B23:B25"/>
    <mergeCell ref="E23:E25"/>
    <mergeCell ref="E20:E22"/>
    <mergeCell ref="H15:H16"/>
    <mergeCell ref="D11:D25"/>
    <mergeCell ref="E11:E13"/>
    <mergeCell ref="F21:F22"/>
    <mergeCell ref="G21:G22"/>
    <mergeCell ref="H21:H22"/>
    <mergeCell ref="J24:J25"/>
    <mergeCell ref="K17:K19"/>
    <mergeCell ref="J15:J16"/>
    <mergeCell ref="T23:T25"/>
    <mergeCell ref="T17:T19"/>
    <mergeCell ref="T20:T22"/>
    <mergeCell ref="Q23:Q25"/>
    <mergeCell ref="R23:R25"/>
    <mergeCell ref="K23:K25"/>
    <mergeCell ref="S23:S25"/>
    <mergeCell ref="P23:P25"/>
    <mergeCell ref="Q17:Q19"/>
    <mergeCell ref="R17:R19"/>
    <mergeCell ref="O23:O25"/>
    <mergeCell ref="R20:R22"/>
    <mergeCell ref="L23:L25"/>
    <mergeCell ref="M23:M25"/>
    <mergeCell ref="N23:N25"/>
    <mergeCell ref="M20:M22"/>
    <mergeCell ref="L20:L22"/>
    <mergeCell ref="S11:S13"/>
    <mergeCell ref="Q14:Q16"/>
    <mergeCell ref="S20:S22"/>
    <mergeCell ref="Q20:Q22"/>
    <mergeCell ref="K20:K22"/>
    <mergeCell ref="S17:S19"/>
    <mergeCell ref="P17:P19"/>
    <mergeCell ref="P20:P22"/>
    <mergeCell ref="R14:R16"/>
    <mergeCell ref="O20:O22"/>
    <mergeCell ref="O11:O13"/>
    <mergeCell ref="P11:P13"/>
    <mergeCell ref="P14:P16"/>
    <mergeCell ref="Q11:Q13"/>
    <mergeCell ref="R11:R13"/>
    <mergeCell ref="M11:M13"/>
    <mergeCell ref="L14:L16"/>
    <mergeCell ref="M14:M16"/>
    <mergeCell ref="N11:N13"/>
    <mergeCell ref="N14:N16"/>
  </mergeCells>
  <conditionalFormatting sqref="H12:H13">
    <cfRule type="containsText" dxfId="8" priority="5" stopIfTrue="1" operator="containsText" text="riesgo Extrema">
      <formula>NOT(ISERROR(SEARCH("riesgo Extrema",H12)))</formula>
    </cfRule>
    <cfRule type="containsText" dxfId="7" priority="6" stopIfTrue="1" operator="containsText" text="riesgo Alta">
      <formula>NOT(ISERROR(SEARCH("riesgo Alta",H12)))</formula>
    </cfRule>
    <cfRule type="containsText" dxfId="6" priority="7" stopIfTrue="1" operator="containsText" text="riesgo Moderada">
      <formula>NOT(ISERROR(SEARCH("riesgo Moderada",H12)))</formula>
    </cfRule>
    <cfRule type="containsText" dxfId="5" priority="8" stopIfTrue="1" operator="containsText" text="riesgo Baja">
      <formula>NOT(ISERROR(SEARCH("riesgo Baja",H12)))</formula>
    </cfRule>
    <cfRule type="containsText" dxfId="4" priority="9" stopIfTrue="1" operator="containsText" text=" riesgo Baja">
      <formula>NOT(ISERROR(SEARCH(" riesgo Baja",H12)))</formula>
    </cfRule>
  </conditionalFormatting>
  <conditionalFormatting sqref="J15:J16 H15:H16 J18:J19 H18:H19 J21:J22 H21:H22 J12:J13 H24:H25 J24:J25">
    <cfRule type="containsText" dxfId="3" priority="1" stopIfTrue="1" operator="containsText" text="riesgo Extrema">
      <formula>NOT(ISERROR(SEARCH("riesgo Extrema",H12)))</formula>
    </cfRule>
    <cfRule type="containsText" dxfId="2" priority="2" stopIfTrue="1" operator="containsText" text="riesgo Alta">
      <formula>NOT(ISERROR(SEARCH("riesgo Alta",H12)))</formula>
    </cfRule>
    <cfRule type="containsText" dxfId="1" priority="3" stopIfTrue="1" operator="containsText" text="riesgo Moderada">
      <formula>NOT(ISERROR(SEARCH("riesgo Moderada",H12)))</formula>
    </cfRule>
    <cfRule type="containsText" dxfId="0" priority="4" stopIfTrue="1" operator="containsText" text="riesgo Baja">
      <formula>NOT(ISERROR(SEARCH("riesgo Baja",H12)))</formula>
    </cfRule>
  </conditionalFormatting>
  <dataValidations count="1">
    <dataValidation type="list" allowBlank="1" showInputMessage="1" showErrorMessage="1" errorTitle="Error" error="Esta opción no está permitida" sqref="L11:L25">
      <formula1>OPCIONESDEMANEJO</formula1>
    </dataValidation>
  </dataValidations>
  <printOptions horizontalCentered="1" verticalCentered="1"/>
  <pageMargins left="0.98425196850393704" right="0.78740157480314965" top="0" bottom="0" header="0" footer="0"/>
  <pageSetup scale="27"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dimension ref="B3:N88"/>
  <sheetViews>
    <sheetView topLeftCell="A9" workbookViewId="0">
      <selection activeCell="D22" sqref="D22"/>
    </sheetView>
  </sheetViews>
  <sheetFormatPr baseColWidth="10" defaultRowHeight="12.75" x14ac:dyDescent="0.2"/>
  <cols>
    <col min="1" max="1" width="4.42578125" customWidth="1"/>
    <col min="2" max="2" width="45.7109375" customWidth="1"/>
    <col min="3" max="3" width="28.5703125" customWidth="1"/>
    <col min="4" max="4" width="26.28515625" customWidth="1"/>
    <col min="5" max="5" width="18" customWidth="1"/>
    <col min="6" max="7" width="17.85546875" customWidth="1"/>
    <col min="8" max="8" width="20.42578125" customWidth="1"/>
    <col min="13" max="13" width="7" customWidth="1"/>
    <col min="14" max="14" width="22.140625" customWidth="1"/>
  </cols>
  <sheetData>
    <row r="3" spans="2:14" x14ac:dyDescent="0.2">
      <c r="J3" t="s">
        <v>47</v>
      </c>
      <c r="K3" t="s">
        <v>29</v>
      </c>
      <c r="L3" t="s">
        <v>48</v>
      </c>
      <c r="N3" s="5"/>
    </row>
    <row r="4" spans="2:14" ht="107.25" customHeight="1" x14ac:dyDescent="0.2">
      <c r="B4" t="s">
        <v>25</v>
      </c>
      <c r="D4" t="s">
        <v>45</v>
      </c>
      <c r="G4" t="s">
        <v>2</v>
      </c>
      <c r="H4" t="s">
        <v>3</v>
      </c>
      <c r="J4" s="10" t="s">
        <v>23</v>
      </c>
      <c r="K4" s="10" t="s">
        <v>20</v>
      </c>
      <c r="L4" s="10" t="s">
        <v>19</v>
      </c>
      <c r="N4" s="27" t="s">
        <v>15</v>
      </c>
    </row>
    <row r="5" spans="2:14" x14ac:dyDescent="0.2">
      <c r="B5" t="s">
        <v>40</v>
      </c>
      <c r="D5">
        <v>1</v>
      </c>
      <c r="G5" t="s">
        <v>46</v>
      </c>
      <c r="H5" t="s">
        <v>46</v>
      </c>
      <c r="J5">
        <v>0</v>
      </c>
      <c r="K5">
        <v>0</v>
      </c>
      <c r="L5">
        <v>0</v>
      </c>
      <c r="N5" s="5" t="s">
        <v>49</v>
      </c>
    </row>
    <row r="6" spans="2:14" x14ac:dyDescent="0.2">
      <c r="B6" t="s">
        <v>41</v>
      </c>
      <c r="D6">
        <v>0</v>
      </c>
      <c r="J6">
        <v>1</v>
      </c>
      <c r="K6">
        <v>1</v>
      </c>
      <c r="L6">
        <v>1</v>
      </c>
      <c r="N6" s="5" t="s">
        <v>50</v>
      </c>
    </row>
    <row r="7" spans="2:14" ht="38.25" x14ac:dyDescent="0.2">
      <c r="B7" t="s">
        <v>42</v>
      </c>
      <c r="N7" s="28" t="s">
        <v>52</v>
      </c>
    </row>
    <row r="8" spans="2:14" ht="76.5" x14ac:dyDescent="0.2">
      <c r="B8" t="s">
        <v>43</v>
      </c>
      <c r="D8" s="28" t="s">
        <v>136</v>
      </c>
      <c r="E8" s="28" t="s">
        <v>135</v>
      </c>
      <c r="F8" s="28" t="s">
        <v>134</v>
      </c>
      <c r="G8" s="28" t="s">
        <v>133</v>
      </c>
      <c r="H8" s="28" t="s">
        <v>132</v>
      </c>
      <c r="N8" s="5" t="s">
        <v>51</v>
      </c>
    </row>
    <row r="9" spans="2:14" x14ac:dyDescent="0.2">
      <c r="B9" t="s">
        <v>98</v>
      </c>
      <c r="D9" s="64">
        <v>0</v>
      </c>
      <c r="E9" s="64">
        <v>0</v>
      </c>
      <c r="F9" s="64">
        <v>0</v>
      </c>
      <c r="G9" s="64">
        <v>0</v>
      </c>
      <c r="H9" s="64">
        <v>0</v>
      </c>
      <c r="N9" s="5"/>
    </row>
    <row r="10" spans="2:14" x14ac:dyDescent="0.2">
      <c r="B10" t="s">
        <v>44</v>
      </c>
      <c r="D10" s="64">
        <v>15</v>
      </c>
      <c r="E10" s="64">
        <v>15</v>
      </c>
      <c r="F10" s="64">
        <v>30</v>
      </c>
      <c r="G10" s="64">
        <v>15</v>
      </c>
      <c r="H10" s="64">
        <v>25</v>
      </c>
    </row>
    <row r="11" spans="2:14" x14ac:dyDescent="0.2">
      <c r="B11" s="5" t="s">
        <v>216</v>
      </c>
    </row>
    <row r="16" spans="2:14" ht="15.75" x14ac:dyDescent="0.2">
      <c r="B16" s="21">
        <v>1</v>
      </c>
      <c r="C16" s="24" t="s">
        <v>61</v>
      </c>
      <c r="D16" s="22"/>
      <c r="E16" s="56" t="s">
        <v>46</v>
      </c>
      <c r="I16" s="1096"/>
      <c r="J16" s="1097"/>
      <c r="K16" s="1097"/>
      <c r="L16" s="1097"/>
    </row>
    <row r="17" spans="2:12" ht="15.75" x14ac:dyDescent="0.2">
      <c r="B17" s="21">
        <v>2</v>
      </c>
      <c r="C17" s="24" t="s">
        <v>62</v>
      </c>
      <c r="D17" s="22"/>
      <c r="E17" s="22"/>
      <c r="I17" s="9"/>
      <c r="J17" s="8"/>
      <c r="K17" s="8"/>
      <c r="L17" s="8"/>
    </row>
    <row r="18" spans="2:12" ht="15.75" x14ac:dyDescent="0.2">
      <c r="B18" s="21">
        <v>3</v>
      </c>
      <c r="C18" s="24" t="s">
        <v>121</v>
      </c>
      <c r="D18" s="22"/>
      <c r="E18" s="22"/>
      <c r="I18" s="9"/>
      <c r="J18" s="8"/>
      <c r="K18" s="8"/>
      <c r="L18" s="8"/>
    </row>
    <row r="19" spans="2:12" ht="15.75" x14ac:dyDescent="0.2">
      <c r="B19" s="21">
        <v>4</v>
      </c>
      <c r="C19" s="24" t="s">
        <v>63</v>
      </c>
      <c r="D19" s="23"/>
      <c r="E19" s="23"/>
      <c r="I19" s="1096"/>
      <c r="J19" s="1097"/>
      <c r="K19" s="1097"/>
      <c r="L19" s="1097"/>
    </row>
    <row r="20" spans="2:12" ht="15.75" x14ac:dyDescent="0.2">
      <c r="B20" s="21">
        <v>5</v>
      </c>
      <c r="C20" s="24" t="s">
        <v>122</v>
      </c>
      <c r="D20" s="23"/>
      <c r="E20" s="23"/>
      <c r="I20" s="1096"/>
      <c r="J20" s="1097"/>
      <c r="K20" s="1097"/>
      <c r="L20" s="1097"/>
    </row>
    <row r="21" spans="2:12" ht="15.75" x14ac:dyDescent="0.2">
      <c r="B21" s="1"/>
      <c r="C21" s="40"/>
      <c r="D21" s="23"/>
      <c r="E21" s="23"/>
      <c r="I21" s="9"/>
      <c r="J21" s="8"/>
      <c r="K21" s="8"/>
      <c r="L21" s="8"/>
    </row>
    <row r="24" spans="2:12" x14ac:dyDescent="0.2">
      <c r="B24" s="25">
        <v>13</v>
      </c>
      <c r="C24" s="24" t="s">
        <v>12</v>
      </c>
      <c r="D24" s="25"/>
    </row>
    <row r="25" spans="2:12" x14ac:dyDescent="0.2">
      <c r="B25" s="25">
        <v>11</v>
      </c>
      <c r="C25" s="24" t="s">
        <v>66</v>
      </c>
      <c r="D25" s="25"/>
    </row>
    <row r="26" spans="2:12" x14ac:dyDescent="0.2">
      <c r="B26" s="25">
        <v>7</v>
      </c>
      <c r="C26" s="24" t="s">
        <v>9</v>
      </c>
      <c r="D26" s="25"/>
    </row>
    <row r="27" spans="2:12" x14ac:dyDescent="0.2">
      <c r="B27" s="20">
        <v>6</v>
      </c>
      <c r="C27" s="24" t="s">
        <v>65</v>
      </c>
      <c r="D27" s="20"/>
    </row>
    <row r="28" spans="2:12" x14ac:dyDescent="0.2">
      <c r="B28" s="20">
        <v>1</v>
      </c>
      <c r="C28" s="24" t="s">
        <v>64</v>
      </c>
      <c r="D28" s="20"/>
    </row>
    <row r="29" spans="2:12" x14ac:dyDescent="0.2">
      <c r="B29" s="23"/>
      <c r="C29" s="40"/>
      <c r="D29" s="23"/>
    </row>
    <row r="30" spans="2:12" x14ac:dyDescent="0.2">
      <c r="B30" s="23"/>
      <c r="C30" s="40"/>
      <c r="D30" s="23"/>
    </row>
    <row r="31" spans="2:12" x14ac:dyDescent="0.2">
      <c r="B31" s="23"/>
      <c r="C31" s="40"/>
      <c r="D31" s="23"/>
    </row>
    <row r="32" spans="2:12" x14ac:dyDescent="0.2">
      <c r="B32" s="23"/>
      <c r="C32" s="40"/>
      <c r="D32" s="23"/>
    </row>
    <row r="33" spans="2:14" ht="13.5" customHeight="1" x14ac:dyDescent="0.2">
      <c r="B33" s="23"/>
      <c r="C33" s="40"/>
      <c r="D33" s="23"/>
    </row>
    <row r="34" spans="2:14" ht="13.5" customHeight="1" x14ac:dyDescent="0.2">
      <c r="B34" s="23"/>
      <c r="C34" s="40"/>
      <c r="D34" s="23"/>
    </row>
    <row r="35" spans="2:14" ht="13.5" thickBot="1" x14ac:dyDescent="0.25"/>
    <row r="36" spans="2:14" ht="26.25" thickBot="1" x14ac:dyDescent="0.25">
      <c r="B36" s="21" t="s">
        <v>73</v>
      </c>
      <c r="C36" s="21"/>
      <c r="D36" s="21" t="s">
        <v>74</v>
      </c>
      <c r="I36" s="90" t="s">
        <v>30</v>
      </c>
      <c r="J36" s="91" t="s">
        <v>151</v>
      </c>
      <c r="K36" s="1"/>
      <c r="L36" s="1"/>
      <c r="M36" s="1"/>
      <c r="N36" s="1"/>
    </row>
    <row r="37" spans="2:14" x14ac:dyDescent="0.2">
      <c r="B37" s="21">
        <v>1</v>
      </c>
      <c r="C37" s="76" t="s">
        <v>220</v>
      </c>
      <c r="D37" s="26" t="s">
        <v>221</v>
      </c>
      <c r="E37" s="54"/>
      <c r="F37" s="21"/>
      <c r="G37" s="21"/>
      <c r="I37" s="748" t="s">
        <v>152</v>
      </c>
      <c r="J37" s="84" t="s">
        <v>186</v>
      </c>
      <c r="K37" s="65"/>
      <c r="L37" s="65"/>
      <c r="M37" s="65"/>
      <c r="N37" s="65"/>
    </row>
    <row r="38" spans="2:14" x14ac:dyDescent="0.2">
      <c r="B38" s="21">
        <v>2</v>
      </c>
      <c r="C38" s="77" t="s">
        <v>222</v>
      </c>
      <c r="D38" s="26" t="s">
        <v>234</v>
      </c>
      <c r="E38" s="21"/>
      <c r="F38" s="21"/>
      <c r="G38" s="21"/>
      <c r="I38" s="749"/>
      <c r="J38" s="78" t="s">
        <v>187</v>
      </c>
      <c r="K38" s="66"/>
      <c r="L38" s="66"/>
      <c r="M38" s="66"/>
      <c r="N38" s="66"/>
    </row>
    <row r="39" spans="2:14" x14ac:dyDescent="0.2">
      <c r="B39" s="21">
        <v>3</v>
      </c>
      <c r="C39" s="77" t="s">
        <v>223</v>
      </c>
      <c r="D39" s="26" t="s">
        <v>225</v>
      </c>
      <c r="E39" s="21"/>
      <c r="F39" s="21"/>
      <c r="G39" s="21"/>
      <c r="I39" s="749"/>
      <c r="J39" s="78" t="s">
        <v>188</v>
      </c>
      <c r="K39" s="66"/>
      <c r="L39" s="66"/>
      <c r="M39" s="66"/>
      <c r="N39" s="66"/>
    </row>
    <row r="40" spans="2:14" x14ac:dyDescent="0.2">
      <c r="B40" s="21">
        <v>4</v>
      </c>
      <c r="C40" s="75" t="s">
        <v>235</v>
      </c>
      <c r="D40" s="26" t="s">
        <v>239</v>
      </c>
      <c r="E40" s="21"/>
      <c r="F40" s="21"/>
      <c r="G40" s="21"/>
      <c r="I40" s="749"/>
      <c r="J40" s="78" t="s">
        <v>189</v>
      </c>
      <c r="K40" s="66"/>
      <c r="L40" s="66"/>
      <c r="M40" s="66"/>
      <c r="N40" s="66"/>
    </row>
    <row r="41" spans="2:14" x14ac:dyDescent="0.2">
      <c r="B41" s="21">
        <v>5</v>
      </c>
      <c r="C41" s="80" t="s">
        <v>226</v>
      </c>
      <c r="D41" s="21"/>
      <c r="E41" s="21"/>
      <c r="F41" s="21"/>
      <c r="G41" s="21"/>
      <c r="I41" s="749"/>
      <c r="J41" s="78" t="s">
        <v>190</v>
      </c>
      <c r="K41" s="66"/>
      <c r="L41" s="66"/>
      <c r="M41" s="66"/>
      <c r="N41" s="66"/>
    </row>
    <row r="42" spans="2:14" ht="12.75" customHeight="1" x14ac:dyDescent="0.2">
      <c r="B42" s="21">
        <v>6</v>
      </c>
      <c r="C42" s="77" t="s">
        <v>224</v>
      </c>
      <c r="D42" s="21"/>
      <c r="E42" s="21"/>
      <c r="F42" s="21"/>
      <c r="G42" s="21"/>
      <c r="I42" s="763" t="s">
        <v>214</v>
      </c>
      <c r="J42" s="79" t="s">
        <v>191</v>
      </c>
      <c r="K42" s="66"/>
      <c r="L42" s="66"/>
      <c r="M42" s="66"/>
      <c r="N42" s="66"/>
    </row>
    <row r="43" spans="2:14" x14ac:dyDescent="0.2">
      <c r="B43" s="21">
        <v>7</v>
      </c>
      <c r="C43" s="75" t="s">
        <v>236</v>
      </c>
      <c r="D43" s="21"/>
      <c r="E43" s="21"/>
      <c r="F43" s="21"/>
      <c r="G43" s="21"/>
      <c r="I43" s="764"/>
      <c r="J43" s="79" t="s">
        <v>192</v>
      </c>
      <c r="K43" s="66"/>
      <c r="L43" s="66"/>
      <c r="M43" s="66"/>
      <c r="N43" s="66"/>
    </row>
    <row r="44" spans="2:14" x14ac:dyDescent="0.2">
      <c r="B44" s="21">
        <v>11</v>
      </c>
      <c r="C44" s="80" t="s">
        <v>227</v>
      </c>
      <c r="D44" s="21"/>
      <c r="E44" s="21"/>
      <c r="F44" s="21"/>
      <c r="G44" s="21"/>
      <c r="I44" s="764"/>
      <c r="J44" s="79" t="s">
        <v>193</v>
      </c>
      <c r="K44" s="66"/>
      <c r="L44" s="66"/>
      <c r="M44" s="66"/>
      <c r="N44" s="66"/>
    </row>
    <row r="45" spans="2:14" x14ac:dyDescent="0.2">
      <c r="B45" s="21">
        <v>12</v>
      </c>
      <c r="C45" s="77" t="s">
        <v>249</v>
      </c>
      <c r="D45" s="21"/>
      <c r="E45" s="21"/>
      <c r="F45" s="21"/>
      <c r="G45" s="21"/>
      <c r="I45" s="764"/>
      <c r="J45" s="79" t="s">
        <v>194</v>
      </c>
      <c r="K45" s="66"/>
      <c r="L45" s="66"/>
      <c r="M45" s="66"/>
      <c r="N45" s="66"/>
    </row>
    <row r="46" spans="2:14" x14ac:dyDescent="0.2">
      <c r="B46" s="21">
        <v>13</v>
      </c>
      <c r="C46" s="80" t="s">
        <v>228</v>
      </c>
      <c r="D46" s="21"/>
      <c r="E46" s="21"/>
      <c r="F46" s="21"/>
      <c r="G46" s="21"/>
      <c r="I46" s="756" t="s">
        <v>153</v>
      </c>
      <c r="J46" s="81" t="s">
        <v>195</v>
      </c>
      <c r="K46" s="66"/>
      <c r="L46" s="66"/>
      <c r="M46" s="66"/>
      <c r="N46" s="66"/>
    </row>
    <row r="47" spans="2:14" x14ac:dyDescent="0.2">
      <c r="B47" s="21">
        <v>14</v>
      </c>
      <c r="C47" s="75" t="s">
        <v>237</v>
      </c>
      <c r="D47" s="21"/>
      <c r="E47" s="21"/>
      <c r="F47" s="21"/>
      <c r="G47" s="21"/>
      <c r="I47" s="756"/>
      <c r="J47" s="81" t="s">
        <v>196</v>
      </c>
      <c r="K47" s="66"/>
      <c r="L47" s="66"/>
      <c r="M47" s="66"/>
      <c r="N47" s="66"/>
    </row>
    <row r="48" spans="2:14" x14ac:dyDescent="0.2">
      <c r="B48" s="21">
        <v>18</v>
      </c>
      <c r="C48" s="75" t="s">
        <v>238</v>
      </c>
      <c r="D48" s="21"/>
      <c r="E48" s="21"/>
      <c r="F48" s="21"/>
      <c r="G48" s="21"/>
      <c r="I48" s="756"/>
      <c r="J48" s="81" t="s">
        <v>197</v>
      </c>
      <c r="K48" s="66"/>
      <c r="L48" s="66"/>
      <c r="M48" s="66"/>
      <c r="N48" s="66"/>
    </row>
    <row r="49" spans="2:14" x14ac:dyDescent="0.2">
      <c r="B49" s="21">
        <v>21</v>
      </c>
      <c r="C49" s="80" t="s">
        <v>229</v>
      </c>
      <c r="D49" s="21"/>
      <c r="E49" s="21"/>
      <c r="F49" s="21"/>
      <c r="G49" s="21"/>
      <c r="I49" s="756"/>
      <c r="J49" s="81" t="s">
        <v>198</v>
      </c>
      <c r="K49" s="66"/>
      <c r="L49" s="66"/>
      <c r="M49" s="66"/>
      <c r="N49" s="66"/>
    </row>
    <row r="50" spans="2:14" x14ac:dyDescent="0.2">
      <c r="B50" s="21">
        <v>22</v>
      </c>
      <c r="C50" s="80" t="s">
        <v>230</v>
      </c>
      <c r="D50" s="21"/>
      <c r="E50" s="21"/>
      <c r="F50" s="21"/>
      <c r="G50" s="21"/>
      <c r="I50" s="756"/>
      <c r="J50" s="81" t="s">
        <v>199</v>
      </c>
      <c r="K50" s="66"/>
      <c r="L50" s="66"/>
      <c r="M50" s="66"/>
      <c r="N50" s="66"/>
    </row>
    <row r="51" spans="2:14" x14ac:dyDescent="0.2">
      <c r="B51" s="21">
        <v>24</v>
      </c>
      <c r="C51" s="80" t="s">
        <v>231</v>
      </c>
      <c r="D51" s="21"/>
      <c r="E51" s="21"/>
      <c r="F51" s="21"/>
      <c r="G51" s="21"/>
      <c r="I51" s="756"/>
      <c r="J51" s="81" t="s">
        <v>200</v>
      </c>
      <c r="K51" s="66"/>
      <c r="L51" s="66"/>
      <c r="M51" s="66"/>
      <c r="N51" s="66"/>
    </row>
    <row r="52" spans="2:14" x14ac:dyDescent="0.2">
      <c r="B52" s="21">
        <v>26</v>
      </c>
      <c r="C52" s="82" t="s">
        <v>240</v>
      </c>
      <c r="D52" s="21"/>
      <c r="E52" s="21"/>
      <c r="F52" s="21"/>
      <c r="G52" s="21"/>
      <c r="I52" s="756"/>
      <c r="J52" s="81" t="s">
        <v>201</v>
      </c>
      <c r="K52" s="66"/>
      <c r="L52" s="66"/>
      <c r="M52" s="66"/>
      <c r="N52" s="66"/>
    </row>
    <row r="53" spans="2:14" x14ac:dyDescent="0.2">
      <c r="B53" s="21">
        <v>28</v>
      </c>
      <c r="C53" s="80" t="s">
        <v>232</v>
      </c>
      <c r="D53" s="21"/>
      <c r="E53" s="21"/>
      <c r="F53" s="21"/>
      <c r="G53" s="21"/>
      <c r="I53" s="756"/>
      <c r="J53" s="81" t="s">
        <v>202</v>
      </c>
      <c r="K53" s="66"/>
      <c r="L53" s="66"/>
      <c r="M53" s="66"/>
      <c r="N53" s="66"/>
    </row>
    <row r="54" spans="2:14" x14ac:dyDescent="0.2">
      <c r="B54" s="21">
        <v>30</v>
      </c>
      <c r="C54" s="80" t="s">
        <v>233</v>
      </c>
      <c r="D54" s="21"/>
      <c r="E54" s="21"/>
      <c r="F54" s="21"/>
      <c r="G54" s="21"/>
      <c r="I54" s="765" t="s">
        <v>154</v>
      </c>
      <c r="J54" s="83" t="s">
        <v>203</v>
      </c>
      <c r="K54" s="66"/>
      <c r="L54" s="66"/>
      <c r="M54" s="66"/>
      <c r="N54" s="66"/>
    </row>
    <row r="55" spans="2:14" x14ac:dyDescent="0.2">
      <c r="B55" s="21">
        <v>33</v>
      </c>
      <c r="C55" s="82" t="s">
        <v>241</v>
      </c>
      <c r="D55" s="21"/>
      <c r="E55" s="21"/>
      <c r="F55" s="21"/>
      <c r="G55" s="21"/>
      <c r="I55" s="765"/>
      <c r="J55" s="83" t="s">
        <v>204</v>
      </c>
      <c r="K55" s="66"/>
      <c r="L55" s="66"/>
      <c r="M55" s="66"/>
      <c r="N55" s="66"/>
    </row>
    <row r="56" spans="2:14" x14ac:dyDescent="0.2">
      <c r="B56" s="21">
        <v>35</v>
      </c>
      <c r="C56" s="82" t="s">
        <v>242</v>
      </c>
      <c r="D56" s="21"/>
      <c r="E56" s="21"/>
      <c r="F56" s="21"/>
      <c r="G56" s="21"/>
      <c r="I56" s="765"/>
      <c r="J56" s="83" t="s">
        <v>205</v>
      </c>
      <c r="K56" s="66"/>
      <c r="L56" s="66"/>
      <c r="M56" s="66"/>
      <c r="N56" s="66"/>
    </row>
    <row r="57" spans="2:14" x14ac:dyDescent="0.2">
      <c r="B57" s="21">
        <v>39</v>
      </c>
      <c r="C57" s="82" t="s">
        <v>243</v>
      </c>
      <c r="D57" s="21"/>
      <c r="E57" s="21"/>
      <c r="F57" s="21"/>
      <c r="G57" s="21"/>
      <c r="I57" s="765"/>
      <c r="J57" s="83" t="s">
        <v>206</v>
      </c>
      <c r="K57" s="66"/>
      <c r="L57" s="66"/>
      <c r="M57" s="66"/>
      <c r="N57" s="66"/>
    </row>
    <row r="58" spans="2:14" x14ac:dyDescent="0.2">
      <c r="B58" s="21">
        <v>44</v>
      </c>
      <c r="C58" s="82" t="s">
        <v>244</v>
      </c>
      <c r="D58" s="21"/>
      <c r="E58" s="21"/>
      <c r="F58" s="21"/>
      <c r="G58" s="21"/>
      <c r="I58" s="765"/>
      <c r="J58" s="83" t="s">
        <v>207</v>
      </c>
      <c r="K58" s="66"/>
      <c r="L58" s="66"/>
      <c r="M58" s="66"/>
      <c r="N58" s="66"/>
    </row>
    <row r="59" spans="2:14" x14ac:dyDescent="0.2">
      <c r="B59" s="21">
        <v>52</v>
      </c>
      <c r="C59" s="82" t="s">
        <v>245</v>
      </c>
      <c r="D59" s="21"/>
      <c r="E59" s="21"/>
      <c r="F59" s="21"/>
      <c r="G59" s="21"/>
      <c r="I59" s="765"/>
      <c r="J59" s="83" t="s">
        <v>208</v>
      </c>
      <c r="K59" s="66"/>
      <c r="L59" s="66"/>
      <c r="M59" s="66"/>
      <c r="N59" s="66"/>
    </row>
    <row r="60" spans="2:14" x14ac:dyDescent="0.2">
      <c r="B60" s="21">
        <v>55</v>
      </c>
      <c r="C60" s="82" t="s">
        <v>246</v>
      </c>
      <c r="D60" s="21"/>
      <c r="E60" s="21"/>
      <c r="F60" s="21"/>
      <c r="G60" s="21"/>
      <c r="I60" s="765"/>
      <c r="J60" s="83" t="s">
        <v>209</v>
      </c>
      <c r="K60" s="66"/>
      <c r="L60" s="66"/>
      <c r="M60" s="66"/>
      <c r="N60" s="66"/>
    </row>
    <row r="61" spans="2:14" x14ac:dyDescent="0.2">
      <c r="B61" s="21">
        <v>65</v>
      </c>
      <c r="C61" s="82" t="s">
        <v>247</v>
      </c>
      <c r="D61" s="21"/>
      <c r="E61" s="21"/>
      <c r="F61" s="21"/>
      <c r="G61" s="21"/>
      <c r="I61" s="765"/>
      <c r="J61" s="83" t="s">
        <v>210</v>
      </c>
      <c r="K61" s="66"/>
      <c r="L61" s="66"/>
      <c r="M61" s="66"/>
      <c r="N61" s="66"/>
    </row>
    <row r="62" spans="2:14" x14ac:dyDescent="0.2">
      <c r="I62" s="66"/>
      <c r="J62" s="66"/>
      <c r="K62" s="66"/>
      <c r="L62" s="66"/>
      <c r="M62" s="66"/>
      <c r="N62" s="66"/>
    </row>
    <row r="63" spans="2:14" x14ac:dyDescent="0.2">
      <c r="I63" s="66"/>
      <c r="J63" s="66"/>
      <c r="K63" s="66"/>
      <c r="L63" s="66"/>
      <c r="M63" s="66"/>
      <c r="N63" s="66"/>
    </row>
    <row r="64" spans="2:14" ht="13.5" thickBot="1" x14ac:dyDescent="0.25">
      <c r="I64" s="66"/>
      <c r="J64" s="66"/>
      <c r="K64" s="66"/>
      <c r="L64" s="66"/>
      <c r="M64" s="66"/>
      <c r="N64" s="66"/>
    </row>
    <row r="65" spans="2:14" x14ac:dyDescent="0.2">
      <c r="B65" s="26" t="s">
        <v>99</v>
      </c>
      <c r="C65" s="26"/>
      <c r="E65" s="94" t="s">
        <v>3</v>
      </c>
      <c r="F65" s="95">
        <v>1</v>
      </c>
      <c r="G65" s="95">
        <v>2</v>
      </c>
      <c r="H65" s="95">
        <v>3</v>
      </c>
      <c r="I65" s="96">
        <v>4</v>
      </c>
      <c r="J65" s="66"/>
      <c r="K65" s="66"/>
      <c r="L65" s="66"/>
      <c r="M65" s="66"/>
      <c r="N65" s="66"/>
    </row>
    <row r="66" spans="2:14" ht="15.75" x14ac:dyDescent="0.25">
      <c r="B66" s="62" t="s">
        <v>108</v>
      </c>
      <c r="C66" s="62"/>
      <c r="D66" s="102" t="s">
        <v>218</v>
      </c>
      <c r="E66" s="97">
        <v>1</v>
      </c>
      <c r="F66" s="66">
        <v>6</v>
      </c>
      <c r="G66" s="66">
        <v>7</v>
      </c>
      <c r="H66" s="66">
        <v>11</v>
      </c>
      <c r="I66" s="98">
        <v>13</v>
      </c>
      <c r="J66" s="66"/>
      <c r="K66" s="66"/>
      <c r="L66" s="66"/>
      <c r="M66" s="66"/>
      <c r="N66" s="66"/>
    </row>
    <row r="67" spans="2:14" ht="15.75" x14ac:dyDescent="0.25">
      <c r="B67" s="62" t="s">
        <v>109</v>
      </c>
      <c r="C67" s="62"/>
      <c r="E67" s="97">
        <v>2</v>
      </c>
      <c r="F67" s="66">
        <v>12</v>
      </c>
      <c r="G67" s="66">
        <v>14</v>
      </c>
      <c r="H67" s="66">
        <v>22</v>
      </c>
      <c r="I67" s="98">
        <v>26</v>
      </c>
      <c r="J67" s="66"/>
      <c r="K67" s="66"/>
      <c r="L67" s="66"/>
      <c r="M67" s="66"/>
      <c r="N67" s="66"/>
    </row>
    <row r="68" spans="2:14" ht="15.75" x14ac:dyDescent="0.25">
      <c r="B68" s="62" t="s">
        <v>110</v>
      </c>
      <c r="C68" s="62"/>
      <c r="E68" s="97">
        <v>3</v>
      </c>
      <c r="F68" s="66">
        <v>18</v>
      </c>
      <c r="G68" s="66">
        <v>21</v>
      </c>
      <c r="H68" s="66">
        <v>33</v>
      </c>
      <c r="I68" s="98">
        <v>39</v>
      </c>
      <c r="J68" s="66"/>
      <c r="K68" s="66"/>
      <c r="L68" s="66"/>
      <c r="M68" s="66"/>
      <c r="N68" s="66"/>
    </row>
    <row r="69" spans="2:14" ht="15.75" x14ac:dyDescent="0.25">
      <c r="B69" s="62" t="s">
        <v>111</v>
      </c>
      <c r="C69" s="62"/>
      <c r="E69" s="97">
        <v>4</v>
      </c>
      <c r="F69" s="66">
        <v>24</v>
      </c>
      <c r="G69" s="66">
        <v>28</v>
      </c>
      <c r="H69" s="66">
        <v>44</v>
      </c>
      <c r="I69" s="98">
        <v>52</v>
      </c>
      <c r="J69" s="66"/>
      <c r="K69" s="66"/>
      <c r="L69" s="66"/>
      <c r="M69" s="66"/>
      <c r="N69" s="66"/>
    </row>
    <row r="70" spans="2:14" ht="16.5" thickBot="1" x14ac:dyDescent="0.3">
      <c r="B70" s="62" t="s">
        <v>112</v>
      </c>
      <c r="C70" s="62"/>
      <c r="E70" s="99">
        <v>5</v>
      </c>
      <c r="F70" s="100">
        <v>30</v>
      </c>
      <c r="G70" s="100">
        <v>35</v>
      </c>
      <c r="H70" s="100">
        <v>55</v>
      </c>
      <c r="I70" s="101">
        <v>65</v>
      </c>
      <c r="J70" s="66"/>
      <c r="K70" s="66"/>
      <c r="L70" s="66"/>
      <c r="M70" s="66"/>
      <c r="N70" s="66"/>
    </row>
    <row r="71" spans="2:14" ht="15.75" x14ac:dyDescent="0.25">
      <c r="B71" s="62" t="s">
        <v>113</v>
      </c>
      <c r="C71" s="62"/>
      <c r="I71" s="66"/>
      <c r="J71" s="66"/>
      <c r="K71" s="66"/>
      <c r="L71" s="66"/>
      <c r="M71" s="66"/>
      <c r="N71" s="66"/>
    </row>
    <row r="72" spans="2:14" ht="15.75" x14ac:dyDescent="0.25">
      <c r="B72" s="62" t="s">
        <v>114</v>
      </c>
      <c r="C72" s="62"/>
      <c r="I72" s="66"/>
      <c r="J72" s="66"/>
      <c r="K72" s="66"/>
      <c r="L72" s="66"/>
      <c r="M72" s="66"/>
      <c r="N72" s="66"/>
    </row>
    <row r="73" spans="2:14" ht="15.75" x14ac:dyDescent="0.25">
      <c r="B73" s="62" t="s">
        <v>115</v>
      </c>
      <c r="I73" s="66"/>
      <c r="J73" s="66"/>
      <c r="K73" s="66"/>
      <c r="L73" s="66"/>
      <c r="M73" s="66"/>
      <c r="N73" s="66"/>
    </row>
    <row r="74" spans="2:14" ht="15.75" x14ac:dyDescent="0.25">
      <c r="B74" s="62" t="s">
        <v>116</v>
      </c>
      <c r="F74">
        <v>0</v>
      </c>
      <c r="G74">
        <v>50</v>
      </c>
      <c r="H74">
        <v>0</v>
      </c>
      <c r="I74" s="66"/>
      <c r="J74" s="66"/>
      <c r="K74" s="66"/>
      <c r="L74" s="66"/>
      <c r="M74" s="66"/>
      <c r="N74" s="66"/>
    </row>
    <row r="75" spans="2:14" ht="15.75" x14ac:dyDescent="0.25">
      <c r="B75" s="62" t="s">
        <v>104</v>
      </c>
      <c r="F75">
        <v>51</v>
      </c>
      <c r="G75">
        <v>75</v>
      </c>
      <c r="H75">
        <v>-1</v>
      </c>
      <c r="I75" s="66"/>
      <c r="J75" s="66"/>
      <c r="K75" s="66"/>
      <c r="L75" s="66"/>
      <c r="M75" s="66"/>
      <c r="N75" s="66"/>
    </row>
    <row r="76" spans="2:14" x14ac:dyDescent="0.2">
      <c r="F76">
        <v>76</v>
      </c>
      <c r="G76">
        <v>100</v>
      </c>
      <c r="H76">
        <v>-2</v>
      </c>
      <c r="I76" s="66"/>
      <c r="J76" s="66"/>
      <c r="K76" s="66"/>
      <c r="L76" s="66"/>
      <c r="M76" s="66"/>
      <c r="N76" s="66"/>
    </row>
    <row r="77" spans="2:14" x14ac:dyDescent="0.2">
      <c r="B77" s="26" t="s">
        <v>100</v>
      </c>
      <c r="I77" s="66"/>
      <c r="J77" s="66"/>
      <c r="K77" s="66"/>
      <c r="L77" s="66"/>
      <c r="M77" s="66"/>
      <c r="N77" s="66"/>
    </row>
    <row r="78" spans="2:14" ht="15.75" x14ac:dyDescent="0.25">
      <c r="B78" s="62" t="s">
        <v>101</v>
      </c>
      <c r="D78" s="67" t="s">
        <v>101</v>
      </c>
      <c r="I78" s="66"/>
      <c r="J78" s="66"/>
      <c r="K78" s="66"/>
      <c r="L78" s="66"/>
      <c r="M78" s="66"/>
      <c r="N78" s="66"/>
    </row>
    <row r="79" spans="2:14" ht="15.75" x14ac:dyDescent="0.25">
      <c r="B79" s="62" t="s">
        <v>102</v>
      </c>
      <c r="D79" s="67" t="s">
        <v>144</v>
      </c>
      <c r="I79" s="66"/>
      <c r="J79" s="66"/>
      <c r="K79" s="66"/>
      <c r="L79" s="66"/>
      <c r="M79" s="66"/>
      <c r="N79" s="66"/>
    </row>
    <row r="80" spans="2:14" ht="15.75" x14ac:dyDescent="0.25">
      <c r="B80" s="62" t="s">
        <v>103</v>
      </c>
      <c r="D80" s="67" t="s">
        <v>104</v>
      </c>
      <c r="I80" s="66"/>
      <c r="J80" s="66"/>
      <c r="K80" s="66"/>
      <c r="L80" s="66"/>
      <c r="M80" s="66"/>
      <c r="N80" s="66"/>
    </row>
    <row r="81" spans="2:14" ht="15.75" x14ac:dyDescent="0.25">
      <c r="B81" s="62" t="s">
        <v>104</v>
      </c>
      <c r="D81" s="67" t="s">
        <v>143</v>
      </c>
      <c r="I81" s="66"/>
      <c r="J81" s="66"/>
      <c r="K81" s="66"/>
      <c r="L81" s="66"/>
      <c r="M81" s="66"/>
      <c r="N81" s="66"/>
    </row>
    <row r="82" spans="2:14" ht="15.75" x14ac:dyDescent="0.25">
      <c r="B82" s="62" t="s">
        <v>107</v>
      </c>
      <c r="D82" s="67" t="s">
        <v>106</v>
      </c>
      <c r="I82" s="66"/>
      <c r="J82" s="66"/>
      <c r="K82" s="66"/>
      <c r="L82" s="66"/>
      <c r="M82" s="66"/>
      <c r="N82" s="66"/>
    </row>
    <row r="83" spans="2:14" ht="15.75" x14ac:dyDescent="0.25">
      <c r="B83" s="62" t="s">
        <v>105</v>
      </c>
      <c r="D83" s="85" t="s">
        <v>105</v>
      </c>
      <c r="I83" s="66"/>
      <c r="J83" s="66"/>
      <c r="K83" s="66"/>
      <c r="L83" s="66"/>
      <c r="M83" s="66"/>
      <c r="N83" s="66"/>
    </row>
    <row r="84" spans="2:14" ht="15.75" x14ac:dyDescent="0.25">
      <c r="B84" s="62" t="s">
        <v>106</v>
      </c>
      <c r="D84" s="85" t="s">
        <v>215</v>
      </c>
      <c r="I84" s="66"/>
      <c r="J84" s="66"/>
      <c r="K84" s="66"/>
      <c r="L84" s="66"/>
      <c r="M84" s="66"/>
      <c r="N84" s="66"/>
    </row>
    <row r="85" spans="2:14" x14ac:dyDescent="0.2">
      <c r="I85" s="66"/>
      <c r="J85" s="66"/>
      <c r="K85" s="66"/>
      <c r="L85" s="66"/>
      <c r="M85" s="66"/>
      <c r="N85" s="66"/>
    </row>
    <row r="86" spans="2:14" x14ac:dyDescent="0.2">
      <c r="I86" s="66"/>
      <c r="J86" s="66"/>
      <c r="K86" s="66"/>
      <c r="L86" s="66"/>
      <c r="M86" s="66"/>
      <c r="N86" s="66"/>
    </row>
    <row r="87" spans="2:14" x14ac:dyDescent="0.2">
      <c r="I87" s="66"/>
      <c r="J87" s="66"/>
      <c r="K87" s="66"/>
      <c r="L87" s="66"/>
      <c r="M87" s="66"/>
      <c r="N87" s="66"/>
    </row>
    <row r="88" spans="2:14" x14ac:dyDescent="0.2">
      <c r="I88" s="66"/>
      <c r="J88" s="66"/>
      <c r="K88" s="66"/>
      <c r="L88" s="66"/>
      <c r="M88" s="66"/>
      <c r="N88" s="66"/>
    </row>
  </sheetData>
  <dataConsolidate/>
  <mergeCells count="7">
    <mergeCell ref="I46:I53"/>
    <mergeCell ref="I54:I61"/>
    <mergeCell ref="I20:L20"/>
    <mergeCell ref="I16:L16"/>
    <mergeCell ref="I19:L19"/>
    <mergeCell ref="I37:I41"/>
    <mergeCell ref="I42:I45"/>
  </mergeCell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EBF96723F62340A9793300A41BF33A" ma:contentTypeVersion="1" ma:contentTypeDescription="Crear nuevo documento." ma:contentTypeScope="" ma:versionID="da719682661190b1a1476684c3a2a148">
  <xsd:schema xmlns:xsd="http://www.w3.org/2001/XMLSchema" xmlns:xs="http://www.w3.org/2001/XMLSchema" xmlns:p="http://schemas.microsoft.com/office/2006/metadata/properties" xmlns:ns3="38539203-6527-4f6b-a926-0d0e280db43c" targetNamespace="http://schemas.microsoft.com/office/2006/metadata/properties" ma:root="true" ma:fieldsID="22fef9418de162277470e4bed60c939a" ns3:_="">
    <xsd:import namespace="38539203-6527-4f6b-a926-0d0e280db43c"/>
    <xsd:element name="properties">
      <xsd:complexType>
        <xsd:sequence>
          <xsd:element name="documentManagement">
            <xsd:complexType>
              <xsd:all>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539203-6527-4f6b-a926-0d0e280db43c"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6A7C8EA-3433-47AD-8A49-AFC87519CB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539203-6527-4f6b-a926-0d0e280db4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1E1AE7-9510-4914-845F-5891A6977883}">
  <ds:schemaRefs>
    <ds:schemaRef ds:uri="http://schemas.microsoft.com/office/2006/metadata/longProperties"/>
  </ds:schemaRefs>
</ds:datastoreItem>
</file>

<file path=customXml/itemProps3.xml><?xml version="1.0" encoding="utf-8"?>
<ds:datastoreItem xmlns:ds="http://schemas.openxmlformats.org/officeDocument/2006/customXml" ds:itemID="{4A488416-EF0E-4993-BA57-3288D1FB0E19}">
  <ds:schemaRefs>
    <ds:schemaRef ds:uri="http://schemas.microsoft.com/sharepoint/v3/contenttype/forms"/>
  </ds:schemaRefs>
</ds:datastoreItem>
</file>

<file path=customXml/itemProps4.xml><?xml version="1.0" encoding="utf-8"?>
<ds:datastoreItem xmlns:ds="http://schemas.openxmlformats.org/officeDocument/2006/customXml" ds:itemID="{8841A22E-6103-4388-B85F-4C306152247E}">
  <ds:schemaRefs>
    <ds:schemaRef ds:uri="http://purl.org/dc/elements/1.1/"/>
    <ds:schemaRef ds:uri="http://purl.org/dc/dcmitype/"/>
    <ds:schemaRef ds:uri="http://schemas.microsoft.com/office/2006/documentManagement/types"/>
    <ds:schemaRef ds:uri="38539203-6527-4f6b-a926-0d0e280db43c"/>
    <ds:schemaRef ds:uri="http://www.w3.org/XML/1998/namespace"/>
    <ds:schemaRef ds:uri="http://schemas.openxmlformats.org/package/2006/metadata/core-properties"/>
    <ds:schemaRef ds:uri="http://schemas.microsoft.com/office/infopath/2007/PartnerControl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18</vt:i4>
      </vt:variant>
    </vt:vector>
  </HeadingPairs>
  <TitlesOfParts>
    <vt:vector size="28" baseType="lpstr">
      <vt:lpstr>SEPG-F-040</vt:lpstr>
      <vt:lpstr>SEPG-F-007</vt:lpstr>
      <vt:lpstr>SEPG-012</vt:lpstr>
      <vt:lpstr>SEPG-F-013</vt:lpstr>
      <vt:lpstr>SEPG-F-008</vt:lpstr>
      <vt:lpstr>SEPG-F-014</vt:lpstr>
      <vt:lpstr>CAMBIOS</vt:lpstr>
      <vt:lpstr>Fm-20 </vt:lpstr>
      <vt:lpstr>DB</vt:lpstr>
      <vt:lpstr>Hoja1</vt:lpstr>
      <vt:lpstr>¿TIENE_HERRAMIENTA_PARA_EJERCER_EL_CONTROL?</vt:lpstr>
      <vt:lpstr>A</vt:lpstr>
      <vt:lpstr>B</vt:lpstr>
      <vt:lpstr>CE</vt:lpstr>
      <vt:lpstr>EXISTENCONTROLES</vt:lpstr>
      <vt:lpstr>FrecuenciaSeguim</vt:lpstr>
      <vt:lpstr>FrecuendiaSeguim</vt:lpstr>
      <vt:lpstr>HerramientaControl</vt:lpstr>
      <vt:lpstr>HerramientaEfectiva</vt:lpstr>
      <vt:lpstr>IMPACTO</vt:lpstr>
      <vt:lpstr>ManualesInstructivos</vt:lpstr>
      <vt:lpstr>'Fm-20 '!OP</vt:lpstr>
      <vt:lpstr>OPCIONESDEMANEJO</vt:lpstr>
      <vt:lpstr>PROBABILIDAD</vt:lpstr>
      <vt:lpstr>ResponDefinidos</vt:lpstr>
      <vt:lpstr>TieneHerramientaControl1</vt:lpstr>
      <vt:lpstr>TIPODERIESGO</vt:lpstr>
      <vt:lpstr>'SEPG-F-014'!Títulos_a_imprimir</vt:lpstr>
    </vt:vector>
  </TitlesOfParts>
  <Company>Dark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Hector Vanegas</dc:creator>
  <cp:lastModifiedBy>Vivi</cp:lastModifiedBy>
  <cp:lastPrinted>2017-02-14T19:52:57Z</cp:lastPrinted>
  <dcterms:created xsi:type="dcterms:W3CDTF">2007-05-23T11:34:18Z</dcterms:created>
  <dcterms:modified xsi:type="dcterms:W3CDTF">2017-04-19T14:41:17Z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lpwstr>1</vt:lpwstr>
  </property>
</Properties>
</file>