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mc:AlternateContent xmlns:mc="http://schemas.openxmlformats.org/markup-compatibility/2006">
    <mc:Choice Requires="x15">
      <x15ac:absPath xmlns:x15ac="http://schemas.microsoft.com/office/spreadsheetml/2010/11/ac" url="C:\Users\balvarez\Documents\PROYECTOS 20\Riesgos\Nueva Matriz\"/>
    </mc:Choice>
  </mc:AlternateContent>
  <xr:revisionPtr revIDLastSave="0" documentId="13_ncr:1_{18A04BDC-91D6-474C-ACF1-CC6896F72D83}" xr6:coauthVersionLast="45" xr6:coauthVersionMax="45" xr10:uidLastSave="{00000000-0000-0000-0000-000000000000}"/>
  <bookViews>
    <workbookView xWindow="-120" yWindow="-120" windowWidth="20730" windowHeight="11160" activeTab="5" xr2:uid="{00000000-000D-0000-FFFF-FFFF00000000}"/>
  </bookViews>
  <sheets>
    <sheet name="CICLO PHVA" sheetId="23" r:id="rId1"/>
    <sheet name="SEPG-F-007" sheetId="27" r:id="rId2"/>
    <sheet name="SEPG-F-012" sheetId="19" r:id="rId3"/>
    <sheet name="Fm-20 " sheetId="15" state="hidden" r:id="rId4"/>
    <sheet name="DB" sheetId="14" state="hidden" r:id="rId5"/>
    <sheet name="SEPG-F-030" sheetId="26" r:id="rId6"/>
    <sheet name="Mapa de riesgos" sheetId="20" r:id="rId7"/>
    <sheet name="Matriz de cambios" sheetId="28" r:id="rId8"/>
    <sheet name="Hoja1" sheetId="17" state="hidden" r:id="rId9"/>
  </sheets>
  <externalReferences>
    <externalReference r:id="rId10"/>
    <externalReference r:id="rId11"/>
  </externalReferences>
  <definedNames>
    <definedName name="¿TIENE_HERRAMIENTA_PARA_EJERCER_EL_CONTROL?">DB!$D$8:$D$10</definedName>
    <definedName name="A">DB!$J$5:$J$6</definedName>
    <definedName name="_xlnm.Print_Area" localSheetId="1">'SEPG-F-007'!$A$1:$M$27</definedName>
    <definedName name="_xlnm.Print_Area" localSheetId="2">'SEPG-F-012'!$A$1:$AI$69</definedName>
    <definedName name="B">DB!$K$5:$K$6</definedName>
    <definedName name="CE">DB!$L$5:$L$6</definedName>
    <definedName name="EXISTENCONTROLES" localSheetId="7">[1]DB!$D$5:$D$6</definedName>
    <definedName name="EXISTENCONTROLES" localSheetId="1">[1]DB!$D$5:$D$6</definedName>
    <definedName name="EXISTENCONTROLES" localSheetId="5">[1]DB!$D$5:$D$6</definedName>
    <definedName name="EXISTENCONTROLES">DB!$D$5:$D$6</definedName>
    <definedName name="FrecuenciaSeguim">DB!$H$9:$H$10</definedName>
    <definedName name="FrecuendiaSeguim">DB!$H$9:$H$10</definedName>
    <definedName name="HerramientaControl">DB!$D$9:$D$10</definedName>
    <definedName name="HerramientaEfectiva">DB!$F$9:$F$10</definedName>
    <definedName name="IMPACTO">DB!$H$5</definedName>
    <definedName name="ManualesInstructivos">DB!$E$9:$E$10</definedName>
    <definedName name="OP" localSheetId="3">'Fm-20 '!$L$11</definedName>
    <definedName name="OPCIONESDEMANEJO" localSheetId="7">[1]DB!$N$5:$N$8</definedName>
    <definedName name="OPCIONESDEMANEJO" localSheetId="1">[1]DB!$N$5:$N$8</definedName>
    <definedName name="OPCIONESDEMANEJO" localSheetId="5">[1]DB!$N$5:$N$8</definedName>
    <definedName name="OPCIONESDEMANEJO">DB!$N$5:$N$8</definedName>
    <definedName name="PROBABILIDAD">DB!$G$5</definedName>
    <definedName name="ResponDefinidos">DB!$G$9:$G$10</definedName>
    <definedName name="TieneHerramientaControl1">DB!$D$9:$D$10</definedName>
    <definedName name="TIPODERIESGO" localSheetId="7">[1]DB!$B$5:$B$11</definedName>
    <definedName name="TIPODERIESGO" localSheetId="1">[1]DB!$B$5:$B$11</definedName>
    <definedName name="TIPODERIESGO" localSheetId="5">[1]DB!$B$5:$B$11</definedName>
    <definedName name="TIPODERIESGO">DB!$B$5:$B$11</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34" i="26" l="1"/>
  <c r="U34" i="26" s="1"/>
  <c r="R34" i="26"/>
  <c r="O34" i="26"/>
  <c r="P34" i="26" s="1"/>
  <c r="S33" i="26"/>
  <c r="U33" i="26" s="1"/>
  <c r="R33" i="26"/>
  <c r="O33" i="26"/>
  <c r="P33" i="26" s="1"/>
  <c r="U32" i="26"/>
  <c r="S32" i="26"/>
  <c r="T32" i="26" s="1"/>
  <c r="R32" i="26"/>
  <c r="P32" i="26"/>
  <c r="O32" i="26"/>
  <c r="S29" i="26"/>
  <c r="U29" i="26" s="1"/>
  <c r="R29" i="26"/>
  <c r="O29" i="26"/>
  <c r="P29" i="26" s="1"/>
  <c r="S28" i="26"/>
  <c r="U28" i="26" s="1"/>
  <c r="R28" i="26"/>
  <c r="O28" i="26"/>
  <c r="P28" i="26" s="1"/>
  <c r="S27" i="26"/>
  <c r="U27" i="26" s="1"/>
  <c r="R27" i="26"/>
  <c r="P27" i="26"/>
  <c r="O27" i="26"/>
  <c r="T34" i="26" l="1"/>
  <c r="V34" i="26" s="1"/>
  <c r="T33" i="26"/>
  <c r="V33" i="26" s="1"/>
  <c r="T29" i="26"/>
  <c r="V29" i="26" s="1"/>
  <c r="T28" i="26"/>
  <c r="V28" i="26" s="1"/>
  <c r="T27" i="26"/>
  <c r="V27" i="26" s="1"/>
  <c r="R23" i="26"/>
  <c r="R24" i="26"/>
  <c r="V32" i="26" l="1"/>
  <c r="B32" i="26"/>
  <c r="B25" i="26"/>
  <c r="B30" i="26"/>
  <c r="E33" i="26"/>
  <c r="Z32" i="26"/>
  <c r="AA32" i="26"/>
  <c r="Z30" i="26"/>
  <c r="R30" i="26"/>
  <c r="O30" i="26"/>
  <c r="AA30" i="26" s="1"/>
  <c r="B27" i="26"/>
  <c r="O26" i="26"/>
  <c r="P26" i="26" s="1"/>
  <c r="R26" i="26"/>
  <c r="S26" i="26" l="1"/>
  <c r="T26" i="26" s="1"/>
  <c r="S30" i="26"/>
  <c r="U30" i="26" s="1"/>
  <c r="AF32" i="26"/>
  <c r="AG32" i="26"/>
  <c r="AF30" i="26"/>
  <c r="AG30" i="26"/>
  <c r="T30" i="26"/>
  <c r="V30" i="26" s="1"/>
  <c r="Y30" i="26" s="1"/>
  <c r="P30" i="26"/>
  <c r="U26" i="26"/>
  <c r="B21" i="19"/>
  <c r="Y32" i="26" l="1"/>
  <c r="B29" i="19"/>
  <c r="B27" i="19"/>
  <c r="B31" i="19"/>
  <c r="B33" i="19"/>
  <c r="B35" i="19"/>
  <c r="B37" i="19"/>
  <c r="B39" i="19"/>
  <c r="B41" i="19"/>
  <c r="B43" i="19"/>
  <c r="B45" i="19"/>
  <c r="B47" i="19"/>
  <c r="B49" i="19"/>
  <c r="B51" i="19"/>
  <c r="B53" i="19"/>
  <c r="B55" i="19"/>
  <c r="B57" i="19"/>
  <c r="B59" i="19"/>
  <c r="B61" i="19"/>
  <c r="B25" i="19"/>
  <c r="B23" i="19"/>
  <c r="M30" i="19"/>
  <c r="M29" i="19"/>
  <c r="N29" i="19" l="1"/>
  <c r="C33" i="26" s="1"/>
  <c r="C32" i="26"/>
  <c r="AB32" i="26" s="1"/>
  <c r="N30" i="19"/>
  <c r="D33" i="26" s="1"/>
  <c r="D32" i="26"/>
  <c r="AC32" i="26" s="1"/>
  <c r="O29" i="19"/>
  <c r="P29" i="19" s="1"/>
  <c r="AA29" i="26"/>
  <c r="AF26" i="26"/>
  <c r="AG26" i="26"/>
  <c r="E8" i="28"/>
  <c r="E7" i="28"/>
  <c r="E6" i="28"/>
  <c r="O24" i="26"/>
  <c r="S24" i="26" s="1"/>
  <c r="B22" i="26"/>
  <c r="Z27" i="26"/>
  <c r="G8" i="28"/>
  <c r="G7" i="28"/>
  <c r="G6" i="28"/>
  <c r="Z25" i="26"/>
  <c r="R25" i="26"/>
  <c r="O23" i="26"/>
  <c r="S23" i="26" s="1"/>
  <c r="Z22" i="26"/>
  <c r="R22" i="26"/>
  <c r="O22" i="26"/>
  <c r="S22" i="26" s="1"/>
  <c r="D9" i="26"/>
  <c r="M27" i="19"/>
  <c r="J14" i="15"/>
  <c r="J20" i="19"/>
  <c r="K20" i="19" s="1"/>
  <c r="L20" i="19" s="1"/>
  <c r="AD20" i="19"/>
  <c r="AE20" i="19" s="1"/>
  <c r="AF20" i="19" s="1"/>
  <c r="AG20" i="19" s="1"/>
  <c r="M25" i="19"/>
  <c r="F8" i="28" s="1"/>
  <c r="M26" i="19"/>
  <c r="M28" i="19"/>
  <c r="A61" i="19"/>
  <c r="A59" i="19"/>
  <c r="A57" i="19"/>
  <c r="A55" i="19"/>
  <c r="A53" i="19"/>
  <c r="Y52" i="19"/>
  <c r="X52" i="19"/>
  <c r="Z51" i="19" s="1"/>
  <c r="AA51" i="19" s="1"/>
  <c r="Y51" i="19"/>
  <c r="X51" i="19"/>
  <c r="A51" i="19"/>
  <c r="Y50" i="19"/>
  <c r="X50" i="19"/>
  <c r="Y49" i="19"/>
  <c r="X49" i="19"/>
  <c r="A49" i="19"/>
  <c r="Y48" i="19"/>
  <c r="X48" i="19"/>
  <c r="Y47" i="19"/>
  <c r="X47" i="19"/>
  <c r="Z47" i="19" s="1"/>
  <c r="AA47" i="19" s="1"/>
  <c r="A47" i="19"/>
  <c r="Y46" i="19"/>
  <c r="X46" i="19"/>
  <c r="Y45" i="19"/>
  <c r="X45" i="19"/>
  <c r="A45" i="19"/>
  <c r="Y44" i="19"/>
  <c r="X44" i="19"/>
  <c r="Z43" i="19" s="1"/>
  <c r="AA43" i="19" s="1"/>
  <c r="Y43" i="19"/>
  <c r="X43" i="19"/>
  <c r="A43" i="19"/>
  <c r="Y42" i="19"/>
  <c r="X42" i="19"/>
  <c r="Y41" i="19"/>
  <c r="X41" i="19"/>
  <c r="A41" i="19"/>
  <c r="Y40" i="19"/>
  <c r="X40" i="19"/>
  <c r="Y39" i="19"/>
  <c r="X39" i="19"/>
  <c r="Z39" i="19" s="1"/>
  <c r="AA39" i="19" s="1"/>
  <c r="A39" i="19"/>
  <c r="Y38" i="19"/>
  <c r="X38" i="19"/>
  <c r="Y37" i="19"/>
  <c r="X37" i="19"/>
  <c r="A37" i="19"/>
  <c r="Y36" i="19"/>
  <c r="X36" i="19"/>
  <c r="Z35" i="19" s="1"/>
  <c r="AA35" i="19" s="1"/>
  <c r="Y35" i="19"/>
  <c r="X35" i="19"/>
  <c r="A35" i="19"/>
  <c r="Y34" i="19"/>
  <c r="X34" i="19"/>
  <c r="Y33" i="19"/>
  <c r="X33" i="19"/>
  <c r="A33" i="19"/>
  <c r="Y32" i="19"/>
  <c r="X32" i="19"/>
  <c r="Y31" i="19"/>
  <c r="X31" i="19"/>
  <c r="A31" i="19"/>
  <c r="A25" i="19"/>
  <c r="M24" i="19"/>
  <c r="M23" i="19"/>
  <c r="F7" i="28" s="1"/>
  <c r="A23" i="19"/>
  <c r="M22" i="19"/>
  <c r="M21" i="19"/>
  <c r="F6" i="28" s="1"/>
  <c r="A21" i="19"/>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Z31" i="19"/>
  <c r="AA31" i="19" s="1"/>
  <c r="J17" i="15"/>
  <c r="J12" i="15"/>
  <c r="J20" i="15"/>
  <c r="J18" i="15"/>
  <c r="J11" i="15"/>
  <c r="P22" i="26"/>
  <c r="AA22" i="26"/>
  <c r="AG22" i="26" s="1"/>
  <c r="Z37" i="19" l="1"/>
  <c r="AA37" i="19" s="1"/>
  <c r="Z45" i="19"/>
  <c r="AA45" i="19" s="1"/>
  <c r="N25" i="19"/>
  <c r="C28" i="26" s="1"/>
  <c r="C27" i="26"/>
  <c r="N27" i="19"/>
  <c r="C31" i="26" s="1"/>
  <c r="C30" i="26"/>
  <c r="N22" i="19"/>
  <c r="D23" i="26" s="1"/>
  <c r="D22" i="26"/>
  <c r="AC22" i="26" s="1"/>
  <c r="AD22" i="26" s="1"/>
  <c r="AD32" i="26"/>
  <c r="AE32" i="26" s="1"/>
  <c r="N21" i="19"/>
  <c r="C23" i="26" s="1"/>
  <c r="C22" i="26"/>
  <c r="N28" i="19"/>
  <c r="D31" i="26" s="1"/>
  <c r="D30" i="26"/>
  <c r="AC30" i="26" s="1"/>
  <c r="AD30" i="26" s="1"/>
  <c r="E32" i="26"/>
  <c r="N24" i="19"/>
  <c r="D26" i="26" s="1"/>
  <c r="D25" i="26"/>
  <c r="AC25" i="26" s="1"/>
  <c r="N23" i="19"/>
  <c r="C26" i="26" s="1"/>
  <c r="C25" i="26"/>
  <c r="N26" i="19"/>
  <c r="D28" i="26" s="1"/>
  <c r="D27" i="26"/>
  <c r="AC27" i="26" s="1"/>
  <c r="T23" i="26"/>
  <c r="U23" i="26"/>
  <c r="T24" i="26"/>
  <c r="U24" i="26"/>
  <c r="Y27" i="26"/>
  <c r="AB27" i="26" s="1"/>
  <c r="V26" i="26"/>
  <c r="T22" i="26"/>
  <c r="U22" i="26"/>
  <c r="AF22" i="26"/>
  <c r="P23" i="26"/>
  <c r="P24" i="26"/>
  <c r="AA23" i="26"/>
  <c r="O27" i="19"/>
  <c r="P27" i="19" s="1"/>
  <c r="E31" i="26" s="1"/>
  <c r="O25" i="19"/>
  <c r="P25" i="19" s="1"/>
  <c r="E28" i="26" s="1"/>
  <c r="O21" i="19"/>
  <c r="P21" i="19" s="1"/>
  <c r="E23" i="26" s="1" a="1"/>
  <c r="E23" i="26" s="1"/>
  <c r="Z33" i="19"/>
  <c r="AA33" i="19" s="1"/>
  <c r="Z41" i="19"/>
  <c r="AA41" i="19" s="1"/>
  <c r="Z49" i="19"/>
  <c r="AA49" i="19" s="1"/>
  <c r="O23" i="19"/>
  <c r="P23" i="19" s="1"/>
  <c r="E26" i="26" s="1"/>
  <c r="AE22" i="26" l="1"/>
  <c r="V23" i="26"/>
  <c r="E25" i="26"/>
  <c r="E22" i="26"/>
  <c r="E30" i="26"/>
  <c r="AB30" i="26"/>
  <c r="AE30" i="26" s="1"/>
  <c r="E27" i="26"/>
  <c r="AD27" i="26"/>
  <c r="AE27" i="26" s="1"/>
  <c r="V22" i="26"/>
  <c r="Y22" i="26" s="1"/>
  <c r="AB22" i="26" s="1"/>
  <c r="AF23" i="26"/>
  <c r="AG23" i="26"/>
  <c r="O25" i="26"/>
  <c r="P25" i="26" s="1"/>
  <c r="S25" i="26" l="1"/>
  <c r="T25" i="26" s="1"/>
  <c r="AA25" i="26"/>
  <c r="V25" i="26" l="1"/>
  <c r="Y25" i="26" s="1"/>
  <c r="AB25" i="26" s="1"/>
  <c r="AD25" i="26" s="1"/>
  <c r="AE25" i="26" s="1"/>
  <c r="V24" i="26"/>
  <c r="U25" i="26"/>
  <c r="AF25" i="26"/>
  <c r="AG25"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user</author>
    <author>Pilou</author>
  </authors>
  <commentList>
    <comment ref="B10" authorId="0" shapeId="0" xr:uid="{710660E9-D23C-40A3-9174-9C8046C55606}">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C10" authorId="1" shapeId="0" xr:uid="{3E19669B-80D7-472A-8E1B-A8A9703E8D2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0" authorId="1" shapeId="0" xr:uid="{7315C150-4F50-4741-9CAD-8876AA0B27FC}">
      <text>
        <r>
          <rPr>
            <sz val="12"/>
            <color indexed="81"/>
            <rFont val="Tahoma"/>
            <family val="2"/>
          </rPr>
          <t xml:space="preserve">Se refiere a las características generales o las formas en que se observa o manifiesta el riesgo identificado.
</t>
        </r>
      </text>
    </comment>
    <comment ref="G10" authorId="0" shapeId="0" xr:uid="{D314F2BA-B86D-4F2E-81CC-EB645679BEC6}">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M10" authorId="1" shapeId="0" xr:uid="{BB44F175-8FB1-4C21-8937-419E33D49919}">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A11" authorId="2" shapeId="0" xr:uid="{34356E75-FBFE-47D9-B8BD-E2728C156BD5}">
      <text>
        <r>
          <rPr>
            <b/>
            <sz val="9"/>
            <color indexed="81"/>
            <rFont val="Tahoma"/>
            <family val="2"/>
          </rPr>
          <t>Modificar el consecutivo para cada proceso.</t>
        </r>
      </text>
    </comment>
    <comment ref="C17" authorId="1" shapeId="0" xr:uid="{EBA0EC3E-085F-43F6-92F6-EB01FCD8CE74}">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7" authorId="1" shapeId="0" xr:uid="{4B604D4F-49F3-48EA-B5F2-E56988115973}">
      <text>
        <r>
          <rPr>
            <sz val="12"/>
            <color indexed="81"/>
            <rFont val="Tahoma"/>
            <family val="2"/>
          </rPr>
          <t xml:space="preserve">Se refiere a las características generales o las formas en que se observa o manifiesta el riesgo identificado.
</t>
        </r>
      </text>
    </comment>
    <comment ref="I17" authorId="1" shapeId="0" xr:uid="{980066BE-FCF0-4CE2-84CA-DC224BE02BE7}">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7" authorId="1" shapeId="0" xr:uid="{0FD6AF67-B6BF-45EC-8158-33DB07A33804}">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Ingrid Johanna Maldonado Martinez</author>
    <author>Bibiana Andrea Alvarez Rivera</author>
  </authors>
  <commentList>
    <comment ref="A10" authorId="0" shapeId="0" xr:uid="{00000000-0006-0000-0300-00000100000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K10" authorId="0" shapeId="0" xr:uid="{00000000-0006-0000-0300-00000200000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Y12" authorId="1" shapeId="0" xr:uid="{00000000-0006-0000-0300-000003000000}">
      <text>
        <r>
          <rPr>
            <b/>
            <sz val="9"/>
            <color indexed="81"/>
            <rFont val="Tahoma"/>
            <family val="2"/>
          </rPr>
          <t>Ingrid Johanna Maldonado Martinez:</t>
        </r>
        <r>
          <rPr>
            <sz val="9"/>
            <color indexed="81"/>
            <rFont val="Tahoma"/>
            <family val="2"/>
          </rPr>
          <t xml:space="preserve">
Que no se puede realizar por ningún concepto
</t>
        </r>
      </text>
    </comment>
    <comment ref="Y13" authorId="1" shapeId="0" xr:uid="{00000000-0006-0000-0300-000004000000}">
      <text>
        <r>
          <rPr>
            <b/>
            <sz val="9"/>
            <color indexed="81"/>
            <rFont val="Tahoma"/>
            <family val="2"/>
          </rPr>
          <t>Ingrid Johanna Maldonado Martinez:</t>
        </r>
        <r>
          <rPr>
            <sz val="9"/>
            <color indexed="81"/>
            <rFont val="Tahoma"/>
            <family val="2"/>
          </rPr>
          <t xml:space="preserve">
Se puede hacer pero no evalua la disponibilidad de recursos</t>
        </r>
      </text>
    </comment>
    <comment ref="Y14" authorId="1" shapeId="0" xr:uid="{00000000-0006-0000-0300-000005000000}">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 ref="N21" authorId="2" shapeId="0" xr:uid="{00000000-0006-0000-0300-000006000000}">
      <text>
        <r>
          <rPr>
            <b/>
            <sz val="9"/>
            <color indexed="81"/>
            <rFont val="Tahoma"/>
            <family val="2"/>
          </rPr>
          <t>Bibiana Andrea Alvarez Rivera:</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Pilar Gomez</author>
    <author>user</author>
  </authors>
  <commentList>
    <comment ref="M9" authorId="0" shapeId="0" xr:uid="{00000000-0006-0000-0600-000001000000}">
      <text>
        <r>
          <rPr>
            <sz val="12"/>
            <color indexed="81"/>
            <rFont val="Tahoma"/>
            <family val="2"/>
          </rPr>
          <t>Para plantear el plan de acción tenga en cuenta el contexto Estratégico del Fm-17(Identificación del riesgo).</t>
        </r>
      </text>
    </comment>
    <comment ref="L10" authorId="1" shapeId="0" xr:uid="{00000000-0006-0000-0600-00000200000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700-000001000000}">
      <text>
        <r>
          <rPr>
            <b/>
            <sz val="9"/>
            <color indexed="81"/>
            <rFont val="Tahoma"/>
            <family val="2"/>
          </rPr>
          <t xml:space="preserve">Riesgo ascendente: a Mayor nivel de zona mayor riesgo)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L6" authorId="0" shapeId="0" xr:uid="{00000000-0006-0000-0200-000001000000}">
      <text>
        <r>
          <rPr>
            <b/>
            <sz val="9"/>
            <color indexed="81"/>
            <rFont val="Tahoma"/>
            <family val="2"/>
          </rPr>
          <t xml:space="preserve">Riesgo ascendente: a Mayor nivel de zona mayor riesgo)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<sst xmlns="http://schemas.openxmlformats.org/spreadsheetml/2006/main" count="828" uniqueCount="438">
  <si>
    <t>PROCESO GESTIÓN TECNOLÓGICA</t>
  </si>
  <si>
    <t xml:space="preserve">OBJETIVO: </t>
  </si>
  <si>
    <t xml:space="preserve">Liderar la transformación digital de la Agencia a través del uso de la tecnología y la innovación brindando los servicios TI que permita el cumplimiento de los objetivos de la entidad y el relacionamiento con los ciudadanos. </t>
  </si>
  <si>
    <t>CICLO PHVA</t>
  </si>
  <si>
    <t>ACTIVIDADES</t>
  </si>
  <si>
    <t>STEAKEHOLDERS</t>
  </si>
  <si>
    <t>RIESGOS ACTUALES</t>
  </si>
  <si>
    <t>RIESGOS NUEVOS</t>
  </si>
  <si>
    <t>PLANEAR</t>
  </si>
  <si>
    <t>1. Definir el PETI
2. Definir las actividades y el Plan de Operativo que hacen parte del proceso
3. Plan de continuidad de negocio y/o contingencia.
4. Actividades necesarias para el adecuado desarrollo y ejecución del plan de Contratación.
5. Definición de indicadores</t>
  </si>
  <si>
    <t xml:space="preserve"> - Colaboradores ANI</t>
  </si>
  <si>
    <t>Inadecuada implementación de las soluciones tecnológicas</t>
  </si>
  <si>
    <t xml:space="preserve"> - Usuario Externos</t>
  </si>
  <si>
    <t xml:space="preserve"> - Entes de Control</t>
  </si>
  <si>
    <t>-Ministerio de las TIC´S</t>
  </si>
  <si>
    <t>HACER</t>
  </si>
  <si>
    <t>2. Incumplimiento normativo.
3. Indisponibilidad de los servicios  tecnológicos.
4. Incumplimiento del plan anual de adquisiciones.
5. Incumplimiento del plan Operativo de TI.
6. Pérdida de la confidencialidad, disponibilidad e integridad de la información.</t>
  </si>
  <si>
    <t>VERIFICAR</t>
  </si>
  <si>
    <t xml:space="preserve"> - Evaluación y control</t>
  </si>
  <si>
    <t>7. Desconocimiento en los estados de gestión de TI.</t>
  </si>
  <si>
    <t>Falta de oportunidad en la prestación del servicio
Indisponibilidad de los servicios tecnológicos</t>
  </si>
  <si>
    <t>- Planeación</t>
  </si>
  <si>
    <t>- Usuarios ANI</t>
  </si>
  <si>
    <t>- Entes de control</t>
  </si>
  <si>
    <t>ACTUAR</t>
  </si>
  <si>
    <t>1. Definición y ejecución de planes operativos
2. Hacer seguimiento de los planes de mejoramiento.</t>
  </si>
  <si>
    <t>SISTEMA INTEGRADO DE GESTIÓN</t>
  </si>
  <si>
    <t>CÓDIGO</t>
  </si>
  <si>
    <t>SEPG-F-007</t>
  </si>
  <si>
    <t>PROCESO</t>
  </si>
  <si>
    <t>SISTEMA ESTRATÉGICO DE PLANEACIÓN Y GESTIÓN</t>
  </si>
  <si>
    <t>VERSIÓN</t>
  </si>
  <si>
    <t>FORMATO</t>
  </si>
  <si>
    <t>IDENTIFICACIÓN DE RIESGOS</t>
  </si>
  <si>
    <t>FECHA</t>
  </si>
  <si>
    <t>FECHA:</t>
  </si>
  <si>
    <t>OBJETIVO</t>
  </si>
  <si>
    <t/>
  </si>
  <si>
    <t xml:space="preserve"> </t>
  </si>
  <si>
    <t>ORIGEN</t>
  </si>
  <si>
    <t>RIESGO</t>
  </si>
  <si>
    <t>DESCRIPCIÓN DEL RIESGO</t>
  </si>
  <si>
    <t>CAUSAS</t>
  </si>
  <si>
    <t>POSIBLES CONSECUENCIAS</t>
  </si>
  <si>
    <t>TIPO DE RIESGO</t>
  </si>
  <si>
    <t>Caracterización del proceso</t>
  </si>
  <si>
    <t>* Bajo nivel de percepción de servicio TI al interior de la  Entidad.
* Inadecuada aplicabilidad de las soluciones de TI puestas en marcha.
* Detrimento patrimonial.
* Reducción presupuestal al proceso tecnológico</t>
  </si>
  <si>
    <t>TECNOLOGIA</t>
  </si>
  <si>
    <t>Incumplimiento normativo.</t>
  </si>
  <si>
    <t>CUMPLIMIENTO</t>
  </si>
  <si>
    <t>ÍTEM</t>
  </si>
  <si>
    <t>OPORTUNIDAD</t>
  </si>
  <si>
    <t xml:space="preserve">DESCRIPCIÓN DE LA OPORTUNIDAD </t>
  </si>
  <si>
    <t>¿QUÉ GENERA LA OPORTUNIDAD?</t>
  </si>
  <si>
    <t>POSIBLES EFECTOS</t>
  </si>
  <si>
    <t>TIPO DE OPORTUNIDAD</t>
  </si>
  <si>
    <t>Elaborado por: 
(Colaboradores/facilitadores/personal que participa en la construcción del formato)</t>
  </si>
  <si>
    <t>Revisado por:</t>
  </si>
  <si>
    <t>Aprobado por: 
Nombre y firma del líder(s) del proceso</t>
  </si>
  <si>
    <t>NOMBRE</t>
  </si>
  <si>
    <t>CARGO</t>
  </si>
  <si>
    <t>Bibiana Andrea Alvarez Rivera</t>
  </si>
  <si>
    <t>Experto G3-06</t>
  </si>
  <si>
    <t>Andres Francisco Boada Icabuco</t>
  </si>
  <si>
    <t xml:space="preserve">Coordinador GIT Tecnologias de la Informacion y las Telecomunicaciones </t>
  </si>
  <si>
    <t>Andrés Francisco Boada Icabuco</t>
  </si>
  <si>
    <t>Coordinador</t>
  </si>
  <si>
    <t>Luis Fernando Morales Celedon</t>
  </si>
  <si>
    <t>Experto G3-05</t>
  </si>
  <si>
    <t>Guillermo Cadena Ronderos</t>
  </si>
  <si>
    <t>Contratista / VPRE</t>
  </si>
  <si>
    <t>SEPG-012</t>
  </si>
  <si>
    <t>CONSOLIDADO CALIFICACIÓN DEL RIESGO Y LA OPORTUNIDAD</t>
  </si>
  <si>
    <t>OBJETIVO PROCESO SISTEMA ESTRATÉGICO DE PLANEACIÓN Y GESTIÓN</t>
  </si>
  <si>
    <t xml:space="preserve">           </t>
  </si>
  <si>
    <t xml:space="preserve">    </t>
  </si>
  <si>
    <t>Nota</t>
  </si>
  <si>
    <t>El riesgo se debe calificar de acuerdo con los siguientes conceptos:</t>
  </si>
  <si>
    <t xml:space="preserve">Para valorar las oportunidades se deben considerar los siguientes conceptos: </t>
  </si>
  <si>
    <t>Probabilidad</t>
  </si>
  <si>
    <t>Impacto</t>
  </si>
  <si>
    <t>Viabilidad</t>
  </si>
  <si>
    <t>valor</t>
  </si>
  <si>
    <t>descripción</t>
  </si>
  <si>
    <t>Valor</t>
  </si>
  <si>
    <t>Descripción</t>
  </si>
  <si>
    <t>Letra</t>
  </si>
  <si>
    <t>Raro (E)</t>
  </si>
  <si>
    <t>Insignificante</t>
  </si>
  <si>
    <t>Inviable</t>
  </si>
  <si>
    <t>F</t>
  </si>
  <si>
    <t>Financieramente</t>
  </si>
  <si>
    <t>Improbable (D)</t>
  </si>
  <si>
    <t>Menor</t>
  </si>
  <si>
    <t>Factible</t>
  </si>
  <si>
    <t>L</t>
  </si>
  <si>
    <t>Legalmente</t>
  </si>
  <si>
    <t>Posible (C)</t>
  </si>
  <si>
    <t>Moderado</t>
  </si>
  <si>
    <t>viable</t>
  </si>
  <si>
    <t>M</t>
  </si>
  <si>
    <t>Mercado/comercialmente</t>
  </si>
  <si>
    <t>Probable (B)</t>
  </si>
  <si>
    <t>Mayor</t>
  </si>
  <si>
    <t>C</t>
  </si>
  <si>
    <t>conocimiento/ knowhow</t>
  </si>
  <si>
    <t>Casi Seguro (A)</t>
  </si>
  <si>
    <t>Catastrófico</t>
  </si>
  <si>
    <t>A</t>
  </si>
  <si>
    <t>Ambientalmente</t>
  </si>
  <si>
    <t>ITEM</t>
  </si>
  <si>
    <t>Probabilidad/ Impacto</t>
  </si>
  <si>
    <t>Empleados</t>
  </si>
  <si>
    <t>VALOR</t>
  </si>
  <si>
    <t>EVALUACION</t>
  </si>
  <si>
    <t>ZONA DE RIESGO INHERENTE</t>
  </si>
  <si>
    <t>Oportunidad</t>
  </si>
  <si>
    <t>ZONA DE OPORTUNIDAD</t>
  </si>
  <si>
    <t>P</t>
  </si>
  <si>
    <t>I</t>
  </si>
  <si>
    <t>Elaborado por:
(Colaboradores/facilitadores/personal que participa en la construcción)</t>
  </si>
  <si>
    <t>AGENCIA NACIONAL DE INFRAESTRUCTURA</t>
  </si>
  <si>
    <t>Código:  Fm-20</t>
  </si>
  <si>
    <t>Versión: 4,0</t>
  </si>
  <si>
    <t>Formato</t>
  </si>
  <si>
    <t>Fecha: 10/11/2011</t>
  </si>
  <si>
    <t>MAPA DE RIESGOS INSTITUCIONAL</t>
  </si>
  <si>
    <t>Hoja  1  de 1</t>
  </si>
  <si>
    <t>ANÁLISIS DEL RIESGO</t>
  </si>
  <si>
    <t xml:space="preserve"> ACCION DE MEJORA</t>
  </si>
  <si>
    <t>ACCION REQUERIDA PARA MITIGAR EL RIESGO</t>
  </si>
  <si>
    <t>RESPONSABLE</t>
  </si>
  <si>
    <t>CRONOGRAMA</t>
  </si>
  <si>
    <t>INDICADOR.</t>
  </si>
  <si>
    <t>Ap. No.</t>
  </si>
  <si>
    <t>TIPO</t>
  </si>
  <si>
    <t>IMPACTO</t>
  </si>
  <si>
    <t>PROBABILIDAD</t>
  </si>
  <si>
    <t>EVALUACIÓN 
RIESGO</t>
  </si>
  <si>
    <t>CONTROL EXISTENTE</t>
  </si>
  <si>
    <t>VALORACIÓN 
DE CONTROLES</t>
  </si>
  <si>
    <t>OPCIONES DE MANEJO</t>
  </si>
  <si>
    <t>DEPENDENCIA</t>
  </si>
  <si>
    <t>FECHA INICIO</t>
  </si>
  <si>
    <t>FECHA FINAL</t>
  </si>
  <si>
    <t>ASUMIR EL RIESGO</t>
  </si>
  <si>
    <t>EVITAR EL RIESGO</t>
  </si>
  <si>
    <t>COMPARTIR O 
TRANSFERIR EL RIESGO</t>
  </si>
  <si>
    <t>REDUCIR EL RIESGO</t>
  </si>
  <si>
    <t>Elaborado por:</t>
  </si>
  <si>
    <t>Aprobado por:</t>
  </si>
  <si>
    <t>Nombre y Firma
Héctor Eduardo  Vanegas Gámez</t>
  </si>
  <si>
    <t>Nombre y Firma
Diego Orlando Bustos Forero</t>
  </si>
  <si>
    <t>B</t>
  </si>
  <si>
    <t>CE</t>
  </si>
  <si>
    <t>EXISTEN CONTROLES</t>
  </si>
  <si>
    <t>¿LOS CONTROLES ESTÁN DOCUMENTADOS?</t>
  </si>
  <si>
    <t>¿SE APLICAN EN LA ACTUALIDAD?</t>
  </si>
  <si>
    <t>¿ES EFECTIVO PARA MINIMIZAR EL RIESGO?</t>
  </si>
  <si>
    <t>ESTRATEGICO</t>
  </si>
  <si>
    <t>X</t>
  </si>
  <si>
    <t>OPERATIVO</t>
  </si>
  <si>
    <t>FINANCIERO</t>
  </si>
  <si>
    <t>¿TIENE HERRAMIENTA PARA EJERCER EL CONTROL?</t>
  </si>
  <si>
    <t>¿EXISTEN MANUALES, O INSTRUCTIVOS PARA EL MANEJO DE LA HERRAMIENTA?</t>
  </si>
  <si>
    <t>¿LA HERRAMIENTA HA DEMOSTRADO SER EFECTIVA?</t>
  </si>
  <si>
    <t>¿ESTAN DEFINIDOS LOS TRESPONSABLES DE SU EJECUCION Y SEGUIMIENTO?</t>
  </si>
  <si>
    <t>¿LA FRECUENCIA DE EJECUCION DEL CONTROL Y SEGUIMIENTO ES ADECUADA?</t>
  </si>
  <si>
    <t>IMAGEN</t>
  </si>
  <si>
    <t>TECNICO</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</si>
  <si>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</si>
  <si>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</si>
  <si>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</si>
  <si>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</si>
  <si>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</si>
  <si>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</si>
  <si>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</si>
  <si>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El control se ejecuta de manera consistente por parte del responsable.</t>
  </si>
  <si>
    <t>Directamente</t>
  </si>
  <si>
    <t>El control se ejecuta algunas veces por parte del responsable.</t>
  </si>
  <si>
    <t>No disminuye</t>
  </si>
  <si>
    <t>El control no se ejecuta por parte del responsable.</t>
  </si>
  <si>
    <t>Indirectamente</t>
  </si>
  <si>
    <t>Raro</t>
  </si>
  <si>
    <t>Improbable</t>
  </si>
  <si>
    <t>Posible</t>
  </si>
  <si>
    <t>Probable</t>
  </si>
  <si>
    <t>Casi seguro</t>
  </si>
  <si>
    <t>VALORACION RIESGO</t>
  </si>
  <si>
    <t>ZONA DE RIESGO</t>
  </si>
  <si>
    <t>ZONA</t>
  </si>
  <si>
    <t>NIVEL DE RIESGO</t>
  </si>
  <si>
    <t>Riesgo Bajo (Z-1)</t>
  </si>
  <si>
    <t>Riesgo Bajo</t>
  </si>
  <si>
    <t>ZONA RIESGO BAJO</t>
  </si>
  <si>
    <t>Z-1</t>
  </si>
  <si>
    <t>Riesgo Bajo (Z-2)</t>
  </si>
  <si>
    <t>Riesgo Moderado</t>
  </si>
  <si>
    <t>Z-2</t>
  </si>
  <si>
    <t>Riesgo Bajo (Z-3)</t>
  </si>
  <si>
    <t>Riesgo Alto</t>
  </si>
  <si>
    <t>Z-3</t>
  </si>
  <si>
    <t>Riesgo Moderado (Z-6)</t>
  </si>
  <si>
    <t>Riesgo Extremo</t>
  </si>
  <si>
    <t>Z- 4</t>
  </si>
  <si>
    <t>Riesgo Alto (Z-10)</t>
  </si>
  <si>
    <t>Z- 5</t>
  </si>
  <si>
    <t>Riesgo Bajo (Z-4)</t>
  </si>
  <si>
    <t>ZONA RIESGO MODERADO</t>
  </si>
  <si>
    <t>Z-6</t>
  </si>
  <si>
    <t>Riesgo Moderado (Z-8)</t>
  </si>
  <si>
    <t>Z-7</t>
  </si>
  <si>
    <t>Riesgo Alto (Z-15)</t>
  </si>
  <si>
    <t>Z-8</t>
  </si>
  <si>
    <t>Riesgo Bajo (Z-5)</t>
  </si>
  <si>
    <t>Z-9</t>
  </si>
  <si>
    <t>Riesgo Alto (Z17)</t>
  </si>
  <si>
    <t>ZONA DE RIESGO ALTA</t>
  </si>
  <si>
    <t>Z-10</t>
  </si>
  <si>
    <t>Riesgo Moderado (Z-9)</t>
  </si>
  <si>
    <t>Z-11</t>
  </si>
  <si>
    <t>Riesgo Moderado (Z-7)</t>
  </si>
  <si>
    <t>Z-12</t>
  </si>
  <si>
    <t>Riesgo Alto (Z-13)</t>
  </si>
  <si>
    <t>Z-13</t>
  </si>
  <si>
    <t>Riesgo Alto (Z-16)</t>
  </si>
  <si>
    <t>Z-14</t>
  </si>
  <si>
    <t>Riesgo Alto (Z-11)</t>
  </si>
  <si>
    <t>Z-15</t>
  </si>
  <si>
    <t>Riesgo Extremo (Z-22)</t>
  </si>
  <si>
    <t>Z-16</t>
  </si>
  <si>
    <t>Riesgo Alto (Z-14)</t>
  </si>
  <si>
    <t>Z-17</t>
  </si>
  <si>
    <t>Riesgo Alto (Z-12)</t>
  </si>
  <si>
    <t>ZONA DE RIESGO EXTREMA</t>
  </si>
  <si>
    <t>Z-18</t>
  </si>
  <si>
    <t>Riesgo Extremo (Z-19)</t>
  </si>
  <si>
    <t>Z-19</t>
  </si>
  <si>
    <t>Riesgo Extremo (Z-18)</t>
  </si>
  <si>
    <t>Z-20</t>
  </si>
  <si>
    <t>Riesgo Extremo (Z-23)</t>
  </si>
  <si>
    <t>Z-21</t>
  </si>
  <si>
    <t>Riesgo Extremo (Z-20)</t>
  </si>
  <si>
    <t>Z-22</t>
  </si>
  <si>
    <t>Riesgo Extremo (Z-24)</t>
  </si>
  <si>
    <t>Z-23</t>
  </si>
  <si>
    <t>Riesgo Extremo (Z-21)</t>
  </si>
  <si>
    <t>Z-24</t>
  </si>
  <si>
    <t>Riesgo Extremo (Z-25)</t>
  </si>
  <si>
    <t>Z-25</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</si>
  <si>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</si>
  <si>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</si>
  <si>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</si>
  <si>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</si>
  <si>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</si>
  <si>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</si>
  <si>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</si>
  <si>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</si>
  <si>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</si>
  <si>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</si>
  <si>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</si>
  <si>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</si>
  <si>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</si>
  <si>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</si>
  <si>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</si>
  <si>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</si>
  <si>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</si>
  <si>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</si>
  <si>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</si>
  <si>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Medioambiental</t>
  </si>
  <si>
    <t>Legal</t>
  </si>
  <si>
    <t>Técnico</t>
  </si>
  <si>
    <t>SEPG-F-014</t>
  </si>
  <si>
    <t>MAPA DE RIESGOS POR PROCESOS</t>
  </si>
  <si>
    <t>Fecha</t>
  </si>
  <si>
    <t xml:space="preserve">OBJETIVO </t>
  </si>
  <si>
    <t>NOTA:</t>
  </si>
  <si>
    <t xml:space="preserve">OPCIONES DE MANEJO: </t>
  </si>
  <si>
    <t>Notas</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</si>
  <si>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t>
  </si>
  <si>
    <t>ANALISIS RIESGO INHERENTE</t>
  </si>
  <si>
    <t>HERRAMIENTAS PARA EJERCER CONTROL</t>
  </si>
  <si>
    <t>Evaluación del Diseño del Control</t>
  </si>
  <si>
    <t>Evaluación de la Ejecución del Control</t>
  </si>
  <si>
    <t>Solidez Individual del Control</t>
  </si>
  <si>
    <t>Solidez del Conjunto de Controles</t>
  </si>
  <si>
    <t>VALORACION DE CONTROLES</t>
  </si>
  <si>
    <t>RIESGO RESIDUAL</t>
  </si>
  <si>
    <t>VALORACIÓN DEL CONTROLES HACIA  PROBABILIDAD</t>
  </si>
  <si>
    <t>CUADRANTES A DISMINUIR</t>
  </si>
  <si>
    <t>EVALUACIÓN</t>
  </si>
  <si>
    <t>ZONA DE RIESGO RESIDUAL</t>
  </si>
  <si>
    <t>TRATATAMIENTO DEL RIESGO</t>
  </si>
  <si>
    <t>RECURSOS</t>
  </si>
  <si>
    <t>INDICADOR CLAVE DE RIESGO</t>
  </si>
  <si>
    <t>META DEL INDICADOR</t>
  </si>
  <si>
    <t>RESULTADO DEL INDICADOR</t>
  </si>
  <si>
    <t>EVALUACIÓN DEL RIESGO INHERENTE</t>
  </si>
  <si>
    <t>¿EXISTEN CONTROLES?</t>
  </si>
  <si>
    <t>CONTROL</t>
  </si>
  <si>
    <t>Valoración del Diseño</t>
  </si>
  <si>
    <t>Rango Calificación del Diseño</t>
  </si>
  <si>
    <t>Opción de Respuesta al Criterio de Evaluación</t>
  </si>
  <si>
    <t>Rango Calificación de la Ejecución</t>
  </si>
  <si>
    <t>Rango Calificación</t>
  </si>
  <si>
    <t>Valor Numérico</t>
  </si>
  <si>
    <t>Aplica acciones para fortalecer el Control</t>
  </si>
  <si>
    <t>p</t>
  </si>
  <si>
    <t>ACCIÓN REQUERIDA PARA MITIGAR EL RIESGO</t>
  </si>
  <si>
    <t xml:space="preserve">Coordinador GIT Tecnologías de la Información y las Telecomunicaciones </t>
  </si>
  <si>
    <t xml:space="preserve">GIT Tecnologías de la Información y las Telecomunicaciones </t>
  </si>
  <si>
    <t>ANALISIS OPORTUNIDAD</t>
  </si>
  <si>
    <t>INDICADOR DE OPORTUNIDAD</t>
  </si>
  <si>
    <t>VIABILIDAD</t>
  </si>
  <si>
    <t>EVALUACIÓN DE LA VIABILIDAD</t>
  </si>
  <si>
    <t>FIRMA</t>
  </si>
  <si>
    <t>Guillermo Cadena Ronderos.</t>
  </si>
  <si>
    <t xml:space="preserve">MAPA DE RIESGOS </t>
  </si>
  <si>
    <t>INSIGNIFICANTE (1)</t>
  </si>
  <si>
    <t>MENOR (6)</t>
  </si>
  <si>
    <t>MODERADO (7)</t>
  </si>
  <si>
    <t>MAYOR (11)</t>
  </si>
  <si>
    <t>CATASTROFICO (13)</t>
  </si>
  <si>
    <t>E (RARO)</t>
  </si>
  <si>
    <t>Zona 1 de riesgo Bajo (B)</t>
  </si>
  <si>
    <t>Zona 4 de riesgo Bajo (B)</t>
  </si>
  <si>
    <t>Zona 8 de riesgo Moderado (M)</t>
  </si>
  <si>
    <t>Zona 15 de riesgo Alto (A)</t>
  </si>
  <si>
    <t>Zona 17 de riesgo Alto (A)</t>
  </si>
  <si>
    <t>Asumir el riesgo</t>
  </si>
  <si>
    <t xml:space="preserve">Reducir el riesgo. </t>
  </si>
  <si>
    <t>Evitar el riesgo</t>
  </si>
  <si>
    <t>Compartir o transferir  el riesgo</t>
  </si>
  <si>
    <t>D(IMPROBABLE)</t>
  </si>
  <si>
    <t>Zona 2 de riesgo Bajo (B)</t>
  </si>
  <si>
    <t>Zona 5 de riesgo Bajo (B)</t>
  </si>
  <si>
    <t>Zona 9 de riesgo Moderado (M)</t>
  </si>
  <si>
    <t>Zona 16 de riesgo Alto (A)</t>
  </si>
  <si>
    <t>Zona 22 de riesgo Extremo (E.)</t>
  </si>
  <si>
    <t>ZONA DE RIESGO ALTO</t>
  </si>
  <si>
    <t>C (POSIBLE)</t>
  </si>
  <si>
    <t>Zona 3 de riesgo Bajo (B)</t>
  </si>
  <si>
    <t>Zona 7 de riesgo Moderado (M)</t>
  </si>
  <si>
    <t>Zona 13 de riesgo Alto (A)</t>
  </si>
  <si>
    <t>Zona 19 de riesgo Extremo (E.)</t>
  </si>
  <si>
    <t>Zona 23 de riesgo Extremo (E.)</t>
  </si>
  <si>
    <t>B (PROBABLE)</t>
  </si>
  <si>
    <t>Zona 6 de riesgo Moderado (M)</t>
  </si>
  <si>
    <t>Zona 11 de riesgo Alto (A)</t>
  </si>
  <si>
    <t>Zona 14 de riesgo Alto (A)</t>
  </si>
  <si>
    <t>Zona 20 de riesgo Extremo (E.)</t>
  </si>
  <si>
    <t>Zona  24 de riesgo Extremo (E.)</t>
  </si>
  <si>
    <t>ZONA DE RIESGO EXTREMO</t>
  </si>
  <si>
    <t>A (CASI SEGURO)</t>
  </si>
  <si>
    <t>Zona 10 de riesgo Alto (A)</t>
  </si>
  <si>
    <t>Zona 12 de riesgo Alto (A)</t>
  </si>
  <si>
    <t>Zona 18 de riesgo Extremo (E.)</t>
  </si>
  <si>
    <t>Zona 21 de riesgo Extremo (E.)</t>
  </si>
  <si>
    <t>Zona  25 de riesgo Extremo (E.)</t>
  </si>
  <si>
    <t>MAPA DE OPORTUNIDADES</t>
  </si>
  <si>
    <t xml:space="preserve">ITEM </t>
  </si>
  <si>
    <t>Estado</t>
  </si>
  <si>
    <t>Justificación de los cambios y observaciones</t>
  </si>
  <si>
    <t xml:space="preserve">PROBABILIDAD </t>
  </si>
  <si>
    <t xml:space="preserve">IMPACTO </t>
  </si>
  <si>
    <t xml:space="preserve">INHERENTE </t>
  </si>
  <si>
    <t xml:space="preserve">RESIDUAL </t>
  </si>
  <si>
    <t>OBSERVACIONES</t>
  </si>
  <si>
    <t>Eliminado</t>
  </si>
  <si>
    <t>OPORTUNIDADES</t>
  </si>
  <si>
    <t>SEPG- 2019</t>
  </si>
  <si>
    <t>FACTIBE</t>
  </si>
  <si>
    <t>VIABLE</t>
  </si>
  <si>
    <t>ACCIONES PARA POTENCIALIZAR LA OPORTUNIDAD</t>
  </si>
  <si>
    <t>Aprobado por: Nombre y firma del líder(s) del proceso</t>
  </si>
  <si>
    <t>Nombre</t>
  </si>
  <si>
    <t>Firma</t>
  </si>
  <si>
    <t xml:space="preserve">Nombre
</t>
  </si>
  <si>
    <t xml:space="preserve">Nombre 
</t>
  </si>
  <si>
    <t>Indisponibilidad de recursos</t>
  </si>
  <si>
    <t>* Afectación a la operación de la Entidad.
* Insatisfacción del servicio TI.
* Bajo nivel de percepción de servicio TI por parte de las áreas de la Entidad.</t>
  </si>
  <si>
    <t>(# Casos cerrados en la herramienta de mesa de servicios TI / # Casos creados en la herramienta de mesa de servicios TI) * 100</t>
  </si>
  <si>
    <t>Falta de oportunidad en la prestación de servicios de TI</t>
  </si>
  <si>
    <t>Involucrar al usuario funcional durante toda la implementación de la solución tecnológica y estudios de mercados adecuados a las necesidades de la Entidad</t>
  </si>
  <si>
    <t>Presupuesto asignado para la vigencia y listado de iniciativas para desarrollar en la vigencia</t>
  </si>
  <si>
    <t>AÑO 2019</t>
  </si>
  <si>
    <t>AÑO - 2020</t>
  </si>
  <si>
    <t>Cumplimiento de los lineamientos de la Coordinación y  al procedimiento GTEC-P-002 Gestion de Incidentes y requerimientos de TI</t>
  </si>
  <si>
    <t>Cumplimiento de los lineamientos de la Coordinación y al procedimiento GTEC-I-003 Gestion de cambios de TI</t>
  </si>
  <si>
    <t xml:space="preserve"> - Ciudadanía</t>
  </si>
  <si>
    <t xml:space="preserve">1. No cumplir con las metas establecida en el Plan Estratégico de Tecnología de Información.
</t>
  </si>
  <si>
    <t xml:space="preserve"> -  Identificar, definir, diseñar, implementar y mantener los sistemas de información requeridos por la Entidad.
 -  Identificar, definir, diseñar, implementar y administrar  la plataforma tecnológica.
 -  Identificar, definir, diseñar, implementar  y administrar los servicios tecnológicos.
 -  Mantener disponible, integra y confidencial (en los casos que aplica) la información de la Entidad.</t>
  </si>
  <si>
    <t xml:space="preserve"> -  Seguimiento y monitoreo al cumplimiento de los planes
 - Monitoreo a la plataforma y servicios tecnológicos. 
 - Seguimiento a los indicadores definidos.
</t>
  </si>
  <si>
    <t>- Evaluación y Control</t>
  </si>
  <si>
    <t>Erika Diaz Abella</t>
  </si>
  <si>
    <t>Implementación de soluciones tecnológicas con bajo nivel de aporte o calidad de acuerdo a las necesidades estratégicas de la Entidad.</t>
  </si>
  <si>
    <t>* Inadecuada identificación y valoración de las necesidades tecnológicas de la Entidad.
* Fallas en levantamiento de requerimientos funcionales.
* Fallas en el diseño de la solución TI.
* Deficiente o inexistente apropiación funcional.</t>
  </si>
  <si>
    <t>Se presenta cuando la solución que se tiene planeada para atender un requerimiento o servicio no critico no se encuentra disponible en el momento requerido.</t>
  </si>
  <si>
    <t>Indisponibilidad de la infraestructura tecnológica critica</t>
  </si>
  <si>
    <t>Se presenta cuando hay una falla o ausencia de un servicio de alto impacto sobre los procesos de la Entidad que genera una interrupción de uno o mas servicios prioritarios o esenciales.</t>
  </si>
  <si>
    <t>* Investigaciones o procesos disciplinarios y sancionatorios.
* Detrimento y perdida de información.
* Incumplimientos institucionales y frente a la ciudadanía.
* Incumplimiento de compromisos legales y normativo en cuanto a calidad  y tiempos establecidos.
* Pérdida de imagen y reputación de la Entidad.
* Pérdida económica de la Entidad
* Baja percepción de credibilidad y confianza por parte de partes interesadas de la Entidad</t>
  </si>
  <si>
    <t>Indisponibilidad de la información corporativa</t>
  </si>
  <si>
    <t>Falta de oportunidad para el acceso a la información corporativa cuando es requerida.</t>
  </si>
  <si>
    <t>* Falta de oportunidad en la entrega de información para atender solicitudes de la ciudadanía y/o entes de control.
* Imposibilidad de toma de decisiones basada en información
* Posibles sanciones por incumplimientos legales</t>
  </si>
  <si>
    <t>No se cuente de manera oportuna con recursos tecnológicos, humanos y/o financieros.</t>
  </si>
  <si>
    <t>* No solicitar el presupuesto
* Solicitar el presupuesto de manera inadecuada
* No asignación de los recursos
* No contar con personal suficiente para atender la demanda de servicios
* Inadecuada estimación del talento humano requerido
* Imposibilidad de conseguir los perfiles requeridos
* Aumento de la demanda de requerimientos o solicitudes sobre el área de TI
* Restricciones para la adquisición de hardware y software.
* Inoportuna gestión en la gestión en los procesos contractuales
* Inadecuada identificación de las necesidades tecnológicas</t>
  </si>
  <si>
    <t>* Afectación en la prestación de servicios de TI a la Entidad y a la ciudadanía.
* Imposibilidad de renovación de licenciamiento
* Imposibilidad para la realización de contratos de mantenimiento
* Imposibilidad de actualización de equipos tecnológicos
* Imposibilidad para la contratación de recurso humano que apoye a la gestión de TI
* Incumplimientos a los planes, proyectos y estrategia de TI definida para la vigencia</t>
  </si>
  <si>
    <t>Equipo técnico de TI, recursos financieros</t>
  </si>
  <si>
    <t>Equipo técnico de TI y procedimiento GTEC-P-002 Gestion de Incidentes y requerimientos de TI</t>
  </si>
  <si>
    <t>Equipo técnico de TI y herramientas tecnológicas de monitoreo y seguimiento</t>
  </si>
  <si>
    <t># solicitudes de cambio gestionadas / # solicitudes de cambio recibidas) * 100
Nota: Los servicios tecnológicos críticos son canal de internet, sistema de información ANIscopio, Orfeo y página web.</t>
  </si>
  <si>
    <t xml:space="preserve">Revisión periódica a los cambios de presupuesto </t>
  </si>
  <si>
    <t>Falta de oportunidad en la prestación del servicio</t>
  </si>
  <si>
    <t>Indisponibilidad de los servicios tecnológicos</t>
  </si>
  <si>
    <t>* Dependencia de un tercero para prestar el servicio
* Ausencia o inadecuado tratamiento de los riesgos identificados sobre servicios tecnológicos.
* Inadecuada o inexistente administración y monitoreo de la infraestructura tecnológica.
* Inadecuada actualización y renovación tecnológica.</t>
  </si>
  <si>
    <t xml:space="preserve">
* Ataques internos y/o externos
* Falla técnica de configuración de los equipos y/o software.
</t>
  </si>
  <si>
    <t>Cumplimiento del procedimiento GTEC-I-005 INSTRUCTIVO COPIAS DE SEGURIDAD SISTEMAS DE INFORMACIÓN E INFRAESTRUCTURA TECNOLOGICA</t>
  </si>
  <si>
    <t>(# copias de seguridad ejecutadas / # copias de seguridad planeadas) *100</t>
  </si>
  <si>
    <t>Equipo técnico de TI y servicios de Microsoft vigentes</t>
  </si>
  <si>
    <t xml:space="preserve">* Inadecuado seguimiento a los tiempos de solución de cada requerimiento
</t>
  </si>
  <si>
    <t xml:space="preserve">
# servicios tecnológicos implementados que cumplen los criterios de aceptación pactados / # servicios priorizados en la vigencia</t>
  </si>
  <si>
    <t>(Valor presupuesto comprometido para la vigencia / Valor presupuesto asignado para la vigencia) * 100</t>
  </si>
  <si>
    <t xml:space="preserve">
8. Desactualización tecnológica que conlleve a un detrimento en la calidad de los servicios.
</t>
  </si>
  <si>
    <t>Riesgos Proceso Gestión Tecnológica</t>
  </si>
  <si>
    <t>Actualizado</t>
  </si>
  <si>
    <t>Se actualiza según los nuevos criterios y lineamientos del proceso de Gestion Tecnológica</t>
  </si>
  <si>
    <t>Porque no es competencia del área de TI y tampoco se cuenta con el recurso en Tecnología para tomar decisiones en esa materia</t>
  </si>
  <si>
    <t>Quincenalmente se revisan las solicitudes recibidas para nuevos servicios tecnológicos de acuerdo con el procedimiento GTEC-P-001 DEFINICIÓN Y PRIORIZACIÓN PARA LA IMPLEMENTACIÓN DE NUEVOS SERVICIOS TECNOLÓGICOS, el equipo técnico de TI, verifican la completitud de los requerimientos mínimos de la solicitud, realizan reunión para detallar el nuevo servicio y sus características y aplican el modelo de priorización de requerimientos a través, de verificaciones permanentes entre equipo técnico de TI y el área solicitante.   En caso de ser necesario de realizar ajustes a los criterios de aceptación o características de la solución se realizarán reuniones con el área solicitante para la inclusión de dichos ajustes, dejando como evidencia la elaboración del documento identificación de la nueva solución aprobado por el vicepresidente, gerente o jefe de oficina solicitante.</t>
  </si>
  <si>
    <t>Quincenalmente se revisa el documento "identificación de la nueva solución" por parte del equipo técnico de TI, validando los criterios de aceptación pactados en el mismo, mediante reuniones conjuntas con el área solicitante para validar el avance de la solución.  En caso de ser necesario realizar ajustes a la solución, se implementan los mismos para iniciar un nuevo ciclo de validación hasta cumplir el criterio de aceptación a través de nuevos desarrollos o ajustes a los desarrollos para los casos de soluciones de software o corrección o cambio a los productos en caso de las adquisiciones, dejando como evidencias los registros del proyecto o documentos del proyecto, de acuerdo con la naturaleza del mismo.</t>
  </si>
  <si>
    <t>Quincenalmente se valida la aprobación de los avances en los criterios de aceptación por parte del equipo técnico de TI, se realizan entregas parciales hasta cumplir la totalidad de los criterios de aceptación,  a través reuniones donde el usuario prueba las funcionalidades para el caso de soluciones de software y reuniones de entrega y verificación de productos para el caso de adquisiciones.  En caso de ser necesario realizar ajustes a la solución, se implementan los mismos para iniciar un nuevo ciclo de validación hasta cumplir el criterio de aceptación a través de nuevos desarrollos o ajustes a los desarrollos para los casos de soluciones de software o corrección o cambio a los productos en caso de las adquisiciones, dejando como evidencias los registros del proyecto o documentos del proyecto, de acuerdo con la naturaleza del mismo.</t>
  </si>
  <si>
    <t xml:space="preserve">Diariamente, el equipo técnico de TI, realiza la medición de ANS (Acuerdo de Niveles de Servicios) a los servicios tecnológicos, con el propósito de evaluar el cumplimiento de los mismos, a través del registro de la información de los casos de servicios. En caso de no lograr los valores de cumplimiento, se realizan las acciones de ajuste al proceso de atención y gestión del caso, con el fin de normalizar y alcanzar el cumplimiento deseado, dejando como evidencia la generación de estadísticas de desempeño de la plataforma informática que evidencian el cumplimiento de los ANS establecidos. </t>
  </si>
  <si>
    <t>Permanentemente, el equipo técnico de TI, revisan las alertas generadas sobre los elementos de la infraestructura tecnológica y de los sistema de información, a través  de la herramienta de monitoreo.  En caso de identificar niveles en el deterioro de la plataforma se proceden a analizar la situación y tomar las acciones correctivas pertinentes, dejando como evidencias, los documentos de la gestión del cambio en el repositorio institucional definido para tal fin.</t>
  </si>
  <si>
    <t>Permanentemente, el equipo técnico de TI,  realiza el monitoreo y seguimiento a la plataforma de seguridad de la infraestructura tecnológica con el fin de reducir el riesgo de una interrupción de servicio, a través de los reportes generados que contienen las alertas de incidentes de seguridad. En caso de identificar la necesidad de realizar ajustes a la plataforma de seguridad se proceden con las actividades correspondientes, dejando como evidencias, los registros de log de auditoria en el sistema y/o los reportes generados.</t>
  </si>
  <si>
    <t>Cada vez que se reciba una solicitud de cambio sobre plataforma tecnológica, el equipo técnico de TI, realizan las actividades definidas en el instructivo de Gestion de Cambios con el fin de reducir el riesgo de una interrupción de los servicios, a través del análisis a la solicitud por parte del responsable de la gestión de cambios, autorizando la implementación del cambio o convocando a la reunión de validación de cambios. En caso de no aprobarse el cambio y requerirse ajustes a la solicitud se le comunicara al solicitante lo pertinente, dejando como evidencias, los documentos de la gestión del cambio en el repositorio institucional definido para tal fin.</t>
  </si>
  <si>
    <t>Con la periocidad establecida en el procedimiento GTEC-I-005 INSTRUCTIVO COPIAS DE SEGURIDAD SISTEMAS DE INFORMACIÓN E INFRAESTRUCTURA TECNOLOGICA, el equipo técnico de TI, realizara las copias a la información de los sistemas, a fin resguardar la información y hacer uso de ella cuando se requiera por indisponibilidad en los sistemas requeridos, a través de los servicios de la nube de Microsoft Azure Backup. En caso de no poderse realizar la copia de seguridad mencionada se reprogramara la actividad y se realizara seguimiento hasta garantizar su correcta ejecución,  dejando como evidencias, los logs de la realización de las copias en la plataforma de Microsoft Azure Backup.</t>
  </si>
  <si>
    <t>Anualmente, el Coordinador del GIT Tecnologías de la Información y las Telecomunicaciones y el equipo técnico de TI, identifican las  necesidades tecnológicas y definen los recursos necesarios para ejecutar los proyectos planeados de la siguiente vigencia, haciendo uso del documento de anteproyecto. En caso de no contar con la totalidad del presupuesto se procede a priorizar la ejecución de los proyectos ajustándose al presupuesto disponible, dejando como evidencia la definición del presupuesto requerido para los proyectos.</t>
  </si>
  <si>
    <t>Anualmente, el Coordinador del GIT Tecnologías de la Información y las Telecomunicaciones y el equipo técnico de TI, definen los componentes de los nuevos proyectos ya sea que vayan a ser desarrollados internamente o adquiridos a un tercero, de tal forma que sean compatibles con la infraestructura tecnológica de la entidad, a través de estudios y análisis técnicos de las diferentes soluciones. En caso de encontrarse incompatibilidades en soluciones candidatas se procederá a buscar otras alternativas que cumplan los requerimientos de la entidad, dejando como evidencia correos electrónicos y análisis realizados.</t>
  </si>
  <si>
    <t>Anualmente, el Coordinador del GIT Tecnologías de la Información y las Telecomunicaciones y el equipo técnico de TI, definen los perfiles, competencias e idoneidad del equipo técnico de TI necesario para dar cubrimiento de manera adecuada y oportuna a la demanda de servicios de TI de la Entidad, teniendo en cuenta la estimación de cargas de trabajo requeridas para la siguiente vigencia, a través de análisis técnicos y resultados al desempeño. En caso de que el personal candidato no cumpla con el perfil definido y/o no se cuente con la cantidad de recursos necesarios se procederá a buscar el personal adecuado faltante. Dejando como evidencia correos electrónicos.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</si>
</sst>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00&quot;#"/>
    <numFmt numFmtId="165" formatCode="&quot;FECHA:&quot;\ mmmm\ dd\ &quot;de&quot;\ yyyy"/>
  </numFmts>
  <fonts count="70"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2"/>
      <name val="Arial Narrow"/>
      <family val="2"/>
    </font>
    <font>
      <sz val="14"/>
      <name val="Arial Narrow"/>
      <family val="2"/>
    </font>
    <font>
      <b/>
      <sz val="30"/>
      <name val="Arial"/>
      <family val="2"/>
    </font>
    <font>
      <sz val="18"/>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sz val="9"/>
      <color rgb="FFFF0000"/>
      <name val="Arial Narrow"/>
      <family val="2"/>
    </font>
    <font>
      <sz val="14"/>
      <color theme="1"/>
      <name val="Arial Narrow"/>
      <family val="2"/>
    </font>
    <font>
      <b/>
      <sz val="14"/>
      <color theme="1"/>
      <name val="Arial Narrow"/>
      <family val="2"/>
    </font>
    <font>
      <b/>
      <sz val="20"/>
      <color theme="1"/>
      <name val="Arial"/>
      <family val="2"/>
    </font>
    <font>
      <b/>
      <sz val="18"/>
      <color rgb="FFFF0000"/>
      <name val="Arial Narrow"/>
      <family val="2"/>
    </font>
    <font>
      <sz val="12"/>
      <color rgb="FFFF0000"/>
      <name val="Arial"/>
      <family val="2"/>
    </font>
    <font>
      <b/>
      <sz val="16"/>
      <color rgb="FFFF0000"/>
      <name val="Arial"/>
      <family val="2"/>
    </font>
    <font>
      <b/>
      <sz val="12"/>
      <color rgb="FFFF0000"/>
      <name val="Calibri"/>
      <family val="2"/>
      <scheme val="minor"/>
    </font>
    <font>
      <b/>
      <sz val="12"/>
      <name val="Calibri"/>
      <family val="2"/>
      <scheme val="minor"/>
    </font>
    <font>
      <sz val="12"/>
      <name val="Calibri"/>
      <family val="2"/>
      <scheme val="minor"/>
    </font>
    <font>
      <sz val="10"/>
      <name val="Calibri"/>
      <family val="2"/>
      <scheme val="minor"/>
    </font>
    <font>
      <b/>
      <sz val="14"/>
      <name val="Calibri"/>
      <family val="2"/>
      <scheme val="minor"/>
    </font>
    <font>
      <sz val="14"/>
      <name val="Calibri"/>
      <family val="2"/>
      <scheme val="minor"/>
    </font>
    <font>
      <sz val="11"/>
      <name val="Calibri"/>
      <family val="2"/>
      <scheme val="minor"/>
    </font>
    <font>
      <b/>
      <sz val="10"/>
      <name val="Calibri"/>
      <family val="2"/>
      <scheme val="minor"/>
    </font>
    <font>
      <b/>
      <sz val="11"/>
      <name val="Calibri"/>
      <family val="2"/>
      <scheme val="minor"/>
    </font>
    <font>
      <sz val="9"/>
      <color rgb="FFFF0000"/>
      <name val="Calibri"/>
      <family val="2"/>
      <scheme val="minor"/>
    </font>
    <font>
      <sz val="9"/>
      <name val="Calibri"/>
      <family val="2"/>
      <scheme val="minor"/>
    </font>
    <font>
      <b/>
      <sz val="20"/>
      <name val="Arial Narrow"/>
      <family val="2"/>
    </font>
    <font>
      <sz val="13"/>
      <name val="Arial"/>
      <family val="2"/>
    </font>
    <font>
      <b/>
      <sz val="11"/>
      <color theme="1"/>
      <name val="Arial"/>
      <family val="2"/>
    </font>
    <font>
      <b/>
      <sz val="12"/>
      <color theme="3" tint="0.39997558519241921"/>
      <name val="Calibri"/>
      <family val="2"/>
      <scheme val="minor"/>
    </font>
    <font>
      <sz val="15"/>
      <color theme="1"/>
      <name val="Cambria"/>
      <family val="2"/>
      <scheme val="major"/>
    </font>
    <font>
      <b/>
      <sz val="15"/>
      <color theme="1"/>
      <name val="Cambria"/>
      <family val="2"/>
      <scheme val="major"/>
    </font>
    <font>
      <b/>
      <i/>
      <sz val="15"/>
      <color theme="1"/>
      <name val="Cambria"/>
      <family val="2"/>
      <scheme val="major"/>
    </font>
    <font>
      <b/>
      <sz val="15"/>
      <name val="Arial"/>
      <family val="2"/>
    </font>
    <font>
      <sz val="15"/>
      <name val="Arial"/>
      <family val="2"/>
    </font>
    <font>
      <b/>
      <sz val="11"/>
      <color theme="1"/>
      <name val="Calibri"/>
      <family val="2"/>
      <scheme val="minor"/>
    </font>
    <font>
      <b/>
      <sz val="15"/>
      <name val="Cambria"/>
      <family val="2"/>
      <scheme val="major"/>
    </font>
    <font>
      <b/>
      <i/>
      <sz val="15"/>
      <name val="Cambria"/>
      <family val="2"/>
      <scheme val="major"/>
    </font>
    <font>
      <sz val="15"/>
      <name val="Cambria"/>
      <family val="2"/>
      <scheme val="major"/>
    </font>
    <font>
      <sz val="10"/>
      <color theme="1"/>
      <name val="Arial"/>
      <family val="2"/>
    </font>
    <font>
      <sz val="12"/>
      <color theme="3" tint="0.39997558519241921"/>
      <name val="Calibri"/>
      <family val="2"/>
      <scheme val="minor"/>
    </font>
  </fonts>
  <fills count="18">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2" tint="-0.249977111117893"/>
        <bgColor indexed="64"/>
      </patternFill>
    </fill>
  </fills>
  <borders count="13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medium">
        <color indexed="64"/>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hair">
        <color indexed="64"/>
      </right>
      <top/>
      <bottom style="thin">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rgb="FF2C2C2C"/>
      </left>
      <right style="medium">
        <color rgb="FF2C2C2C"/>
      </right>
      <top style="medium">
        <color rgb="FF2C2C2C"/>
      </top>
      <bottom style="medium">
        <color rgb="FF2C2C2C"/>
      </bottom>
      <diagonal/>
    </border>
    <border>
      <left/>
      <right style="medium">
        <color rgb="FF2C2C2C"/>
      </right>
      <top style="medium">
        <color rgb="FF2C2C2C"/>
      </top>
      <bottom style="medium">
        <color rgb="FF2C2C2C"/>
      </bottom>
      <diagonal/>
    </border>
    <border>
      <left style="medium">
        <color rgb="FF2C2C2C"/>
      </left>
      <right style="medium">
        <color rgb="FF2C2C2C"/>
      </right>
      <top/>
      <bottom style="medium">
        <color rgb="FF2C2C2C"/>
      </bottom>
      <diagonal/>
    </border>
    <border>
      <left style="medium">
        <color rgb="FF2C2C2C"/>
      </left>
      <right style="medium">
        <color rgb="FF2C2C2C"/>
      </right>
      <top/>
      <bottom/>
      <diagonal/>
    </border>
    <border>
      <left/>
      <right style="medium">
        <color rgb="FF2C2C2C"/>
      </right>
      <top/>
      <bottom style="medium">
        <color rgb="FF2C2C2C"/>
      </bottom>
      <diagonal/>
    </border>
    <border>
      <left/>
      <right style="medium">
        <color rgb="FF2C2C2C"/>
      </right>
      <top/>
      <bottom/>
      <diagonal/>
    </border>
    <border>
      <left style="medium">
        <color rgb="FF2C2C2C"/>
      </left>
      <right style="medium">
        <color rgb="FF2C2C2C"/>
      </right>
      <top style="medium">
        <color rgb="FF2C2C2C"/>
      </top>
      <bottom/>
      <diagonal/>
    </border>
    <border>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style="medium">
        <color rgb="FF2C2C2C"/>
      </left>
      <right/>
      <top style="medium">
        <color rgb="FF2C2C2C"/>
      </top>
      <bottom/>
      <diagonal/>
    </border>
    <border>
      <left style="medium">
        <color rgb="FF2C2C2C"/>
      </left>
      <right/>
      <top/>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medium">
        <color indexed="64"/>
      </top>
      <bottom style="thin">
        <color indexed="64"/>
      </bottom>
      <diagonal/>
    </border>
    <border>
      <left/>
      <right style="thin">
        <color auto="1"/>
      </right>
      <top style="thin">
        <color auto="1"/>
      </top>
      <bottom style="medium">
        <color auto="1"/>
      </bottom>
      <diagonal/>
    </border>
    <border>
      <left/>
      <right style="thin">
        <color auto="1"/>
      </right>
      <top style="medium">
        <color indexed="64"/>
      </top>
      <bottom/>
      <diagonal/>
    </border>
    <border>
      <left/>
      <right style="thin">
        <color auto="1"/>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hair">
        <color indexed="64"/>
      </right>
      <top style="thin">
        <color indexed="64"/>
      </top>
      <bottom/>
      <diagonal/>
    </border>
    <border>
      <left style="hair">
        <color indexed="64"/>
      </left>
      <right/>
      <top/>
      <bottom style="medium">
        <color indexed="64"/>
      </bottom>
      <diagonal/>
    </border>
    <border>
      <left/>
      <right style="medium">
        <color indexed="64"/>
      </right>
      <top/>
      <bottom style="thin">
        <color indexed="64"/>
      </bottom>
      <diagonal/>
    </border>
    <border>
      <left style="medium">
        <color auto="1"/>
      </left>
      <right style="hair">
        <color auto="1"/>
      </right>
      <top/>
      <bottom/>
      <diagonal/>
    </border>
    <border>
      <left style="thin">
        <color auto="1"/>
      </left>
      <right style="hair">
        <color auto="1"/>
      </right>
      <top/>
      <bottom/>
      <diagonal/>
    </border>
    <border>
      <left style="hair">
        <color auto="1"/>
      </left>
      <right style="thin">
        <color auto="1"/>
      </right>
      <top/>
      <bottom/>
      <diagonal/>
    </border>
    <border>
      <left style="hair">
        <color auto="1"/>
      </left>
      <right style="medium">
        <color auto="1"/>
      </right>
      <top/>
      <bottom/>
      <diagonal/>
    </border>
    <border>
      <left style="hair">
        <color indexed="64"/>
      </left>
      <right style="medium">
        <color indexed="64"/>
      </right>
      <top style="thin">
        <color indexed="64"/>
      </top>
      <bottom/>
      <diagonal/>
    </border>
    <border>
      <left style="hair">
        <color indexed="64"/>
      </left>
      <right style="medium">
        <color indexed="64"/>
      </right>
      <top style="hair">
        <color indexed="64"/>
      </top>
      <bottom style="medium">
        <color indexed="64"/>
      </bottom>
      <diagonal/>
    </border>
  </borders>
  <cellStyleXfs count="3">
    <xf numFmtId="0" fontId="0" fillId="0" borderId="0"/>
    <xf numFmtId="0" fontId="7" fillId="0" borderId="0"/>
    <xf numFmtId="9" fontId="7" fillId="0" borderId="0" applyFont="0" applyFill="0" applyBorder="0" applyAlignment="0" applyProtection="0"/>
  </cellStyleXfs>
  <cellXfs count="956">
    <xf numFmtId="0" fontId="0" fillId="0" borderId="0" xfId="0"/>
    <xf numFmtId="0" fontId="0" fillId="0" borderId="0" xfId="0" applyBorder="1"/>
    <xf numFmtId="0" fontId="9" fillId="0" borderId="0" xfId="0" applyFont="1"/>
    <xf numFmtId="0" fontId="0" fillId="0" borderId="0" xfId="0" applyAlignment="1">
      <alignment horizontal="center" vertical="center" wrapText="1"/>
    </xf>
    <xf numFmtId="0" fontId="7" fillId="0" borderId="0" xfId="0" applyFont="1"/>
    <xf numFmtId="0" fontId="6" fillId="0" borderId="1" xfId="0" applyFont="1" applyBorder="1" applyAlignment="1">
      <alignment horizontal="center" vertical="top" wrapText="1"/>
    </xf>
    <xf numFmtId="0" fontId="0" fillId="0" borderId="0" xfId="0"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horizontal="center" vertical="center"/>
    </xf>
    <xf numFmtId="0" fontId="7" fillId="0" borderId="0" xfId="0" applyFont="1" applyBorder="1" applyAlignment="1">
      <alignment horizontal="center" vertical="center"/>
    </xf>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6" fillId="0" borderId="2" xfId="0" applyFont="1" applyBorder="1" applyAlignment="1">
      <alignment horizontal="center" vertical="top" wrapText="1"/>
    </xf>
    <xf numFmtId="0" fontId="33" fillId="6" borderId="3" xfId="0" applyFont="1" applyFill="1" applyBorder="1" applyAlignment="1">
      <alignment vertical="top" wrapText="1"/>
    </xf>
    <xf numFmtId="0" fontId="33" fillId="7" borderId="3" xfId="0" applyFont="1" applyFill="1" applyBorder="1" applyAlignment="1">
      <alignment vertical="top" wrapText="1"/>
    </xf>
    <xf numFmtId="0" fontId="33" fillId="7" borderId="3" xfId="0" applyFont="1" applyFill="1" applyBorder="1" applyAlignment="1">
      <alignment horizontal="center" vertical="center" wrapText="1"/>
    </xf>
    <xf numFmtId="0" fontId="33" fillId="7" borderId="3" xfId="0" applyFont="1" applyFill="1" applyBorder="1" applyAlignment="1">
      <alignment horizontal="center" vertical="top" wrapText="1"/>
    </xf>
    <xf numFmtId="0" fontId="33" fillId="8" borderId="3" xfId="0" applyFont="1" applyFill="1" applyBorder="1" applyAlignment="1">
      <alignment horizontal="center" vertical="center" wrapText="1"/>
    </xf>
    <xf numFmtId="0" fontId="7" fillId="0" borderId="0" xfId="0" applyFont="1" applyBorder="1" applyAlignment="1">
      <alignment horizontal="left" vertical="center"/>
    </xf>
    <xf numFmtId="0" fontId="33" fillId="6" borderId="3" xfId="0" applyFont="1" applyFill="1" applyBorder="1" applyAlignment="1">
      <alignment horizontal="right" vertical="top" wrapText="1"/>
    </xf>
    <xf numFmtId="0" fontId="33" fillId="7" borderId="3" xfId="0" applyFont="1" applyFill="1" applyBorder="1" applyAlignment="1">
      <alignment horizontal="right" vertical="top" wrapText="1"/>
    </xf>
    <xf numFmtId="0" fontId="33" fillId="6" borderId="3" xfId="0" applyFont="1" applyFill="1" applyBorder="1" applyAlignment="1">
      <alignment horizontal="center" vertical="center" wrapText="1"/>
    </xf>
    <xf numFmtId="0" fontId="34" fillId="6" borderId="3" xfId="0" applyFont="1" applyFill="1" applyBorder="1" applyAlignment="1">
      <alignment vertical="top" wrapText="1"/>
    </xf>
    <xf numFmtId="0" fontId="34" fillId="6" borderId="4" xfId="0" applyFont="1" applyFill="1" applyBorder="1" applyAlignment="1">
      <alignment vertical="top" wrapText="1"/>
    </xf>
    <xf numFmtId="0" fontId="33" fillId="7" borderId="5" xfId="0" applyFont="1" applyFill="1" applyBorder="1" applyAlignment="1">
      <alignment vertical="top" wrapText="1"/>
    </xf>
    <xf numFmtId="0" fontId="33" fillId="8" borderId="3" xfId="0" applyFont="1" applyFill="1" applyBorder="1" applyAlignment="1">
      <alignment horizontal="right" vertical="top" wrapText="1"/>
    </xf>
    <xf numFmtId="0" fontId="33" fillId="8" borderId="3" xfId="0" applyFont="1" applyFill="1" applyBorder="1" applyAlignment="1">
      <alignment vertical="top" wrapText="1"/>
    </xf>
    <xf numFmtId="0" fontId="33" fillId="8" borderId="5" xfId="0" applyFont="1" applyFill="1" applyBorder="1" applyAlignment="1">
      <alignment vertical="top" wrapText="1"/>
    </xf>
    <xf numFmtId="0" fontId="6" fillId="9" borderId="3" xfId="0" applyFont="1" applyFill="1" applyBorder="1" applyAlignment="1">
      <alignment horizontal="right" vertical="top" wrapText="1"/>
    </xf>
    <xf numFmtId="0" fontId="6" fillId="9" borderId="3" xfId="0" applyFont="1" applyFill="1" applyBorder="1" applyAlignment="1">
      <alignment horizontal="center" vertical="center" wrapText="1"/>
    </xf>
    <xf numFmtId="0" fontId="6" fillId="9" borderId="3" xfId="0" applyFont="1" applyFill="1" applyBorder="1" applyAlignment="1">
      <alignment vertical="top" wrapText="1"/>
    </xf>
    <xf numFmtId="0" fontId="7" fillId="9" borderId="4" xfId="0" applyFont="1" applyFill="1" applyBorder="1" applyAlignment="1">
      <alignment vertical="top" wrapText="1"/>
    </xf>
    <xf numFmtId="0" fontId="0" fillId="0" borderId="6"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35" fillId="0" borderId="0" xfId="0" applyFont="1" applyBorder="1" applyAlignment="1">
      <alignment horizontal="center" vertical="center"/>
    </xf>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8" fillId="2" borderId="7" xfId="0" applyFont="1" applyFill="1" applyBorder="1" applyAlignment="1">
      <alignment vertical="center" wrapText="1"/>
    </xf>
    <xf numFmtId="0" fontId="8" fillId="2" borderId="8" xfId="0" applyFont="1" applyFill="1" applyBorder="1" applyAlignment="1">
      <alignment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4" fillId="6" borderId="11" xfId="0" applyFont="1" applyFill="1" applyBorder="1" applyAlignment="1">
      <alignment horizontal="center" wrapText="1"/>
    </xf>
    <xf numFmtId="0" fontId="4" fillId="10" borderId="1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0" xfId="0" applyAlignment="1">
      <alignment wrapText="1"/>
    </xf>
    <xf numFmtId="0" fontId="0" fillId="0" borderId="14" xfId="0" applyBorder="1"/>
    <xf numFmtId="0" fontId="0" fillId="0" borderId="15" xfId="0" applyBorder="1"/>
    <xf numFmtId="0" fontId="0" fillId="0" borderId="16" xfId="0" applyBorder="1" applyAlignment="1">
      <alignment horizontal="center"/>
    </xf>
    <xf numFmtId="0" fontId="0" fillId="0" borderId="17" xfId="0" applyBorder="1" applyAlignment="1">
      <alignment horizontal="center"/>
    </xf>
    <xf numFmtId="0" fontId="0" fillId="0" borderId="3" xfId="0" applyBorder="1" applyAlignment="1">
      <alignment horizontal="center"/>
    </xf>
    <xf numFmtId="0" fontId="0" fillId="0" borderId="18"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0" xfId="0" applyAlignment="1">
      <alignment horizontal="right"/>
    </xf>
    <xf numFmtId="0" fontId="30" fillId="12" borderId="0" xfId="0" applyFont="1" applyFill="1"/>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3" fillId="12" borderId="0" xfId="0" applyFont="1" applyFill="1"/>
    <xf numFmtId="0" fontId="29" fillId="12" borderId="0" xfId="0" applyFont="1" applyFill="1"/>
    <xf numFmtId="0" fontId="24" fillId="12" borderId="0" xfId="0" applyFont="1" applyFill="1" applyAlignment="1">
      <alignment horizontal="right"/>
    </xf>
    <xf numFmtId="0" fontId="29" fillId="12" borderId="0" xfId="0" applyFont="1" applyFill="1" applyBorder="1" applyAlignment="1">
      <alignment horizontal="left"/>
    </xf>
    <xf numFmtId="0" fontId="23" fillId="12" borderId="0" xfId="0" applyFont="1" applyFill="1" applyBorder="1" applyAlignment="1">
      <alignment wrapText="1"/>
    </xf>
    <xf numFmtId="0" fontId="26" fillId="12" borderId="0" xfId="0" applyFont="1" applyFill="1" applyBorder="1" applyAlignment="1">
      <alignment horizontal="center" vertical="center" wrapText="1"/>
    </xf>
    <xf numFmtId="0" fontId="24" fillId="12" borderId="23" xfId="0" applyFont="1" applyFill="1" applyBorder="1" applyAlignment="1">
      <alignment horizontal="center" wrapText="1"/>
    </xf>
    <xf numFmtId="0" fontId="36" fillId="12" borderId="28" xfId="0" applyFont="1" applyFill="1" applyBorder="1" applyAlignment="1" applyProtection="1">
      <alignment horizontal="center" wrapText="1"/>
      <protection locked="0"/>
    </xf>
    <xf numFmtId="0" fontId="36" fillId="12" borderId="29" xfId="0" applyFont="1" applyFill="1" applyBorder="1" applyAlignment="1" applyProtection="1">
      <alignment horizontal="center" wrapText="1"/>
      <protection locked="0"/>
    </xf>
    <xf numFmtId="0" fontId="21" fillId="12" borderId="23" xfId="0" applyFont="1" applyFill="1" applyBorder="1" applyAlignment="1">
      <alignment horizontal="center"/>
    </xf>
    <xf numFmtId="0" fontId="23" fillId="12" borderId="19" xfId="0" applyFont="1" applyFill="1" applyBorder="1" applyAlignment="1">
      <alignment horizontal="center"/>
    </xf>
    <xf numFmtId="0" fontId="24" fillId="12" borderId="20" xfId="0" applyFont="1" applyFill="1" applyBorder="1" applyAlignment="1">
      <alignment horizontal="center" wrapText="1"/>
    </xf>
    <xf numFmtId="0" fontId="36" fillId="12" borderId="30" xfId="0" applyFont="1" applyFill="1" applyBorder="1" applyAlignment="1" applyProtection="1">
      <alignment horizontal="center" wrapText="1"/>
      <protection locked="0"/>
    </xf>
    <xf numFmtId="0" fontId="21" fillId="12" borderId="20" xfId="0" applyFont="1" applyFill="1" applyBorder="1" applyAlignment="1">
      <alignment horizontal="center"/>
    </xf>
    <xf numFmtId="0" fontId="24" fillId="12" borderId="31" xfId="0" applyFont="1" applyFill="1" applyBorder="1" applyAlignment="1">
      <alignment horizontal="center" wrapText="1"/>
    </xf>
    <xf numFmtId="0" fontId="36" fillId="12" borderId="25" xfId="0" applyFont="1" applyFill="1" applyBorder="1" applyAlignment="1" applyProtection="1">
      <alignment horizontal="center" wrapText="1"/>
      <protection locked="0"/>
    </xf>
    <xf numFmtId="0" fontId="36" fillId="12" borderId="26" xfId="0" applyFont="1" applyFill="1" applyBorder="1" applyAlignment="1" applyProtection="1">
      <alignment horizontal="center" wrapText="1"/>
      <protection locked="0"/>
    </xf>
    <xf numFmtId="0" fontId="36" fillId="12" borderId="11" xfId="0" applyFont="1" applyFill="1" applyBorder="1" applyAlignment="1" applyProtection="1">
      <alignment horizontal="center" wrapText="1"/>
      <protection locked="0"/>
    </xf>
    <xf numFmtId="0" fontId="37" fillId="12" borderId="33" xfId="0" applyFont="1" applyFill="1" applyBorder="1" applyAlignment="1" applyProtection="1">
      <alignment horizontal="center" wrapText="1"/>
      <protection locked="0"/>
    </xf>
    <xf numFmtId="0" fontId="37" fillId="12" borderId="11" xfId="0" applyFont="1" applyFill="1" applyBorder="1" applyAlignment="1" applyProtection="1">
      <alignment horizontal="center" wrapText="1"/>
      <protection locked="0"/>
    </xf>
    <xf numFmtId="0" fontId="37" fillId="12" borderId="8" xfId="0" applyFont="1" applyFill="1" applyBorder="1" applyAlignment="1" applyProtection="1">
      <alignment horizontal="center" wrapText="1"/>
      <protection locked="0"/>
    </xf>
    <xf numFmtId="0" fontId="37" fillId="12" borderId="30" xfId="0" applyFont="1" applyFill="1" applyBorder="1" applyAlignment="1" applyProtection="1">
      <alignment horizontal="center" wrapText="1"/>
      <protection locked="0"/>
    </xf>
    <xf numFmtId="0" fontId="37" fillId="12" borderId="29" xfId="0" applyFont="1" applyFill="1" applyBorder="1" applyAlignment="1" applyProtection="1">
      <alignment horizontal="center" wrapText="1"/>
      <protection locked="0"/>
    </xf>
    <xf numFmtId="0" fontId="37" fillId="12" borderId="34" xfId="0" applyFont="1" applyFill="1" applyBorder="1" applyAlignment="1" applyProtection="1">
      <alignment horizontal="center" wrapText="1"/>
      <protection locked="0"/>
    </xf>
    <xf numFmtId="0" fontId="37" fillId="12" borderId="28" xfId="0" applyFont="1" applyFill="1" applyBorder="1" applyAlignment="1" applyProtection="1">
      <alignment horizontal="center" wrapText="1"/>
      <protection locked="0"/>
    </xf>
    <xf numFmtId="0" fontId="37" fillId="12" borderId="32" xfId="0" applyFont="1" applyFill="1" applyBorder="1" applyAlignment="1" applyProtection="1">
      <alignment horizontal="center" wrapText="1"/>
      <protection locked="0"/>
    </xf>
    <xf numFmtId="0" fontId="24" fillId="12" borderId="35" xfId="0" applyFont="1" applyFill="1" applyBorder="1" applyAlignment="1">
      <alignment horizontal="center" wrapText="1"/>
    </xf>
    <xf numFmtId="0" fontId="0" fillId="12" borderId="0" xfId="0" applyFill="1"/>
    <xf numFmtId="0" fontId="32" fillId="12" borderId="0" xfId="0" applyFont="1" applyFill="1"/>
    <xf numFmtId="0" fontId="27" fillId="14" borderId="62" xfId="0" applyFont="1" applyFill="1" applyBorder="1" applyAlignment="1">
      <alignment horizontal="center" vertical="center"/>
    </xf>
    <xf numFmtId="0" fontId="47" fillId="12" borderId="0" xfId="0" applyFont="1" applyFill="1" applyAlignment="1">
      <alignment vertical="center"/>
    </xf>
    <xf numFmtId="0" fontId="47" fillId="0" borderId="0" xfId="0" applyFont="1" applyFill="1" applyAlignment="1">
      <alignment vertical="center"/>
    </xf>
    <xf numFmtId="0" fontId="44" fillId="12" borderId="0" xfId="0" applyFont="1" applyFill="1" applyBorder="1" applyAlignment="1">
      <alignment horizontal="center" vertical="center"/>
    </xf>
    <xf numFmtId="0" fontId="45" fillId="12" borderId="0" xfId="0" applyFont="1" applyFill="1" applyBorder="1" applyAlignment="1">
      <alignment horizontal="center" vertical="center"/>
    </xf>
    <xf numFmtId="0" fontId="46" fillId="12" borderId="0" xfId="0" applyFont="1" applyFill="1" applyBorder="1" applyAlignment="1">
      <alignment horizontal="center" vertical="center"/>
    </xf>
    <xf numFmtId="14" fontId="46" fillId="12" borderId="0" xfId="0" applyNumberFormat="1" applyFont="1" applyFill="1" applyBorder="1" applyAlignment="1">
      <alignment horizontal="center" vertical="center" wrapText="1"/>
    </xf>
    <xf numFmtId="0" fontId="46" fillId="12" borderId="0" xfId="0" applyFont="1" applyFill="1" applyBorder="1" applyAlignment="1">
      <alignment horizontal="center" vertical="center" wrapText="1"/>
    </xf>
    <xf numFmtId="0" fontId="49" fillId="12" borderId="0" xfId="0" applyFont="1" applyFill="1" applyAlignment="1">
      <alignment vertical="center"/>
    </xf>
    <xf numFmtId="0" fontId="49" fillId="0" borderId="0" xfId="0" applyFont="1" applyFill="1" applyAlignment="1">
      <alignment vertical="center"/>
    </xf>
    <xf numFmtId="0" fontId="53" fillId="0" borderId="65" xfId="0" applyFont="1" applyFill="1" applyBorder="1" applyAlignment="1" applyProtection="1">
      <alignment horizontal="center" vertical="center" wrapText="1"/>
      <protection locked="0"/>
    </xf>
    <xf numFmtId="0" fontId="54" fillId="0" borderId="65" xfId="0" applyFont="1" applyFill="1" applyBorder="1" applyAlignment="1">
      <alignment horizontal="center" vertical="center"/>
    </xf>
    <xf numFmtId="0" fontId="53" fillId="0" borderId="90" xfId="0" applyFont="1" applyFill="1" applyBorder="1" applyAlignment="1" applyProtection="1">
      <alignment horizontal="center" vertical="center" wrapText="1"/>
      <protection locked="0"/>
    </xf>
    <xf numFmtId="0" fontId="54" fillId="0" borderId="90" xfId="0" applyFont="1" applyFill="1" applyBorder="1" applyAlignment="1">
      <alignment horizontal="center" vertical="center"/>
    </xf>
    <xf numFmtId="0" fontId="53" fillId="0" borderId="60" xfId="0" applyFont="1" applyFill="1" applyBorder="1" applyAlignment="1" applyProtection="1">
      <alignment horizontal="center" vertical="center" wrapText="1"/>
      <protection locked="0"/>
    </xf>
    <xf numFmtId="0" fontId="54" fillId="0" borderId="60" xfId="0" applyFont="1" applyFill="1" applyBorder="1" applyAlignment="1">
      <alignment horizontal="center" vertical="center"/>
    </xf>
    <xf numFmtId="0" fontId="25" fillId="14" borderId="97" xfId="0" applyFont="1" applyFill="1" applyBorder="1" applyAlignment="1">
      <alignment vertical="center" wrapText="1"/>
    </xf>
    <xf numFmtId="0" fontId="36" fillId="12" borderId="33" xfId="0" applyFont="1" applyFill="1" applyBorder="1" applyAlignment="1" applyProtection="1">
      <alignment horizontal="center" wrapText="1"/>
      <protection locked="0"/>
    </xf>
    <xf numFmtId="0" fontId="24" fillId="12" borderId="46" xfId="0" applyFont="1" applyFill="1" applyBorder="1" applyAlignment="1">
      <alignment horizontal="center" wrapText="1"/>
    </xf>
    <xf numFmtId="0" fontId="23" fillId="12" borderId="46" xfId="0" applyFont="1" applyFill="1" applyBorder="1" applyAlignment="1">
      <alignment horizontal="center"/>
    </xf>
    <xf numFmtId="0" fontId="48" fillId="12" borderId="62" xfId="0" applyFont="1" applyFill="1" applyBorder="1" applyAlignment="1">
      <alignment horizontal="center" vertical="center"/>
    </xf>
    <xf numFmtId="0" fontId="48" fillId="12" borderId="77" xfId="0" applyFont="1" applyFill="1" applyBorder="1" applyAlignment="1">
      <alignment horizontal="center" vertical="center"/>
    </xf>
    <xf numFmtId="0" fontId="48" fillId="12" borderId="79" xfId="0" applyFont="1" applyFill="1" applyBorder="1" applyAlignment="1">
      <alignment horizontal="center" vertical="center"/>
    </xf>
    <xf numFmtId="0" fontId="48" fillId="12" borderId="82" xfId="0" applyFont="1" applyFill="1" applyBorder="1" applyAlignment="1">
      <alignment horizontal="center" vertical="center"/>
    </xf>
    <xf numFmtId="0" fontId="48" fillId="12" borderId="63" xfId="0" applyFont="1" applyFill="1" applyBorder="1" applyAlignment="1">
      <alignment horizontal="center" vertical="center" wrapText="1"/>
    </xf>
    <xf numFmtId="0" fontId="49" fillId="12" borderId="0" xfId="0" applyFont="1" applyFill="1" applyAlignment="1">
      <alignment horizontal="center" vertical="center"/>
    </xf>
    <xf numFmtId="0" fontId="48" fillId="12" borderId="0" xfId="0" applyFont="1" applyFill="1" applyAlignment="1">
      <alignment horizontal="right" vertical="center"/>
    </xf>
    <xf numFmtId="0" fontId="48" fillId="12" borderId="103" xfId="0" applyFont="1" applyFill="1" applyBorder="1" applyAlignment="1">
      <alignment horizontal="center" vertical="center" wrapText="1"/>
    </xf>
    <xf numFmtId="0" fontId="48" fillId="12" borderId="76" xfId="0" applyFont="1" applyFill="1" applyBorder="1" applyAlignment="1">
      <alignment horizontal="center" vertical="center" wrapText="1"/>
    </xf>
    <xf numFmtId="0" fontId="48" fillId="15" borderId="72" xfId="0" applyFont="1" applyFill="1" applyBorder="1" applyAlignment="1">
      <alignment horizontal="center" vertical="center" wrapText="1"/>
    </xf>
    <xf numFmtId="0" fontId="59" fillId="12" borderId="0" xfId="0" applyFont="1" applyFill="1"/>
    <xf numFmtId="0" fontId="59" fillId="12" borderId="0" xfId="0" applyFont="1" applyFill="1" applyAlignment="1">
      <alignment horizontal="center"/>
    </xf>
    <xf numFmtId="0" fontId="59" fillId="0" borderId="0" xfId="0" applyFont="1"/>
    <xf numFmtId="0" fontId="59" fillId="0" borderId="0" xfId="0" applyFont="1" applyAlignment="1">
      <alignment horizontal="center"/>
    </xf>
    <xf numFmtId="0" fontId="0" fillId="12" borderId="1" xfId="0" applyFill="1" applyBorder="1" applyAlignment="1">
      <alignment horizontal="center" vertical="center"/>
    </xf>
    <xf numFmtId="0" fontId="0" fillId="12" borderId="1" xfId="0" applyFill="1" applyBorder="1" applyAlignment="1">
      <alignment horizontal="center" wrapText="1"/>
    </xf>
    <xf numFmtId="0" fontId="49" fillId="12" borderId="75" xfId="0" applyFont="1" applyFill="1" applyBorder="1" applyAlignment="1">
      <alignment horizontal="center" vertical="center"/>
    </xf>
    <xf numFmtId="164" fontId="49" fillId="12" borderId="80" xfId="0" applyNumberFormat="1" applyFont="1" applyFill="1" applyBorder="1" applyAlignment="1">
      <alignment horizontal="center" vertical="center"/>
    </xf>
    <xf numFmtId="14" fontId="49" fillId="12" borderId="84" xfId="0" applyNumberFormat="1" applyFont="1" applyFill="1" applyBorder="1" applyAlignment="1">
      <alignment horizontal="center" vertical="center"/>
    </xf>
    <xf numFmtId="0" fontId="25" fillId="14" borderId="97" xfId="0" applyFont="1" applyFill="1" applyBorder="1" applyAlignment="1">
      <alignment horizontal="center" vertical="center" wrapText="1"/>
    </xf>
    <xf numFmtId="0" fontId="57" fillId="15" borderId="106" xfId="0" applyFont="1" applyFill="1" applyBorder="1" applyAlignment="1">
      <alignment horizontal="center" vertical="center" wrapText="1"/>
    </xf>
    <xf numFmtId="0" fontId="57" fillId="0" borderId="107" xfId="0" applyFont="1" applyBorder="1" applyAlignment="1">
      <alignment horizontal="center" vertical="center" wrapText="1"/>
    </xf>
    <xf numFmtId="0" fontId="0" fillId="12" borderId="0" xfId="0" applyFill="1" applyAlignment="1">
      <alignment horizontal="left"/>
    </xf>
    <xf numFmtId="0" fontId="48" fillId="15" borderId="118" xfId="0" applyFont="1" applyFill="1" applyBorder="1" applyAlignment="1">
      <alignment horizontal="center" vertical="center" wrapText="1"/>
    </xf>
    <xf numFmtId="0" fontId="48" fillId="15" borderId="119" xfId="0" applyFont="1" applyFill="1" applyBorder="1" applyAlignment="1">
      <alignment horizontal="center" vertical="center" wrapText="1"/>
    </xf>
    <xf numFmtId="0" fontId="36" fillId="12" borderId="46" xfId="1" applyFont="1" applyFill="1" applyBorder="1" applyAlignment="1" applyProtection="1">
      <alignment horizontal="center" vertical="center" wrapText="1"/>
      <protection locked="0"/>
    </xf>
    <xf numFmtId="0" fontId="21" fillId="12" borderId="46" xfId="0" applyFont="1" applyFill="1" applyBorder="1" applyAlignment="1">
      <alignment horizontal="center" vertical="center"/>
    </xf>
    <xf numFmtId="0" fontId="60" fillId="12" borderId="17" xfId="0" applyFont="1" applyFill="1" applyBorder="1" applyAlignment="1">
      <alignment horizontal="center"/>
    </xf>
    <xf numFmtId="0" fontId="60" fillId="12" borderId="0" xfId="0" applyFont="1" applyFill="1" applyAlignment="1">
      <alignment horizontal="center"/>
    </xf>
    <xf numFmtId="0" fontId="60" fillId="12" borderId="3" xfId="0" applyFont="1" applyFill="1" applyBorder="1" applyAlignment="1">
      <alignment horizontal="center"/>
    </xf>
    <xf numFmtId="0" fontId="67" fillId="12" borderId="105" xfId="0" applyFont="1" applyFill="1" applyBorder="1" applyAlignment="1">
      <alignment vertical="center" wrapText="1"/>
    </xf>
    <xf numFmtId="0" fontId="59" fillId="12" borderId="46" xfId="0" applyFont="1" applyFill="1" applyBorder="1" applyAlignment="1">
      <alignment horizontal="left" vertical="center" wrapText="1"/>
    </xf>
    <xf numFmtId="0" fontId="67" fillId="12" borderId="46" xfId="0" applyFont="1" applyFill="1" applyBorder="1" applyAlignment="1">
      <alignment horizontal="justify" vertical="center" wrapText="1"/>
    </xf>
    <xf numFmtId="0" fontId="67" fillId="12" borderId="46" xfId="0" applyFont="1" applyFill="1" applyBorder="1" applyAlignment="1">
      <alignment horizontal="center" vertical="center" wrapText="1"/>
    </xf>
    <xf numFmtId="0" fontId="65" fillId="3" borderId="46" xfId="0" applyFont="1" applyFill="1" applyBorder="1" applyAlignment="1">
      <alignment vertical="center" wrapText="1"/>
    </xf>
    <xf numFmtId="0" fontId="67" fillId="13" borderId="46" xfId="0" applyFont="1" applyFill="1" applyBorder="1" applyAlignment="1">
      <alignment horizontal="center" vertical="center" wrapText="1"/>
    </xf>
    <xf numFmtId="0" fontId="59" fillId="0" borderId="52" xfId="0" applyFont="1" applyBorder="1" applyAlignment="1">
      <alignment vertical="center" wrapText="1"/>
    </xf>
    <xf numFmtId="0" fontId="67" fillId="0" borderId="52" xfId="0" applyFont="1" applyBorder="1" applyAlignment="1">
      <alignment vertical="center" wrapText="1"/>
    </xf>
    <xf numFmtId="0" fontId="67" fillId="12" borderId="30" xfId="0" applyFont="1" applyFill="1" applyBorder="1" applyAlignment="1">
      <alignment vertical="center" wrapText="1"/>
    </xf>
    <xf numFmtId="0" fontId="59" fillId="12" borderId="48" xfId="0" applyFont="1" applyFill="1" applyBorder="1" applyAlignment="1">
      <alignment horizontal="left" vertical="center" wrapText="1"/>
    </xf>
    <xf numFmtId="0" fontId="65" fillId="17" borderId="48" xfId="0" applyFont="1" applyFill="1" applyBorder="1" applyAlignment="1">
      <alignment horizontal="center" vertical="center" wrapText="1"/>
    </xf>
    <xf numFmtId="0" fontId="67" fillId="12" borderId="48" xfId="0" applyFont="1" applyFill="1" applyBorder="1" applyAlignment="1">
      <alignment horizontal="justify" vertical="center" wrapText="1"/>
    </xf>
    <xf numFmtId="0" fontId="67" fillId="12" borderId="48" xfId="0" applyFont="1" applyFill="1" applyBorder="1" applyAlignment="1">
      <alignment horizontal="center" vertical="center" wrapText="1"/>
    </xf>
    <xf numFmtId="0" fontId="65" fillId="3" borderId="48" xfId="0" applyFont="1" applyFill="1" applyBorder="1" applyAlignment="1">
      <alignment vertical="center" wrapText="1"/>
    </xf>
    <xf numFmtId="0" fontId="67" fillId="13" borderId="48" xfId="0" applyFont="1" applyFill="1" applyBorder="1" applyAlignment="1">
      <alignment horizontal="center" vertical="center" wrapText="1"/>
    </xf>
    <xf numFmtId="0" fontId="67" fillId="0" borderId="26" xfId="0" applyFont="1" applyBorder="1" applyAlignment="1">
      <alignment vertical="center" wrapText="1"/>
    </xf>
    <xf numFmtId="0" fontId="59" fillId="0" borderId="25" xfId="0" applyFont="1" applyBorder="1"/>
    <xf numFmtId="0" fontId="59" fillId="12" borderId="26" xfId="0" applyFont="1" applyFill="1" applyBorder="1" applyAlignment="1">
      <alignment horizontal="center" vertical="center" wrapText="1"/>
    </xf>
    <xf numFmtId="0" fontId="60" fillId="16" borderId="32" xfId="0" applyFont="1" applyFill="1" applyBorder="1" applyAlignment="1">
      <alignment horizontal="center" vertical="center" wrapText="1"/>
    </xf>
    <xf numFmtId="0" fontId="60" fillId="16" borderId="43" xfId="0" applyFont="1" applyFill="1" applyBorder="1" applyAlignment="1">
      <alignment horizontal="center" vertical="center" wrapText="1"/>
    </xf>
    <xf numFmtId="0" fontId="30" fillId="12" borderId="0" xfId="0" applyFont="1" applyFill="1" applyAlignment="1">
      <alignment vertical="center"/>
    </xf>
    <xf numFmtId="0" fontId="30" fillId="12" borderId="0" xfId="0" applyFont="1" applyFill="1" applyAlignment="1">
      <alignment horizontal="right"/>
    </xf>
    <xf numFmtId="0" fontId="25" fillId="12" borderId="0" xfId="0" applyFont="1" applyFill="1" applyAlignment="1">
      <alignment vertical="center" wrapText="1"/>
    </xf>
    <xf numFmtId="0" fontId="25" fillId="12" borderId="0" xfId="0" applyFont="1" applyFill="1" applyAlignment="1">
      <alignment vertical="justify" wrapText="1"/>
    </xf>
    <xf numFmtId="0" fontId="25" fillId="12" borderId="14" xfId="0" applyFont="1" applyFill="1" applyBorder="1" applyAlignment="1">
      <alignment horizontal="left" vertical="center" wrapText="1"/>
    </xf>
    <xf numFmtId="0" fontId="25" fillId="12" borderId="15" xfId="0" applyFont="1" applyFill="1" applyBorder="1" applyAlignment="1">
      <alignment horizontal="left" vertical="center" wrapText="1"/>
    </xf>
    <xf numFmtId="0" fontId="25" fillId="12" borderId="16" xfId="0" applyFont="1" applyFill="1" applyBorder="1" applyAlignment="1">
      <alignment horizontal="left" vertical="center" wrapText="1"/>
    </xf>
    <xf numFmtId="0" fontId="30" fillId="12" borderId="0" xfId="0" applyFont="1" applyFill="1" applyAlignment="1">
      <alignment vertical="center" wrapText="1"/>
    </xf>
    <xf numFmtId="0" fontId="25" fillId="12" borderId="29" xfId="0" applyFont="1" applyFill="1" applyBorder="1" applyAlignment="1">
      <alignment horizontal="center" vertical="center"/>
    </xf>
    <xf numFmtId="1" fontId="39" fillId="12" borderId="29" xfId="0" applyNumberFormat="1" applyFont="1" applyFill="1" applyBorder="1" applyAlignment="1">
      <alignment horizontal="center" vertical="center" wrapText="1"/>
    </xf>
    <xf numFmtId="0" fontId="38" fillId="12" borderId="29" xfId="0" applyFont="1" applyFill="1" applyBorder="1"/>
    <xf numFmtId="1" fontId="39" fillId="12" borderId="46" xfId="0" applyNumberFormat="1" applyFont="1" applyFill="1" applyBorder="1" applyAlignment="1">
      <alignment horizontal="center" vertical="center" wrapText="1"/>
    </xf>
    <xf numFmtId="0" fontId="38" fillId="12" borderId="46" xfId="0" applyFont="1" applyFill="1" applyBorder="1"/>
    <xf numFmtId="10" fontId="30" fillId="12" borderId="0" xfId="2" applyNumberFormat="1" applyFont="1" applyFill="1"/>
    <xf numFmtId="0" fontId="22" fillId="14" borderId="96" xfId="0" applyFont="1" applyFill="1" applyBorder="1" applyAlignment="1">
      <alignment horizontal="center" vertical="center" textRotation="90" wrapText="1"/>
    </xf>
    <xf numFmtId="0" fontId="25" fillId="12" borderId="28" xfId="0" applyFont="1" applyFill="1" applyBorder="1" applyAlignment="1">
      <alignment horizontal="center" vertical="center" wrapText="1"/>
    </xf>
    <xf numFmtId="0" fontId="55" fillId="12" borderId="29" xfId="0" applyFont="1" applyFill="1" applyBorder="1" applyAlignment="1">
      <alignment horizontal="center" vertical="center"/>
    </xf>
    <xf numFmtId="0" fontId="55" fillId="12" borderId="29" xfId="0" applyFont="1" applyFill="1" applyBorder="1" applyAlignment="1">
      <alignment vertical="center"/>
    </xf>
    <xf numFmtId="0" fontId="25" fillId="12" borderId="30" xfId="0" applyFont="1" applyFill="1" applyBorder="1" applyAlignment="1">
      <alignment horizontal="center" vertical="center" wrapText="1"/>
    </xf>
    <xf numFmtId="0" fontId="55" fillId="0" borderId="48" xfId="0" applyFont="1" applyBorder="1" applyAlignment="1">
      <alignment horizontal="center" vertical="center"/>
    </xf>
    <xf numFmtId="0" fontId="55" fillId="0" borderId="48" xfId="0" applyFont="1" applyBorder="1" applyAlignment="1">
      <alignment vertical="center"/>
    </xf>
    <xf numFmtId="0" fontId="30" fillId="12" borderId="0" xfId="0" applyFont="1" applyFill="1" applyAlignment="1">
      <alignment horizontal="left" vertical="center"/>
    </xf>
    <xf numFmtId="0" fontId="25" fillId="12" borderId="0" xfId="0" applyFont="1" applyFill="1" applyAlignment="1">
      <alignment horizontal="center" vertical="top" wrapText="1"/>
    </xf>
    <xf numFmtId="0" fontId="25" fillId="12" borderId="0" xfId="0" applyFont="1" applyFill="1" applyAlignment="1">
      <alignment vertical="top" wrapText="1"/>
    </xf>
    <xf numFmtId="0" fontId="49" fillId="12" borderId="0" xfId="0" quotePrefix="1" applyFont="1" applyFill="1" applyAlignment="1">
      <alignment vertical="center"/>
    </xf>
    <xf numFmtId="0" fontId="49" fillId="0" borderId="0" xfId="0" applyFont="1" applyAlignment="1">
      <alignment vertical="center"/>
    </xf>
    <xf numFmtId="0" fontId="45" fillId="12" borderId="0" xfId="0" applyFont="1" applyFill="1" applyAlignment="1">
      <alignment horizontal="center" vertical="center" wrapText="1"/>
    </xf>
    <xf numFmtId="0" fontId="58" fillId="12" borderId="0" xfId="0" applyFont="1" applyFill="1" applyAlignment="1">
      <alignment horizontal="center" vertical="center" wrapText="1"/>
    </xf>
    <xf numFmtId="0" fontId="48" fillId="0" borderId="94" xfId="0" applyFont="1" applyBorder="1" applyAlignment="1">
      <alignment horizontal="center" vertical="center" wrapText="1"/>
    </xf>
    <xf numFmtId="0" fontId="19" fillId="0" borderId="0" xfId="0" applyFont="1" applyAlignment="1">
      <alignment horizontal="left" vertical="center" wrapText="1"/>
    </xf>
    <xf numFmtId="0" fontId="46" fillId="12" borderId="0" xfId="0" applyFont="1" applyFill="1" applyAlignment="1">
      <alignment horizontal="left" vertical="center"/>
    </xf>
    <xf numFmtId="0" fontId="46" fillId="12" borderId="0" xfId="0" applyFont="1" applyFill="1" applyAlignment="1">
      <alignment vertical="center"/>
    </xf>
    <xf numFmtId="0" fontId="45" fillId="12" borderId="0" xfId="0" applyFont="1" applyFill="1" applyAlignment="1">
      <alignment vertical="center" wrapText="1"/>
    </xf>
    <xf numFmtId="0" fontId="24" fillId="12" borderId="0" xfId="0" applyFont="1" applyFill="1" applyAlignment="1">
      <alignment horizontal="center" vertical="center" wrapText="1"/>
    </xf>
    <xf numFmtId="0" fontId="7" fillId="12" borderId="0" xfId="0" applyFont="1" applyFill="1" applyAlignment="1">
      <alignment horizontal="left" vertical="center" wrapText="1"/>
    </xf>
    <xf numFmtId="0" fontId="0" fillId="12" borderId="0" xfId="0" applyFill="1" applyAlignment="1">
      <alignment horizontal="center" wrapText="1"/>
    </xf>
    <xf numFmtId="0" fontId="68" fillId="0" borderId="111" xfId="0" applyFont="1" applyBorder="1" applyAlignment="1">
      <alignment horizontal="justify" vertical="center" wrapText="1"/>
    </xf>
    <xf numFmtId="0" fontId="68" fillId="0" borderId="21" xfId="0" applyFont="1" applyBorder="1" applyAlignment="1">
      <alignment horizontal="justify" vertical="center" wrapText="1"/>
    </xf>
    <xf numFmtId="0" fontId="68" fillId="0" borderId="22" xfId="0" applyFont="1" applyBorder="1" applyAlignment="1">
      <alignment horizontal="justify" vertical="center" wrapText="1"/>
    </xf>
    <xf numFmtId="0" fontId="68" fillId="0" borderId="111" xfId="0" applyFont="1" applyBorder="1" applyAlignment="1">
      <alignment horizontal="left" vertical="center" wrapText="1"/>
    </xf>
    <xf numFmtId="0" fontId="68" fillId="0" borderId="110" xfId="0" applyFont="1" applyBorder="1" applyAlignment="1">
      <alignment horizontal="justify" vertical="center" wrapText="1"/>
    </xf>
    <xf numFmtId="0" fontId="68" fillId="0" borderId="111" xfId="0" applyFont="1" applyBorder="1" applyAlignment="1">
      <alignment vertical="center" wrapText="1"/>
    </xf>
    <xf numFmtId="0" fontId="45" fillId="0" borderId="46" xfId="0" applyFont="1" applyBorder="1" applyAlignment="1">
      <alignment horizontal="center" vertical="center" wrapText="1"/>
    </xf>
    <xf numFmtId="0" fontId="50" fillId="12" borderId="0" xfId="0" applyFont="1" applyFill="1" applyAlignment="1">
      <alignment vertical="center"/>
    </xf>
    <xf numFmtId="0" fontId="48" fillId="14" borderId="56" xfId="0" applyFont="1" applyFill="1" applyBorder="1" applyAlignment="1">
      <alignment horizontal="center" vertical="center"/>
    </xf>
    <xf numFmtId="0" fontId="48" fillId="14" borderId="136" xfId="0" applyFont="1" applyFill="1" applyBorder="1" applyAlignment="1">
      <alignment horizontal="center" vertical="center"/>
    </xf>
    <xf numFmtId="14" fontId="50" fillId="0" borderId="25" xfId="0" applyNumberFormat="1" applyFont="1" applyFill="1" applyBorder="1" applyAlignment="1">
      <alignment horizontal="center" vertical="center"/>
    </xf>
    <xf numFmtId="0" fontId="50" fillId="0" borderId="46" xfId="0" applyFont="1" applyFill="1" applyBorder="1" applyAlignment="1">
      <alignment vertical="center"/>
    </xf>
    <xf numFmtId="14" fontId="50" fillId="0" borderId="52" xfId="0" applyNumberFormat="1" applyFont="1" applyFill="1" applyBorder="1" applyAlignment="1">
      <alignment vertical="center"/>
    </xf>
    <xf numFmtId="0" fontId="50" fillId="0" borderId="48" xfId="0" applyFont="1" applyFill="1" applyBorder="1" applyAlignment="1">
      <alignment horizontal="center" vertical="center" wrapText="1"/>
    </xf>
    <xf numFmtId="0" fontId="50" fillId="0" borderId="48" xfId="0" applyFont="1" applyFill="1" applyBorder="1" applyAlignment="1">
      <alignment vertical="center"/>
    </xf>
    <xf numFmtId="0" fontId="50" fillId="0" borderId="26" xfId="0" applyFont="1" applyFill="1" applyBorder="1" applyAlignment="1">
      <alignment vertical="center"/>
    </xf>
    <xf numFmtId="0" fontId="51" fillId="14" borderId="97" xfId="0" applyFont="1" applyFill="1" applyBorder="1" applyAlignment="1">
      <alignment vertical="center"/>
    </xf>
    <xf numFmtId="0" fontId="24" fillId="12" borderId="11" xfId="0" applyFont="1" applyFill="1" applyBorder="1" applyAlignment="1">
      <alignment horizontal="center" wrapText="1"/>
    </xf>
    <xf numFmtId="0" fontId="36" fillId="12" borderId="11" xfId="1" applyFont="1" applyFill="1" applyBorder="1" applyAlignment="1" applyProtection="1">
      <alignment horizontal="center" vertical="center" wrapText="1"/>
      <protection locked="0"/>
    </xf>
    <xf numFmtId="0" fontId="21" fillId="12" borderId="11" xfId="0" applyFont="1" applyFill="1" applyBorder="1" applyAlignment="1">
      <alignment horizontal="center" vertical="center"/>
    </xf>
    <xf numFmtId="0" fontId="23" fillId="12" borderId="11" xfId="0" applyFont="1" applyFill="1" applyBorder="1" applyAlignment="1">
      <alignment horizontal="center"/>
    </xf>
    <xf numFmtId="0" fontId="24" fillId="12" borderId="127" xfId="0" applyFont="1" applyFill="1" applyBorder="1" applyAlignment="1">
      <alignment horizontal="center" wrapText="1"/>
    </xf>
    <xf numFmtId="0" fontId="24" fillId="12" borderId="27" xfId="0" applyFont="1" applyFill="1" applyBorder="1" applyAlignment="1">
      <alignment horizontal="center" wrapText="1"/>
    </xf>
    <xf numFmtId="0" fontId="45" fillId="0" borderId="46" xfId="0" applyFont="1" applyBorder="1" applyAlignment="1">
      <alignment horizontal="justify" vertical="center" wrapText="1"/>
    </xf>
    <xf numFmtId="0" fontId="45" fillId="12" borderId="28" xfId="0" applyFont="1" applyFill="1" applyBorder="1" applyAlignment="1">
      <alignment horizontal="center" vertical="center" wrapText="1"/>
    </xf>
    <xf numFmtId="0" fontId="45" fillId="0" borderId="29" xfId="0" applyFont="1" applyBorder="1" applyAlignment="1">
      <alignment horizontal="center" vertical="center" wrapText="1"/>
    </xf>
    <xf numFmtId="0" fontId="45" fillId="0" borderId="29" xfId="0" applyFont="1" applyBorder="1" applyAlignment="1">
      <alignment horizontal="justify" vertical="center" wrapText="1"/>
    </xf>
    <xf numFmtId="0" fontId="69" fillId="0" borderId="25" xfId="0" applyFont="1" applyBorder="1" applyAlignment="1">
      <alignment horizontal="center" vertical="center" wrapText="1"/>
    </xf>
    <xf numFmtId="0" fontId="45" fillId="12" borderId="105" xfId="0" applyFont="1" applyFill="1" applyBorder="1" applyAlignment="1">
      <alignment horizontal="center" vertical="center" wrapText="1"/>
    </xf>
    <xf numFmtId="0" fontId="69" fillId="0" borderId="52" xfId="0" applyFont="1" applyBorder="1" applyAlignment="1">
      <alignment horizontal="center" vertical="center" wrapText="1"/>
    </xf>
    <xf numFmtId="0" fontId="45" fillId="0" borderId="48" xfId="0" applyFont="1" applyBorder="1" applyAlignment="1">
      <alignment horizontal="center" vertical="center" wrapText="1"/>
    </xf>
    <xf numFmtId="0" fontId="45" fillId="0" borderId="48" xfId="0" applyFont="1" applyBorder="1" applyAlignment="1">
      <alignment horizontal="justify" vertical="center" wrapText="1"/>
    </xf>
    <xf numFmtId="0" fontId="69" fillId="0" borderId="26" xfId="0" applyFont="1" applyBorder="1" applyAlignment="1">
      <alignment horizontal="center" vertical="center" wrapText="1"/>
    </xf>
    <xf numFmtId="0" fontId="29" fillId="0" borderId="0" xfId="0" applyFont="1" applyFill="1"/>
    <xf numFmtId="0" fontId="46" fillId="0" borderId="95" xfId="0" applyFont="1" applyFill="1" applyBorder="1" applyAlignment="1">
      <alignment horizontal="center" vertical="center"/>
    </xf>
    <xf numFmtId="14" fontId="46" fillId="0" borderId="95" xfId="0" applyNumberFormat="1" applyFont="1" applyFill="1" applyBorder="1" applyAlignment="1">
      <alignment horizontal="center" vertical="center"/>
    </xf>
    <xf numFmtId="0" fontId="30" fillId="0" borderId="0" xfId="0" applyFont="1" applyFill="1"/>
    <xf numFmtId="0" fontId="30" fillId="0" borderId="0" xfId="0" applyFont="1" applyFill="1" applyAlignment="1">
      <alignment vertical="center"/>
    </xf>
    <xf numFmtId="0" fontId="39" fillId="0" borderId="46" xfId="0" applyFont="1" applyBorder="1" applyAlignment="1">
      <alignment horizontal="left" vertical="center" wrapText="1"/>
    </xf>
    <xf numFmtId="0" fontId="29" fillId="12" borderId="0" xfId="0" applyFont="1" applyFill="1" applyAlignment="1">
      <alignment vertical="center"/>
    </xf>
    <xf numFmtId="0" fontId="45" fillId="14" borderId="24" xfId="0" applyFont="1" applyFill="1" applyBorder="1" applyAlignment="1">
      <alignment vertical="center"/>
    </xf>
    <xf numFmtId="0" fontId="25" fillId="14" borderId="46" xfId="0" applyFont="1" applyFill="1" applyBorder="1" applyAlignment="1">
      <alignment vertical="center" wrapText="1"/>
    </xf>
    <xf numFmtId="0" fontId="25" fillId="14" borderId="29" xfId="0" applyFont="1" applyFill="1" applyBorder="1" applyAlignment="1">
      <alignment vertical="center" wrapText="1"/>
    </xf>
    <xf numFmtId="0" fontId="68" fillId="0" borderId="5" xfId="0" applyFont="1" applyBorder="1" applyAlignment="1">
      <alignment horizontal="justify" vertical="center" wrapText="1"/>
    </xf>
    <xf numFmtId="14" fontId="63" fillId="0" borderId="46" xfId="0" applyNumberFormat="1" applyFont="1" applyFill="1" applyBorder="1" applyAlignment="1" applyProtection="1">
      <alignment vertical="center" wrapText="1"/>
      <protection locked="0"/>
    </xf>
    <xf numFmtId="14" fontId="63" fillId="0" borderId="46" xfId="0" applyNumberFormat="1" applyFont="1" applyFill="1" applyBorder="1" applyAlignment="1">
      <alignment vertical="center" wrapText="1"/>
    </xf>
    <xf numFmtId="14" fontId="63" fillId="0" borderId="46" xfId="0" applyNumberFormat="1" applyFont="1" applyFill="1" applyBorder="1" applyAlignment="1">
      <alignment horizontal="center" vertical="center" wrapText="1"/>
    </xf>
    <xf numFmtId="14" fontId="63" fillId="0" borderId="46" xfId="0" applyNumberFormat="1" applyFont="1" applyFill="1" applyBorder="1" applyAlignment="1" applyProtection="1">
      <alignment horizontal="center" vertical="center" wrapText="1"/>
      <protection locked="0"/>
    </xf>
    <xf numFmtId="0" fontId="59" fillId="12" borderId="0" xfId="0" applyFont="1" applyFill="1" applyAlignment="1">
      <alignment vertical="center"/>
    </xf>
    <xf numFmtId="0" fontId="59" fillId="12" borderId="17" xfId="0" applyFont="1" applyFill="1" applyBorder="1" applyAlignment="1">
      <alignment horizontal="center" vertical="center" wrapText="1"/>
    </xf>
    <xf numFmtId="0" fontId="59" fillId="12" borderId="0" xfId="0" applyFont="1" applyFill="1" applyBorder="1" applyAlignment="1">
      <alignment horizontal="center" vertical="center" wrapText="1"/>
    </xf>
    <xf numFmtId="0" fontId="0" fillId="12" borderId="0" xfId="0" applyFill="1" applyBorder="1" applyAlignment="1">
      <alignment horizontal="center" vertical="center"/>
    </xf>
    <xf numFmtId="0" fontId="30" fillId="0" borderId="46" xfId="0" applyFont="1" applyBorder="1" applyAlignment="1">
      <alignment horizontal="justify" vertical="center" wrapText="1"/>
    </xf>
    <xf numFmtId="0" fontId="7" fillId="6" borderId="46" xfId="0" applyFont="1" applyFill="1" applyBorder="1" applyAlignment="1">
      <alignment horizontal="center" vertical="center"/>
    </xf>
    <xf numFmtId="0" fontId="4" fillId="9" borderId="46" xfId="0" applyFont="1" applyFill="1" applyBorder="1" applyAlignment="1">
      <alignment horizontal="center" vertical="center" wrapText="1"/>
    </xf>
    <xf numFmtId="0" fontId="36" fillId="12" borderId="48" xfId="0" applyFont="1" applyFill="1" applyBorder="1" applyAlignment="1" applyProtection="1">
      <alignment horizontal="center" wrapText="1"/>
      <protection locked="0"/>
    </xf>
    <xf numFmtId="0" fontId="23" fillId="12" borderId="113" xfId="0" applyFont="1" applyFill="1" applyBorder="1" applyAlignment="1">
      <alignment horizontal="center"/>
    </xf>
    <xf numFmtId="0" fontId="36" fillId="12" borderId="43" xfId="0" applyFont="1" applyFill="1" applyBorder="1" applyAlignment="1" applyProtection="1">
      <alignment horizontal="center" wrapText="1"/>
      <protection locked="0"/>
    </xf>
    <xf numFmtId="0" fontId="37" fillId="12" borderId="48" xfId="0" applyFont="1" applyFill="1" applyBorder="1" applyAlignment="1" applyProtection="1">
      <alignment horizontal="center" wrapText="1"/>
      <protection locked="0"/>
    </xf>
    <xf numFmtId="0" fontId="37" fillId="12" borderId="50" xfId="0" applyFont="1" applyFill="1" applyBorder="1" applyAlignment="1" applyProtection="1">
      <alignment horizontal="center" wrapText="1"/>
      <protection locked="0"/>
    </xf>
    <xf numFmtId="0" fontId="37" fillId="12" borderId="43" xfId="0" applyFont="1" applyFill="1" applyBorder="1" applyAlignment="1" applyProtection="1">
      <alignment horizontal="center" wrapText="1"/>
      <protection locked="0"/>
    </xf>
    <xf numFmtId="0" fontId="37" fillId="12" borderId="49" xfId="0" applyFont="1" applyFill="1" applyBorder="1" applyAlignment="1" applyProtection="1">
      <alignment horizontal="center" wrapText="1"/>
      <protection locked="0"/>
    </xf>
    <xf numFmtId="0" fontId="8" fillId="5" borderId="49" xfId="0" applyFont="1" applyFill="1" applyBorder="1" applyAlignment="1">
      <alignment vertical="center" wrapText="1"/>
    </xf>
    <xf numFmtId="0" fontId="8" fillId="5" borderId="51" xfId="0" applyFont="1" applyFill="1" applyBorder="1" applyAlignment="1">
      <alignment vertical="center" wrapText="1"/>
    </xf>
    <xf numFmtId="0" fontId="8" fillId="2" borderId="51" xfId="0" applyFont="1" applyFill="1" applyBorder="1" applyAlignment="1">
      <alignment vertical="center" wrapText="1"/>
    </xf>
    <xf numFmtId="0" fontId="10" fillId="2" borderId="46"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5" fillId="3" borderId="43" xfId="0" applyFont="1" applyFill="1" applyBorder="1" applyAlignment="1">
      <alignment horizontal="center" vertical="center"/>
    </xf>
    <xf numFmtId="0" fontId="4" fillId="0" borderId="46" xfId="0" applyFont="1" applyFill="1" applyBorder="1" applyAlignment="1">
      <alignment horizontal="center" vertical="center" wrapText="1"/>
    </xf>
    <xf numFmtId="0" fontId="0" fillId="0" borderId="46" xfId="0" applyBorder="1"/>
    <xf numFmtId="0" fontId="7" fillId="0" borderId="46" xfId="0" applyFont="1" applyBorder="1" applyAlignment="1">
      <alignment horizontal="left" vertical="center"/>
    </xf>
    <xf numFmtId="0" fontId="0" fillId="0" borderId="46" xfId="0" applyBorder="1" applyAlignment="1">
      <alignment horizontal="center" vertical="center"/>
    </xf>
    <xf numFmtId="0" fontId="7" fillId="0" borderId="46" xfId="0" applyFont="1" applyBorder="1" applyAlignment="1">
      <alignment horizontal="center" vertical="center"/>
    </xf>
    <xf numFmtId="0" fontId="7" fillId="6" borderId="92" xfId="0" applyFont="1" applyFill="1" applyBorder="1"/>
    <xf numFmtId="0" fontId="7" fillId="0" borderId="46" xfId="0" applyFont="1" applyBorder="1"/>
    <xf numFmtId="0" fontId="7" fillId="6" borderId="46" xfId="0" applyFont="1" applyFill="1" applyBorder="1"/>
    <xf numFmtId="0" fontId="7" fillId="6" borderId="46" xfId="0" applyFont="1" applyFill="1" applyBorder="1" applyAlignment="1">
      <alignment horizontal="center"/>
    </xf>
    <xf numFmtId="0" fontId="7" fillId="9" borderId="46" xfId="0" applyFont="1" applyFill="1" applyBorder="1"/>
    <xf numFmtId="0" fontId="7" fillId="7" borderId="46" xfId="0" applyFont="1" applyFill="1" applyBorder="1"/>
    <xf numFmtId="0" fontId="4" fillId="9" borderId="46" xfId="0" applyFont="1" applyFill="1" applyBorder="1" applyAlignment="1">
      <alignment horizontal="center" wrapText="1"/>
    </xf>
    <xf numFmtId="0" fontId="4" fillId="7" borderId="46" xfId="0" applyFont="1" applyFill="1" applyBorder="1" applyAlignment="1">
      <alignment horizontal="center" wrapText="1"/>
    </xf>
    <xf numFmtId="0" fontId="7" fillId="11" borderId="46" xfId="0" applyFont="1" applyFill="1" applyBorder="1"/>
    <xf numFmtId="0" fontId="4" fillId="11" borderId="46" xfId="0" applyFont="1" applyFill="1" applyBorder="1" applyAlignment="1">
      <alignment horizontal="center" wrapText="1"/>
    </xf>
    <xf numFmtId="0" fontId="3" fillId="0" borderId="46" xfId="0" applyFont="1" applyBorder="1"/>
    <xf numFmtId="0" fontId="4" fillId="10" borderId="46" xfId="0" applyFont="1" applyFill="1" applyBorder="1" applyAlignment="1">
      <alignment horizontal="center" vertical="center" wrapText="1"/>
    </xf>
    <xf numFmtId="0" fontId="0" fillId="12" borderId="0" xfId="0" applyFill="1" applyAlignment="1">
      <alignment horizontal="center" vertical="center" wrapText="1"/>
    </xf>
    <xf numFmtId="0" fontId="48" fillId="14" borderId="70" xfId="0" applyFont="1" applyFill="1" applyBorder="1" applyAlignment="1">
      <alignment horizontal="center" vertical="center"/>
    </xf>
    <xf numFmtId="0" fontId="49" fillId="0" borderId="57" xfId="0" applyFont="1" applyBorder="1" applyAlignment="1">
      <alignment horizontal="left" vertical="center" wrapText="1"/>
    </xf>
    <xf numFmtId="0" fontId="46" fillId="12" borderId="0" xfId="0" applyFont="1" applyFill="1" applyAlignment="1">
      <alignment horizontal="left" vertical="center" wrapText="1"/>
    </xf>
    <xf numFmtId="0" fontId="48" fillId="15" borderId="115" xfId="0" applyFont="1" applyFill="1" applyBorder="1" applyAlignment="1">
      <alignment horizontal="center" vertical="center" wrapText="1"/>
    </xf>
    <xf numFmtId="0" fontId="46" fillId="0" borderId="29" xfId="0" applyFont="1" applyBorder="1" applyAlignment="1">
      <alignment horizontal="left" vertical="center" wrapText="1"/>
    </xf>
    <xf numFmtId="0" fontId="48" fillId="15" borderId="54" xfId="0" applyFont="1" applyFill="1" applyBorder="1" applyAlignment="1">
      <alignment horizontal="center" vertical="center" wrapText="1"/>
    </xf>
    <xf numFmtId="0" fontId="4" fillId="11" borderId="46"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7" borderId="46" xfId="0" applyFont="1" applyFill="1" applyBorder="1" applyAlignment="1">
      <alignment horizontal="center" vertical="center" wrapText="1"/>
    </xf>
    <xf numFmtId="0" fontId="51" fillId="0" borderId="67" xfId="0" applyFont="1" applyFill="1" applyBorder="1" applyAlignment="1">
      <alignment horizontal="center" vertical="center" wrapText="1"/>
    </xf>
    <xf numFmtId="0" fontId="51" fillId="0" borderId="91" xfId="0" applyFont="1" applyFill="1" applyBorder="1" applyAlignment="1">
      <alignment horizontal="center" vertical="center" wrapText="1"/>
    </xf>
    <xf numFmtId="0" fontId="51" fillId="0" borderId="68" xfId="0" applyFont="1" applyFill="1" applyBorder="1" applyAlignment="1">
      <alignment horizontal="center" vertical="center" wrapText="1"/>
    </xf>
    <xf numFmtId="0" fontId="52" fillId="0" borderId="65"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0" fillId="3" borderId="46" xfId="0" applyFill="1" applyBorder="1" applyAlignment="1">
      <alignment horizontal="center" vertical="center" wrapText="1"/>
    </xf>
    <xf numFmtId="0" fontId="8" fillId="5" borderId="11" xfId="0" applyFont="1" applyFill="1" applyBorder="1" applyAlignment="1">
      <alignment horizontal="center" vertical="center" wrapText="1"/>
    </xf>
    <xf numFmtId="0" fontId="0" fillId="3" borderId="43" xfId="0"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6" fillId="0" borderId="94" xfId="0" applyFont="1" applyFill="1" applyBorder="1" applyAlignment="1">
      <alignment horizontal="center" vertical="center"/>
    </xf>
    <xf numFmtId="0" fontId="46" fillId="0" borderId="104" xfId="0" applyFont="1" applyFill="1" applyBorder="1" applyAlignment="1">
      <alignment horizontal="center" vertical="center"/>
    </xf>
    <xf numFmtId="0" fontId="46" fillId="0" borderId="9" xfId="0" applyFont="1" applyFill="1" applyBorder="1" applyAlignment="1">
      <alignment horizontal="center" vertical="center"/>
    </xf>
    <xf numFmtId="0" fontId="46" fillId="0" borderId="93" xfId="0" applyFont="1" applyFill="1" applyBorder="1" applyAlignment="1">
      <alignment horizontal="center" vertical="center"/>
    </xf>
    <xf numFmtId="14" fontId="46" fillId="0" borderId="94" xfId="0" applyNumberFormat="1" applyFont="1" applyFill="1" applyBorder="1" applyAlignment="1">
      <alignment horizontal="center" vertical="center"/>
    </xf>
    <xf numFmtId="0" fontId="45" fillId="14" borderId="24" xfId="0" applyFont="1" applyFill="1" applyBorder="1" applyAlignment="1">
      <alignment horizontal="center" vertical="center"/>
    </xf>
    <xf numFmtId="0" fontId="46" fillId="0" borderId="37" xfId="0" applyFont="1" applyFill="1" applyBorder="1" applyAlignment="1">
      <alignment horizontal="center" vertical="center"/>
    </xf>
    <xf numFmtId="0" fontId="45" fillId="14" borderId="100" xfId="0" applyFont="1" applyFill="1" applyBorder="1" applyAlignment="1">
      <alignment horizontal="center" vertical="center" wrapText="1"/>
    </xf>
    <xf numFmtId="0" fontId="25" fillId="14" borderId="46" xfId="0" applyFont="1" applyFill="1" applyBorder="1" applyAlignment="1">
      <alignment horizontal="center" vertical="center" wrapText="1"/>
    </xf>
    <xf numFmtId="0" fontId="30" fillId="12" borderId="0" xfId="0" applyFont="1" applyFill="1" applyAlignment="1">
      <alignment horizontal="left" vertical="center" wrapText="1"/>
    </xf>
    <xf numFmtId="0" fontId="25" fillId="14" borderId="29" xfId="0" applyFont="1" applyFill="1" applyBorder="1" applyAlignment="1">
      <alignment horizontal="center" vertical="center" wrapText="1"/>
    </xf>
    <xf numFmtId="0" fontId="30" fillId="12" borderId="0" xfId="0" applyFont="1" applyFill="1" applyAlignment="1">
      <alignment horizontal="left" vertical="top"/>
    </xf>
    <xf numFmtId="0" fontId="62" fillId="16" borderId="46" xfId="0" applyFont="1" applyFill="1" applyBorder="1" applyAlignment="1">
      <alignment horizontal="center" vertical="center" wrapText="1"/>
    </xf>
    <xf numFmtId="0" fontId="46" fillId="0" borderId="46" xfId="0" applyFont="1" applyBorder="1" applyAlignment="1">
      <alignment horizontal="left" vertical="center" wrapText="1"/>
    </xf>
    <xf numFmtId="0" fontId="46" fillId="0" borderId="48" xfId="0" applyFont="1" applyBorder="1" applyAlignment="1">
      <alignment horizontal="left" vertical="center" wrapText="1"/>
    </xf>
    <xf numFmtId="0" fontId="45" fillId="0" borderId="105" xfId="0" applyFont="1" applyFill="1" applyBorder="1" applyAlignment="1">
      <alignment horizontal="center" vertical="center" wrapText="1"/>
    </xf>
    <xf numFmtId="0" fontId="45" fillId="0" borderId="48" xfId="0" applyFont="1" applyFill="1" applyBorder="1" applyAlignment="1">
      <alignment horizontal="center" vertical="center" wrapText="1"/>
    </xf>
    <xf numFmtId="0" fontId="45" fillId="0" borderId="48" xfId="0" applyFont="1" applyFill="1" applyBorder="1" applyAlignment="1">
      <alignment horizontal="justify" vertical="center" wrapText="1"/>
    </xf>
    <xf numFmtId="0" fontId="46" fillId="0" borderId="48" xfId="0" applyFont="1" applyFill="1" applyBorder="1" applyAlignment="1">
      <alignment horizontal="left" vertical="center" wrapText="1"/>
    </xf>
    <xf numFmtId="0" fontId="69" fillId="0" borderId="26" xfId="0" applyFont="1" applyFill="1" applyBorder="1" applyAlignment="1">
      <alignment horizontal="center" vertical="center" wrapText="1"/>
    </xf>
    <xf numFmtId="0" fontId="46" fillId="0" borderId="48" xfId="0" applyFont="1" applyFill="1" applyBorder="1" applyAlignment="1">
      <alignment horizontal="left" vertical="center" wrapText="1"/>
    </xf>
    <xf numFmtId="0" fontId="22" fillId="14" borderId="32" xfId="0" applyFont="1" applyFill="1" applyBorder="1" applyAlignment="1">
      <alignment horizontal="center" vertical="center" textRotation="90" wrapText="1"/>
    </xf>
    <xf numFmtId="0" fontId="25" fillId="14" borderId="43" xfId="0" applyFont="1" applyFill="1" applyBorder="1" applyAlignment="1">
      <alignment horizontal="center" vertical="center" wrapText="1"/>
    </xf>
    <xf numFmtId="0" fontId="26" fillId="14" borderId="43" xfId="0" applyFont="1" applyFill="1" applyBorder="1" applyAlignment="1">
      <alignment horizontal="center" vertical="center" wrapText="1"/>
    </xf>
    <xf numFmtId="0" fontId="25" fillId="14" borderId="43" xfId="0" applyFont="1" applyFill="1" applyBorder="1" applyAlignment="1">
      <alignment vertical="center" wrapText="1"/>
    </xf>
    <xf numFmtId="0" fontId="30" fillId="0" borderId="29" xfId="0" applyFont="1" applyBorder="1" applyAlignment="1">
      <alignment vertical="center" wrapText="1"/>
    </xf>
    <xf numFmtId="0" fontId="39" fillId="0" borderId="29" xfId="0" applyFont="1" applyBorder="1" applyAlignment="1">
      <alignment horizontal="left" vertical="center" wrapText="1"/>
    </xf>
    <xf numFmtId="0" fontId="30" fillId="0" borderId="29" xfId="0" applyFont="1" applyFill="1" applyBorder="1" applyAlignment="1">
      <alignment vertical="center" wrapText="1"/>
    </xf>
    <xf numFmtId="0" fontId="51" fillId="0" borderId="65" xfId="0" applyFont="1" applyFill="1" applyBorder="1" applyAlignment="1">
      <alignment horizontal="center" vertical="center" wrapText="1"/>
    </xf>
    <xf numFmtId="0" fontId="51" fillId="0" borderId="67" xfId="0" applyFont="1" applyFill="1" applyBorder="1" applyAlignment="1">
      <alignment horizontal="center" vertical="center" wrapText="1"/>
    </xf>
    <xf numFmtId="0" fontId="51" fillId="0" borderId="91" xfId="0" applyFont="1" applyFill="1" applyBorder="1" applyAlignment="1">
      <alignment horizontal="center" vertical="center" wrapText="1"/>
    </xf>
    <xf numFmtId="0" fontId="46" fillId="0" borderId="9" xfId="0" applyFont="1" applyFill="1" applyBorder="1" applyAlignment="1">
      <alignment horizontal="center" vertical="center"/>
    </xf>
    <xf numFmtId="0" fontId="46" fillId="0" borderId="93" xfId="0" applyFont="1" applyFill="1" applyBorder="1" applyAlignment="1">
      <alignment horizontal="center" vertical="center"/>
    </xf>
    <xf numFmtId="14" fontId="46" fillId="0" borderId="94" xfId="0" applyNumberFormat="1" applyFont="1" applyFill="1" applyBorder="1" applyAlignment="1">
      <alignment horizontal="center" vertical="center"/>
    </xf>
    <xf numFmtId="0" fontId="46" fillId="0" borderId="94" xfId="0" applyFont="1" applyFill="1" applyBorder="1" applyAlignment="1">
      <alignment horizontal="center" vertical="center"/>
    </xf>
    <xf numFmtId="14" fontId="63" fillId="0" borderId="92" xfId="0" applyNumberFormat="1" applyFont="1" applyFill="1" applyBorder="1" applyAlignment="1" applyProtection="1">
      <alignment horizontal="center" vertical="center" wrapText="1"/>
      <protection locked="0"/>
    </xf>
    <xf numFmtId="0" fontId="65" fillId="17" borderId="46" xfId="0" applyFont="1" applyFill="1" applyBorder="1" applyAlignment="1">
      <alignment horizontal="center" vertical="center" wrapText="1"/>
    </xf>
    <xf numFmtId="0" fontId="65" fillId="17" borderId="52" xfId="0" applyFont="1" applyFill="1" applyBorder="1" applyAlignment="1">
      <alignment horizontal="center" vertical="center" wrapText="1"/>
    </xf>
    <xf numFmtId="0" fontId="36" fillId="12" borderId="41" xfId="0" applyFont="1" applyFill="1" applyBorder="1" applyAlignment="1" applyProtection="1">
      <alignment horizontal="center" wrapText="1"/>
      <protection locked="0"/>
    </xf>
    <xf numFmtId="0" fontId="21" fillId="12" borderId="35" xfId="0" applyFont="1" applyFill="1" applyBorder="1" applyAlignment="1">
      <alignment horizontal="center"/>
    </xf>
    <xf numFmtId="0" fontId="23" fillId="12" borderId="132" xfId="0" applyFont="1" applyFill="1" applyBorder="1" applyAlignment="1">
      <alignment horizontal="center"/>
    </xf>
    <xf numFmtId="0" fontId="30" fillId="0" borderId="46" xfId="0" applyFont="1" applyBorder="1" applyAlignment="1">
      <alignment vertical="center" wrapText="1"/>
    </xf>
    <xf numFmtId="0" fontId="30" fillId="0" borderId="46" xfId="0" applyFont="1" applyFill="1" applyBorder="1" applyAlignment="1">
      <alignment vertical="center" wrapText="1"/>
    </xf>
    <xf numFmtId="0" fontId="30" fillId="0" borderId="48" xfId="0" applyFont="1" applyFill="1" applyBorder="1" applyAlignment="1">
      <alignment vertical="center" wrapText="1"/>
    </xf>
    <xf numFmtId="1" fontId="39" fillId="12" borderId="48" xfId="0" applyNumberFormat="1" applyFont="1" applyFill="1" applyBorder="1" applyAlignment="1">
      <alignment horizontal="center" vertical="center" wrapText="1"/>
    </xf>
    <xf numFmtId="0" fontId="38" fillId="12" borderId="48" xfId="0" applyFont="1" applyFill="1" applyBorder="1"/>
    <xf numFmtId="0" fontId="30" fillId="0" borderId="48" xfId="0" applyFont="1" applyBorder="1" applyAlignment="1">
      <alignment horizontal="justify" vertical="center" wrapText="1"/>
    </xf>
    <xf numFmtId="0" fontId="39" fillId="0" borderId="48" xfId="0" applyFont="1" applyBorder="1" applyAlignment="1">
      <alignment horizontal="left" vertical="center" wrapText="1"/>
    </xf>
    <xf numFmtId="0" fontId="30" fillId="0" borderId="48" xfId="0" applyFont="1" applyBorder="1" applyAlignment="1">
      <alignment vertical="center" wrapText="1"/>
    </xf>
    <xf numFmtId="0" fontId="60" fillId="16" borderId="49" xfId="0" applyFont="1" applyFill="1" applyBorder="1" applyAlignment="1">
      <alignment horizontal="center" vertical="center" wrapText="1"/>
    </xf>
    <xf numFmtId="0" fontId="59" fillId="12" borderId="92" xfId="0" applyFont="1" applyFill="1" applyBorder="1" applyAlignment="1">
      <alignment horizontal="left" vertical="center" wrapText="1"/>
    </xf>
    <xf numFmtId="0" fontId="59" fillId="12" borderId="50" xfId="0" applyFont="1" applyFill="1" applyBorder="1" applyAlignment="1">
      <alignment horizontal="left" vertical="center" wrapText="1"/>
    </xf>
    <xf numFmtId="0" fontId="65" fillId="17" borderId="105" xfId="0" applyFont="1" applyFill="1" applyBorder="1" applyAlignment="1">
      <alignment horizontal="center" vertical="center" wrapText="1"/>
    </xf>
    <xf numFmtId="0" fontId="67" fillId="12" borderId="52" xfId="0" applyFont="1" applyFill="1" applyBorder="1" applyAlignment="1">
      <alignment horizontal="justify" vertical="center" wrapText="1"/>
    </xf>
    <xf numFmtId="0" fontId="65" fillId="17" borderId="30" xfId="0" applyFont="1" applyFill="1" applyBorder="1" applyAlignment="1">
      <alignment horizontal="center" vertical="center" wrapText="1"/>
    </xf>
    <xf numFmtId="14" fontId="47" fillId="0" borderId="46" xfId="0" applyNumberFormat="1" applyFont="1" applyFill="1" applyBorder="1" applyAlignment="1">
      <alignment vertical="center"/>
    </xf>
    <xf numFmtId="0" fontId="25" fillId="12" borderId="48" xfId="0" applyFont="1" applyFill="1" applyBorder="1" applyAlignment="1">
      <alignment horizontal="center" vertical="center" wrapText="1"/>
    </xf>
    <xf numFmtId="0" fontId="38" fillId="12" borderId="29" xfId="0" applyFont="1" applyFill="1" applyBorder="1" applyAlignment="1" applyProtection="1">
      <alignment horizontal="center" vertical="center"/>
      <protection locked="0"/>
    </xf>
    <xf numFmtId="0" fontId="38" fillId="12" borderId="48" xfId="0" applyFont="1" applyFill="1" applyBorder="1" applyAlignment="1" applyProtection="1">
      <alignment horizontal="center" vertical="center"/>
      <protection locked="0"/>
    </xf>
    <xf numFmtId="0" fontId="39" fillId="12" borderId="29" xfId="0" applyFont="1" applyFill="1" applyBorder="1" applyAlignment="1">
      <alignment horizontal="center" vertical="center"/>
    </xf>
    <xf numFmtId="0" fontId="39" fillId="12" borderId="48" xfId="0" applyFont="1" applyFill="1" applyBorder="1" applyAlignment="1">
      <alignment horizontal="center" vertical="center"/>
    </xf>
    <xf numFmtId="0" fontId="39" fillId="0" borderId="29" xfId="0" applyFont="1" applyBorder="1" applyAlignment="1">
      <alignment horizontal="center" vertical="center" wrapText="1"/>
    </xf>
    <xf numFmtId="0" fontId="39" fillId="0" borderId="48" xfId="0" applyFont="1" applyBorder="1" applyAlignment="1">
      <alignment horizontal="center" vertical="center" wrapText="1"/>
    </xf>
    <xf numFmtId="0" fontId="39" fillId="9" borderId="29" xfId="0" applyFont="1" applyFill="1" applyBorder="1" applyAlignment="1">
      <alignment horizontal="center" vertical="center"/>
    </xf>
    <xf numFmtId="0" fontId="39" fillId="9" borderId="48" xfId="0" applyFont="1" applyFill="1" applyBorder="1" applyAlignment="1">
      <alignment horizontal="center" vertical="center"/>
    </xf>
    <xf numFmtId="0" fontId="38" fillId="12" borderId="46" xfId="0" applyFont="1" applyFill="1" applyBorder="1" applyAlignment="1" applyProtection="1">
      <alignment horizontal="center" vertical="center"/>
      <protection locked="0"/>
    </xf>
    <xf numFmtId="0" fontId="39" fillId="12" borderId="46" xfId="0" applyFont="1" applyFill="1" applyBorder="1" applyAlignment="1">
      <alignment horizontal="center" vertical="center"/>
    </xf>
    <xf numFmtId="0" fontId="39" fillId="0" borderId="46" xfId="0" applyFont="1" applyBorder="1" applyAlignment="1">
      <alignment horizontal="center" vertical="center" wrapText="1"/>
    </xf>
    <xf numFmtId="0" fontId="39" fillId="12" borderId="29" xfId="0" applyFont="1" applyFill="1" applyBorder="1" applyAlignment="1">
      <alignment horizontal="center" vertical="center" wrapText="1"/>
    </xf>
    <xf numFmtId="0" fontId="39" fillId="12" borderId="46" xfId="0" applyFont="1" applyFill="1" applyBorder="1" applyAlignment="1">
      <alignment horizontal="center" vertical="center" wrapText="1"/>
    </xf>
    <xf numFmtId="0" fontId="39" fillId="12" borderId="48" xfId="0" applyFont="1" applyFill="1" applyBorder="1" applyAlignment="1">
      <alignment horizontal="center" vertical="center" wrapText="1"/>
    </xf>
    <xf numFmtId="0" fontId="25" fillId="12" borderId="29" xfId="0" applyFont="1" applyFill="1" applyBorder="1" applyAlignment="1">
      <alignment horizontal="center" vertical="center" wrapText="1"/>
    </xf>
    <xf numFmtId="0" fontId="39" fillId="0" borderId="29" xfId="0" applyFont="1" applyBorder="1" applyAlignment="1">
      <alignment horizontal="center" vertical="center"/>
    </xf>
    <xf numFmtId="0" fontId="39" fillId="0" borderId="48" xfId="0" applyFont="1" applyBorder="1" applyAlignment="1">
      <alignment horizontal="center" vertical="center"/>
    </xf>
    <xf numFmtId="0" fontId="39" fillId="0" borderId="46" xfId="0" applyFont="1" applyBorder="1" applyAlignment="1">
      <alignment horizontal="center" vertical="center"/>
    </xf>
    <xf numFmtId="0" fontId="38" fillId="12" borderId="29" xfId="0" applyFont="1" applyFill="1" applyBorder="1" applyAlignment="1" applyProtection="1">
      <alignment horizontal="center" vertical="center" wrapText="1"/>
      <protection locked="0"/>
    </xf>
    <xf numFmtId="0" fontId="38" fillId="12" borderId="46" xfId="0" applyFont="1" applyFill="1" applyBorder="1" applyAlignment="1" applyProtection="1">
      <alignment horizontal="center" vertical="center" wrapText="1"/>
      <protection locked="0"/>
    </xf>
    <xf numFmtId="0" fontId="38" fillId="12" borderId="48" xfId="0" applyFont="1" applyFill="1" applyBorder="1" applyAlignment="1" applyProtection="1">
      <alignment horizontal="center" vertical="center" wrapText="1"/>
      <protection locked="0"/>
    </xf>
    <xf numFmtId="0" fontId="39" fillId="9" borderId="46" xfId="0" applyFont="1" applyFill="1" applyBorder="1" applyAlignment="1">
      <alignment horizontal="center" vertical="center"/>
    </xf>
    <xf numFmtId="0" fontId="50" fillId="0" borderId="29" xfId="0" applyFont="1" applyFill="1" applyBorder="1" applyAlignment="1">
      <alignment horizontal="center" vertical="center" wrapText="1"/>
    </xf>
    <xf numFmtId="0" fontId="50" fillId="0" borderId="46" xfId="0" applyFont="1" applyFill="1" applyBorder="1" applyAlignment="1">
      <alignment horizontal="center" vertical="center" wrapText="1"/>
    </xf>
    <xf numFmtId="0" fontId="64" fillId="15" borderId="36" xfId="0" applyFont="1" applyFill="1" applyBorder="1" applyAlignment="1">
      <alignment horizontal="center"/>
    </xf>
    <xf numFmtId="0" fontId="64" fillId="15" borderId="24" xfId="0" applyFont="1" applyFill="1" applyBorder="1" applyAlignment="1">
      <alignment horizontal="center"/>
    </xf>
    <xf numFmtId="0" fontId="64" fillId="15" borderId="13" xfId="0" applyFont="1" applyFill="1" applyBorder="1" applyAlignment="1">
      <alignment horizontal="center"/>
    </xf>
    <xf numFmtId="0" fontId="64" fillId="15" borderId="21" xfId="0" applyFont="1" applyFill="1" applyBorder="1" applyAlignment="1">
      <alignment horizontal="left" vertical="center" wrapText="1"/>
    </xf>
    <xf numFmtId="0" fontId="64" fillId="15" borderId="22" xfId="0" applyFont="1" applyFill="1" applyBorder="1" applyAlignment="1">
      <alignment horizontal="left" vertical="center" wrapText="1"/>
    </xf>
    <xf numFmtId="0" fontId="64" fillId="15" borderId="5" xfId="0" applyFont="1" applyFill="1" applyBorder="1" applyAlignment="1">
      <alignment horizontal="left" vertical="center" wrapText="1"/>
    </xf>
    <xf numFmtId="0" fontId="0" fillId="12" borderId="14" xfId="0" applyFill="1" applyBorder="1" applyAlignment="1">
      <alignment horizontal="center" vertical="center" wrapText="1"/>
    </xf>
    <xf numFmtId="0" fontId="0" fillId="12" borderId="15" xfId="0" applyFill="1" applyBorder="1" applyAlignment="1">
      <alignment horizontal="center" vertical="center" wrapText="1"/>
    </xf>
    <xf numFmtId="0" fontId="0" fillId="12" borderId="16" xfId="0" applyFill="1" applyBorder="1" applyAlignment="1">
      <alignment horizontal="center" vertical="center" wrapText="1"/>
    </xf>
    <xf numFmtId="0" fontId="0" fillId="12" borderId="17" xfId="0" applyFill="1" applyBorder="1" applyAlignment="1">
      <alignment horizontal="center" vertical="center" wrapText="1"/>
    </xf>
    <xf numFmtId="0" fontId="0" fillId="12" borderId="0" xfId="0" applyFill="1" applyAlignment="1">
      <alignment horizontal="center" vertical="center" wrapText="1"/>
    </xf>
    <xf numFmtId="0" fontId="0" fillId="12" borderId="3" xfId="0" applyFill="1" applyBorder="1" applyAlignment="1">
      <alignment horizontal="center" vertical="center" wrapText="1"/>
    </xf>
    <xf numFmtId="0" fontId="0" fillId="12" borderId="18" xfId="0" applyFill="1" applyBorder="1" applyAlignment="1">
      <alignment horizontal="center" vertical="center" wrapText="1"/>
    </xf>
    <xf numFmtId="0" fontId="0" fillId="12" borderId="1" xfId="0" applyFill="1" applyBorder="1" applyAlignment="1">
      <alignment horizontal="center" vertical="center" wrapText="1"/>
    </xf>
    <xf numFmtId="0" fontId="0" fillId="12" borderId="4" xfId="0" applyFill="1" applyBorder="1" applyAlignment="1">
      <alignment horizontal="center" vertical="center" wrapText="1"/>
    </xf>
    <xf numFmtId="0" fontId="57" fillId="15" borderId="112" xfId="0" applyFont="1" applyFill="1" applyBorder="1" applyAlignment="1">
      <alignment horizontal="justify" vertical="center" wrapText="1"/>
    </xf>
    <xf numFmtId="0" fontId="57" fillId="15" borderId="109" xfId="0" applyFont="1" applyFill="1" applyBorder="1" applyAlignment="1">
      <alignment horizontal="justify" vertical="center" wrapText="1"/>
    </xf>
    <xf numFmtId="0" fontId="57" fillId="15" borderId="108" xfId="0" applyFont="1" applyFill="1" applyBorder="1" applyAlignment="1">
      <alignment horizontal="justify" vertical="center" wrapText="1"/>
    </xf>
    <xf numFmtId="0" fontId="68" fillId="0" borderId="112" xfId="0" applyFont="1" applyBorder="1" applyAlignment="1">
      <alignment horizontal="left" vertical="center" wrapText="1"/>
    </xf>
    <xf numFmtId="0" fontId="68" fillId="0" borderId="109" xfId="0" applyFont="1" applyBorder="1" applyAlignment="1">
      <alignment horizontal="left" vertical="center" wrapText="1"/>
    </xf>
    <xf numFmtId="0" fontId="68" fillId="0" borderId="108" xfId="0" applyFont="1" applyBorder="1" applyAlignment="1">
      <alignment horizontal="left" vertical="center" wrapText="1"/>
    </xf>
    <xf numFmtId="0" fontId="68" fillId="0" borderId="112" xfId="0" applyFont="1" applyBorder="1" applyAlignment="1">
      <alignment horizontal="justify" vertical="center" wrapText="1"/>
    </xf>
    <xf numFmtId="0" fontId="68" fillId="0" borderId="109" xfId="0" applyFont="1" applyBorder="1" applyAlignment="1">
      <alignment horizontal="justify" vertical="center" wrapText="1"/>
    </xf>
    <xf numFmtId="0" fontId="68" fillId="0" borderId="108" xfId="0" applyFont="1" applyBorder="1" applyAlignment="1">
      <alignment horizontal="justify" vertical="center" wrapText="1"/>
    </xf>
    <xf numFmtId="0" fontId="68" fillId="0" borderId="112" xfId="0" applyFont="1" applyBorder="1" applyAlignment="1">
      <alignment vertical="center" wrapText="1"/>
    </xf>
    <xf numFmtId="0" fontId="68" fillId="0" borderId="109" xfId="0" applyFont="1" applyBorder="1" applyAlignment="1">
      <alignment vertical="center" wrapText="1"/>
    </xf>
    <xf numFmtId="0" fontId="68" fillId="0" borderId="108" xfId="0" applyFont="1" applyBorder="1" applyAlignment="1">
      <alignment vertical="center" wrapText="1"/>
    </xf>
    <xf numFmtId="0" fontId="57" fillId="15" borderId="112" xfId="0" applyFont="1" applyFill="1" applyBorder="1" applyAlignment="1">
      <alignment horizontal="left" vertical="center" wrapText="1"/>
    </xf>
    <xf numFmtId="0" fontId="57" fillId="15" borderId="109" xfId="0" applyFont="1" applyFill="1" applyBorder="1" applyAlignment="1">
      <alignment horizontal="left" vertical="center" wrapText="1"/>
    </xf>
    <xf numFmtId="0" fontId="68" fillId="0" borderId="116" xfId="0" applyFont="1" applyBorder="1" applyAlignment="1">
      <alignment horizontal="left" vertical="center" wrapText="1"/>
    </xf>
    <xf numFmtId="0" fontId="68" fillId="0" borderId="117" xfId="0" applyFont="1" applyBorder="1" applyAlignment="1">
      <alignment horizontal="left" vertical="center" wrapText="1"/>
    </xf>
    <xf numFmtId="0" fontId="49" fillId="0" borderId="57" xfId="0" applyFont="1" applyBorder="1" applyAlignment="1">
      <alignment vertical="center" wrapText="1"/>
    </xf>
    <xf numFmtId="0" fontId="49" fillId="0" borderId="57" xfId="0" applyFont="1" applyBorder="1" applyAlignment="1">
      <alignment horizontal="left" vertical="center" wrapText="1"/>
    </xf>
    <xf numFmtId="0" fontId="49" fillId="0" borderId="57" xfId="0" applyFont="1" applyBorder="1" applyAlignment="1">
      <alignment horizontal="center" vertical="center"/>
    </xf>
    <xf numFmtId="0" fontId="49" fillId="0" borderId="80" xfId="0" applyFont="1" applyBorder="1" applyAlignment="1">
      <alignment horizontal="center" vertical="center"/>
    </xf>
    <xf numFmtId="0" fontId="45" fillId="14" borderId="72" xfId="0" applyFont="1" applyFill="1" applyBorder="1" applyAlignment="1">
      <alignment horizontal="center" vertical="center" wrapText="1"/>
    </xf>
    <xf numFmtId="0" fontId="45" fillId="14" borderId="54" xfId="0" applyFont="1" applyFill="1" applyBorder="1" applyAlignment="1">
      <alignment horizontal="center" vertical="center" wrapText="1"/>
    </xf>
    <xf numFmtId="0" fontId="45" fillId="14" borderId="55" xfId="0" applyFont="1" applyFill="1" applyBorder="1" applyAlignment="1">
      <alignment horizontal="center" vertical="center" wrapText="1"/>
    </xf>
    <xf numFmtId="0" fontId="45" fillId="14" borderId="73" xfId="0" applyFont="1" applyFill="1" applyBorder="1" applyAlignment="1">
      <alignment horizontal="center" vertical="center" wrapText="1"/>
    </xf>
    <xf numFmtId="0" fontId="45" fillId="14" borderId="74" xfId="0" applyFont="1" applyFill="1" applyBorder="1" applyAlignment="1">
      <alignment horizontal="center" vertical="center" wrapText="1"/>
    </xf>
    <xf numFmtId="0" fontId="45" fillId="14" borderId="62" xfId="0" applyFont="1" applyFill="1" applyBorder="1" applyAlignment="1">
      <alignment horizontal="center" vertical="center" wrapText="1"/>
    </xf>
    <xf numFmtId="0" fontId="45" fillId="14" borderId="75" xfId="0" applyFont="1" applyFill="1" applyBorder="1" applyAlignment="1">
      <alignment horizontal="center" vertical="center" wrapText="1"/>
    </xf>
    <xf numFmtId="0" fontId="50" fillId="0" borderId="30" xfId="0" applyFont="1" applyFill="1" applyBorder="1" applyAlignment="1">
      <alignment horizontal="center" vertical="center"/>
    </xf>
    <xf numFmtId="0" fontId="50" fillId="0" borderId="48" xfId="0" applyFont="1" applyFill="1" applyBorder="1" applyAlignment="1">
      <alignment horizontal="center" vertical="center"/>
    </xf>
    <xf numFmtId="0" fontId="50" fillId="0" borderId="46" xfId="0" applyFont="1" applyFill="1" applyBorder="1" applyAlignment="1">
      <alignment horizontal="center" vertical="center"/>
    </xf>
    <xf numFmtId="0" fontId="48" fillId="14" borderId="70" xfId="0" applyFont="1" applyFill="1" applyBorder="1" applyAlignment="1">
      <alignment horizontal="center" vertical="center"/>
    </xf>
    <xf numFmtId="0" fontId="48" fillId="14" borderId="135" xfId="0" applyFont="1" applyFill="1" applyBorder="1" applyAlignment="1">
      <alignment horizontal="center" vertical="center"/>
    </xf>
    <xf numFmtId="0" fontId="48" fillId="14" borderId="133" xfId="0" applyFont="1" applyFill="1" applyBorder="1" applyAlignment="1">
      <alignment horizontal="center" vertical="center"/>
    </xf>
    <xf numFmtId="0" fontId="48" fillId="14" borderId="71" xfId="0" applyFont="1" applyFill="1" applyBorder="1" applyAlignment="1">
      <alignment horizontal="center" vertical="center"/>
    </xf>
    <xf numFmtId="0" fontId="48" fillId="14" borderId="134" xfId="0" applyFont="1" applyFill="1" applyBorder="1" applyAlignment="1">
      <alignment horizontal="center" vertical="center"/>
    </xf>
    <xf numFmtId="14" fontId="50" fillId="0" borderId="48" xfId="0" applyNumberFormat="1" applyFont="1" applyFill="1" applyBorder="1" applyAlignment="1">
      <alignment horizontal="center" vertical="center"/>
    </xf>
    <xf numFmtId="0" fontId="50" fillId="0" borderId="28" xfId="0" applyFont="1" applyFill="1" applyBorder="1" applyAlignment="1">
      <alignment horizontal="center" vertical="center" wrapText="1"/>
    </xf>
    <xf numFmtId="0" fontId="50" fillId="0" borderId="29" xfId="0" applyFont="1" applyFill="1" applyBorder="1" applyAlignment="1">
      <alignment horizontal="center" vertical="center" wrapText="1"/>
    </xf>
    <xf numFmtId="14" fontId="50" fillId="0" borderId="29" xfId="0" applyNumberFormat="1" applyFont="1" applyFill="1" applyBorder="1" applyAlignment="1">
      <alignment horizontal="center" vertical="center"/>
    </xf>
    <xf numFmtId="0" fontId="50" fillId="0" borderId="29" xfId="0" applyFont="1" applyFill="1" applyBorder="1" applyAlignment="1">
      <alignment horizontal="center" vertical="center"/>
    </xf>
    <xf numFmtId="0" fontId="50" fillId="0" borderId="105" xfId="0" applyFont="1" applyFill="1" applyBorder="1" applyAlignment="1">
      <alignment horizontal="center" vertical="center" wrapText="1"/>
    </xf>
    <xf numFmtId="0" fontId="50" fillId="0" borderId="46" xfId="0" applyFont="1" applyFill="1" applyBorder="1" applyAlignment="1">
      <alignment horizontal="center" vertical="center" wrapText="1"/>
    </xf>
    <xf numFmtId="14" fontId="50" fillId="0" borderId="46" xfId="0" applyNumberFormat="1" applyFont="1" applyFill="1" applyBorder="1" applyAlignment="1">
      <alignment horizontal="center" vertical="center"/>
    </xf>
    <xf numFmtId="0" fontId="50" fillId="0" borderId="105" xfId="0" applyFont="1" applyFill="1" applyBorder="1" applyAlignment="1">
      <alignment horizontal="center" vertical="center"/>
    </xf>
    <xf numFmtId="14" fontId="49" fillId="0" borderId="36" xfId="0" applyNumberFormat="1" applyFont="1" applyFill="1" applyBorder="1" applyAlignment="1">
      <alignment horizontal="center" vertical="center"/>
    </xf>
    <xf numFmtId="14" fontId="49" fillId="0" borderId="13" xfId="0" applyNumberFormat="1" applyFont="1" applyFill="1" applyBorder="1" applyAlignment="1">
      <alignment horizontal="center" vertical="center"/>
    </xf>
    <xf numFmtId="0" fontId="45" fillId="15" borderId="72" xfId="0" applyFont="1" applyFill="1" applyBorder="1" applyAlignment="1">
      <alignment horizontal="center" vertical="center" wrapText="1"/>
    </xf>
    <xf numFmtId="0" fontId="45" fillId="15" borderId="54" xfId="0" applyFont="1" applyFill="1" applyBorder="1" applyAlignment="1">
      <alignment horizontal="center" vertical="center" wrapText="1"/>
    </xf>
    <xf numFmtId="0" fontId="45" fillId="15" borderId="75" xfId="0" applyFont="1" applyFill="1" applyBorder="1" applyAlignment="1">
      <alignment horizontal="center" vertical="center" wrapText="1"/>
    </xf>
    <xf numFmtId="0" fontId="45" fillId="15" borderId="81" xfId="0" applyFont="1" applyFill="1" applyBorder="1" applyAlignment="1">
      <alignment horizontal="center" vertical="center" wrapText="1"/>
    </xf>
    <xf numFmtId="0" fontId="45" fillId="15" borderId="60" xfId="0" applyFont="1" applyFill="1" applyBorder="1" applyAlignment="1">
      <alignment horizontal="center" vertical="center" wrapText="1"/>
    </xf>
    <xf numFmtId="0" fontId="46" fillId="15" borderId="60" xfId="0" applyFont="1" applyFill="1" applyBorder="1" applyAlignment="1">
      <alignment horizontal="center" vertical="center" wrapText="1"/>
    </xf>
    <xf numFmtId="0" fontId="46" fillId="12" borderId="60" xfId="0" applyFont="1" applyFill="1" applyBorder="1" applyAlignment="1">
      <alignment horizontal="left" vertical="center" wrapText="1"/>
    </xf>
    <xf numFmtId="0" fontId="46" fillId="12" borderId="84" xfId="0" applyFont="1" applyFill="1" applyBorder="1" applyAlignment="1">
      <alignment horizontal="left" vertical="center" wrapText="1"/>
    </xf>
    <xf numFmtId="0" fontId="45" fillId="12" borderId="0" xfId="0" applyFont="1" applyFill="1" applyAlignment="1">
      <alignment horizontal="left" vertical="center"/>
    </xf>
    <xf numFmtId="0" fontId="45" fillId="12" borderId="0" xfId="0" applyFont="1" applyFill="1" applyAlignment="1">
      <alignment horizontal="left" vertical="center" wrapText="1"/>
    </xf>
    <xf numFmtId="0" fontId="46" fillId="12" borderId="0" xfId="0" applyFont="1" applyFill="1" applyAlignment="1">
      <alignment horizontal="left" vertical="center" wrapText="1"/>
    </xf>
    <xf numFmtId="0" fontId="46" fillId="0" borderId="29" xfId="0" applyFont="1" applyBorder="1" applyAlignment="1">
      <alignment horizontal="left" vertical="center" wrapText="1"/>
    </xf>
    <xf numFmtId="0" fontId="48" fillId="15" borderId="115" xfId="0" applyFont="1" applyFill="1" applyBorder="1" applyAlignment="1">
      <alignment horizontal="center" vertical="center" wrapText="1"/>
    </xf>
    <xf numFmtId="0" fontId="48" fillId="15" borderId="114" xfId="0" applyFont="1" applyFill="1" applyBorder="1" applyAlignment="1">
      <alignment horizontal="center" vertical="center" wrapText="1"/>
    </xf>
    <xf numFmtId="0" fontId="48" fillId="15" borderId="15" xfId="0" applyFont="1" applyFill="1" applyBorder="1" applyAlignment="1">
      <alignment horizontal="center" vertical="center" wrapText="1"/>
    </xf>
    <xf numFmtId="0" fontId="48" fillId="15" borderId="53" xfId="0" applyFont="1" applyFill="1" applyBorder="1" applyAlignment="1">
      <alignment horizontal="center" vertical="center" wrapText="1"/>
    </xf>
    <xf numFmtId="0" fontId="46" fillId="0" borderId="46" xfId="0" applyFont="1" applyBorder="1" applyAlignment="1">
      <alignment horizontal="left" vertical="center" wrapText="1"/>
    </xf>
    <xf numFmtId="0" fontId="49" fillId="0" borderId="94" xfId="0" applyFont="1" applyBorder="1" applyAlignment="1">
      <alignment vertical="center" wrapText="1"/>
    </xf>
    <xf numFmtId="0" fontId="48" fillId="12" borderId="72" xfId="0" applyFont="1" applyFill="1" applyBorder="1" applyAlignment="1">
      <alignment horizontal="center" vertical="center"/>
    </xf>
    <xf numFmtId="0" fontId="48" fillId="12" borderId="55" xfId="0" applyFont="1" applyFill="1" applyBorder="1" applyAlignment="1">
      <alignment horizontal="center" vertical="center"/>
    </xf>
    <xf numFmtId="0" fontId="48" fillId="12" borderId="76" xfId="0" applyFont="1" applyFill="1" applyBorder="1" applyAlignment="1">
      <alignment horizontal="center" vertical="center"/>
    </xf>
    <xf numFmtId="0" fontId="48" fillId="12" borderId="58" xfId="0" applyFont="1" applyFill="1" applyBorder="1" applyAlignment="1">
      <alignment horizontal="center" vertical="center"/>
    </xf>
    <xf numFmtId="0" fontId="48" fillId="12" borderId="81" xfId="0" applyFont="1" applyFill="1" applyBorder="1" applyAlignment="1">
      <alignment horizontal="center" vertical="center"/>
    </xf>
    <xf numFmtId="0" fontId="48" fillId="12" borderId="61" xfId="0" applyFont="1" applyFill="1" applyBorder="1" applyAlignment="1">
      <alignment horizontal="center" vertical="center"/>
    </xf>
    <xf numFmtId="0" fontId="48" fillId="12" borderId="73" xfId="0" applyFont="1" applyFill="1" applyBorder="1" applyAlignment="1">
      <alignment horizontal="center" vertical="center"/>
    </xf>
    <xf numFmtId="0" fontId="48" fillId="12" borderId="54" xfId="0" applyFont="1" applyFill="1" applyBorder="1" applyAlignment="1">
      <alignment horizontal="center" vertical="center"/>
    </xf>
    <xf numFmtId="0" fontId="48" fillId="12" borderId="74" xfId="0" applyFont="1" applyFill="1" applyBorder="1" applyAlignment="1">
      <alignment horizontal="center" vertical="center"/>
    </xf>
    <xf numFmtId="0" fontId="49" fillId="12" borderId="57" xfId="0" applyFont="1" applyFill="1" applyBorder="1" applyAlignment="1">
      <alignment horizontal="center" vertical="center"/>
    </xf>
    <xf numFmtId="0" fontId="49" fillId="12" borderId="78" xfId="0" applyFont="1" applyFill="1" applyBorder="1" applyAlignment="1">
      <alignment horizontal="center" vertical="center"/>
    </xf>
    <xf numFmtId="0" fontId="49" fillId="12" borderId="60" xfId="0" applyFont="1" applyFill="1" applyBorder="1" applyAlignment="1">
      <alignment horizontal="center" vertical="center"/>
    </xf>
    <xf numFmtId="0" fontId="49" fillId="12" borderId="83" xfId="0" applyFont="1" applyFill="1" applyBorder="1" applyAlignment="1">
      <alignment horizontal="center" vertical="center"/>
    </xf>
    <xf numFmtId="0" fontId="49" fillId="12" borderId="0" xfId="0" applyFont="1" applyFill="1" applyAlignment="1">
      <alignment horizontal="left" vertical="center"/>
    </xf>
    <xf numFmtId="0" fontId="49" fillId="0" borderId="94" xfId="0" applyFont="1" applyBorder="1" applyAlignment="1">
      <alignment horizontal="left" vertical="center" wrapText="1"/>
    </xf>
    <xf numFmtId="0" fontId="46" fillId="0" borderId="48" xfId="0" applyFont="1" applyBorder="1" applyAlignment="1">
      <alignment horizontal="left" vertical="center" wrapText="1"/>
    </xf>
    <xf numFmtId="0" fontId="48" fillId="15" borderId="54" xfId="0" applyFont="1" applyFill="1" applyBorder="1" applyAlignment="1">
      <alignment horizontal="center" vertical="center" wrapText="1"/>
    </xf>
    <xf numFmtId="0" fontId="48" fillId="15" borderId="75" xfId="0" applyFont="1" applyFill="1" applyBorder="1" applyAlignment="1">
      <alignment horizontal="center" vertical="center" wrapText="1"/>
    </xf>
    <xf numFmtId="0" fontId="46" fillId="0" borderId="48" xfId="0" applyFont="1" applyFill="1" applyBorder="1" applyAlignment="1">
      <alignment horizontal="left" vertical="center" wrapText="1"/>
    </xf>
    <xf numFmtId="0" fontId="51" fillId="0" borderId="46" xfId="0" applyFont="1" applyFill="1" applyBorder="1" applyAlignment="1">
      <alignment horizontal="center" vertical="center"/>
    </xf>
    <xf numFmtId="0" fontId="47" fillId="0" borderId="46" xfId="0" applyFont="1" applyFill="1" applyBorder="1" applyAlignment="1">
      <alignment horizontal="center" vertical="center"/>
    </xf>
    <xf numFmtId="0" fontId="24" fillId="12" borderId="105" xfId="0" applyFont="1" applyFill="1" applyBorder="1" applyAlignment="1">
      <alignment horizontal="center" vertical="center" wrapText="1"/>
    </xf>
    <xf numFmtId="0" fontId="23" fillId="12" borderId="11" xfId="0" applyFont="1" applyFill="1" applyBorder="1" applyAlignment="1">
      <alignment horizontal="left" vertical="center" wrapText="1"/>
    </xf>
    <xf numFmtId="0" fontId="23" fillId="12" borderId="46" xfId="0" applyFont="1" applyFill="1" applyBorder="1" applyAlignment="1">
      <alignment horizontal="left" vertical="center" wrapText="1"/>
    </xf>
    <xf numFmtId="0" fontId="23" fillId="12" borderId="46" xfId="0" applyFont="1" applyFill="1" applyBorder="1" applyAlignment="1">
      <alignment horizontal="center" vertical="center" wrapText="1"/>
    </xf>
    <xf numFmtId="0" fontId="23" fillId="12" borderId="52" xfId="0" applyFont="1" applyFill="1" applyBorder="1" applyAlignment="1">
      <alignment horizontal="center" vertical="center" wrapText="1"/>
    </xf>
    <xf numFmtId="0" fontId="23" fillId="12" borderId="15" xfId="0" applyFont="1" applyFill="1" applyBorder="1" applyAlignment="1">
      <alignment horizontal="center" vertical="center" wrapText="1"/>
    </xf>
    <xf numFmtId="0" fontId="23" fillId="12" borderId="1" xfId="0" applyFont="1" applyFill="1" applyBorder="1" applyAlignment="1">
      <alignment horizontal="center" vertical="center" wrapText="1"/>
    </xf>
    <xf numFmtId="0" fontId="23" fillId="12" borderId="21" xfId="0" applyFont="1" applyFill="1" applyBorder="1" applyAlignment="1">
      <alignment horizontal="center" vertical="center" wrapText="1"/>
    </xf>
    <xf numFmtId="0" fontId="23" fillId="12" borderId="5" xfId="0" applyFont="1" applyFill="1" applyBorder="1" applyAlignment="1">
      <alignment horizontal="center" vertical="center" wrapText="1"/>
    </xf>
    <xf numFmtId="0" fontId="23" fillId="12" borderId="11" xfId="0" applyFont="1" applyFill="1" applyBorder="1" applyAlignment="1">
      <alignment horizontal="left" vertical="top" wrapText="1"/>
    </xf>
    <xf numFmtId="0" fontId="23" fillId="12" borderId="46" xfId="0" applyFont="1" applyFill="1" applyBorder="1" applyAlignment="1">
      <alignment horizontal="left" vertical="top" wrapText="1"/>
    </xf>
    <xf numFmtId="0" fontId="24" fillId="12" borderId="23" xfId="0" applyFont="1" applyFill="1" applyBorder="1" applyAlignment="1">
      <alignment horizontal="center" vertical="center" wrapText="1"/>
    </xf>
    <xf numFmtId="0" fontId="24" fillId="12" borderId="20" xfId="0" applyFont="1" applyFill="1" applyBorder="1" applyAlignment="1">
      <alignment horizontal="center" vertical="center" wrapText="1"/>
    </xf>
    <xf numFmtId="0" fontId="23" fillId="12" borderId="23" xfId="0" applyNumberFormat="1" applyFont="1" applyFill="1" applyBorder="1" applyAlignment="1">
      <alignment horizontal="center" vertical="center" wrapText="1"/>
    </xf>
    <xf numFmtId="0" fontId="23" fillId="12" borderId="47" xfId="0" applyNumberFormat="1" applyFont="1" applyFill="1" applyBorder="1" applyAlignment="1">
      <alignment horizontal="center" vertical="center" wrapText="1"/>
    </xf>
    <xf numFmtId="0" fontId="23" fillId="12" borderId="20" xfId="0" applyNumberFormat="1" applyFont="1" applyFill="1" applyBorder="1" applyAlignment="1">
      <alignment horizontal="center" vertical="center" wrapText="1"/>
    </xf>
    <xf numFmtId="0" fontId="51" fillId="0" borderId="86" xfId="0" applyFont="1" applyFill="1" applyBorder="1" applyAlignment="1">
      <alignment horizontal="center" vertical="center" textRotation="90" wrapText="1"/>
    </xf>
    <xf numFmtId="0" fontId="51" fillId="0" borderId="87" xfId="0" applyFont="1" applyFill="1" applyBorder="1" applyAlignment="1">
      <alignment horizontal="center" vertical="center" wrapText="1"/>
    </xf>
    <xf numFmtId="0" fontId="51" fillId="0" borderId="138" xfId="0" applyFont="1" applyFill="1" applyBorder="1" applyAlignment="1">
      <alignment horizontal="center" vertical="center" wrapText="1"/>
    </xf>
    <xf numFmtId="0" fontId="24" fillId="12" borderId="21" xfId="0" applyFont="1" applyFill="1" applyBorder="1" applyAlignment="1">
      <alignment horizontal="center" vertical="center" textRotation="90" wrapText="1"/>
    </xf>
    <xf numFmtId="0" fontId="24" fillId="12" borderId="22" xfId="0" applyFont="1" applyFill="1" applyBorder="1" applyAlignment="1">
      <alignment horizontal="center" vertical="center" textRotation="90" wrapText="1"/>
    </xf>
    <xf numFmtId="0" fontId="24" fillId="12" borderId="5" xfId="0" applyFont="1" applyFill="1" applyBorder="1" applyAlignment="1">
      <alignment horizontal="center" vertical="center" textRotation="90" wrapText="1"/>
    </xf>
    <xf numFmtId="0" fontId="51" fillId="0" borderId="64" xfId="0" applyFont="1" applyFill="1" applyBorder="1" applyAlignment="1">
      <alignment horizontal="center" vertical="center" wrapText="1"/>
    </xf>
    <xf numFmtId="0" fontId="51" fillId="0" borderId="66" xfId="0" applyFont="1" applyFill="1" applyBorder="1" applyAlignment="1">
      <alignment horizontal="center" vertical="center" wrapText="1"/>
    </xf>
    <xf numFmtId="0" fontId="51" fillId="0" borderId="89" xfId="0" applyFont="1" applyFill="1" applyBorder="1" applyAlignment="1">
      <alignment horizontal="center" vertical="center" wrapText="1"/>
    </xf>
    <xf numFmtId="0" fontId="51" fillId="0" borderId="88" xfId="0" applyFont="1" applyFill="1" applyBorder="1" applyAlignment="1">
      <alignment horizontal="center" vertical="center" wrapText="1"/>
    </xf>
    <xf numFmtId="0" fontId="47" fillId="0" borderId="65" xfId="0" applyFont="1" applyFill="1" applyBorder="1" applyAlignment="1">
      <alignment horizontal="center" vertical="center" wrapText="1"/>
    </xf>
    <xf numFmtId="0" fontId="47" fillId="0" borderId="67" xfId="0" applyFont="1" applyFill="1" applyBorder="1" applyAlignment="1">
      <alignment horizontal="center" vertical="center" wrapText="1"/>
    </xf>
    <xf numFmtId="0" fontId="47" fillId="0" borderId="91" xfId="0" applyFont="1" applyFill="1" applyBorder="1" applyAlignment="1">
      <alignment horizontal="center" vertical="center" wrapText="1"/>
    </xf>
    <xf numFmtId="0" fontId="23" fillId="12" borderId="11" xfId="0" applyFont="1" applyFill="1" applyBorder="1" applyAlignment="1">
      <alignment horizontal="center" vertical="center" wrapText="1"/>
    </xf>
    <xf numFmtId="0" fontId="23" fillId="12" borderId="41" xfId="0" applyFont="1" applyFill="1" applyBorder="1" applyAlignment="1">
      <alignment horizontal="center" vertical="center" wrapText="1"/>
    </xf>
    <xf numFmtId="0" fontId="52" fillId="0" borderId="65" xfId="0" applyFont="1" applyFill="1" applyBorder="1" applyAlignment="1">
      <alignment horizontal="center" vertical="center" textRotation="90" wrapText="1"/>
    </xf>
    <xf numFmtId="0" fontId="52" fillId="0" borderId="67" xfId="0" applyFont="1" applyFill="1" applyBorder="1" applyAlignment="1">
      <alignment horizontal="center" vertical="center" wrapText="1"/>
    </xf>
    <xf numFmtId="0" fontId="52" fillId="0" borderId="68" xfId="0" applyFont="1" applyFill="1" applyBorder="1" applyAlignment="1">
      <alignment horizontal="center" vertical="center" wrapText="1"/>
    </xf>
    <xf numFmtId="0" fontId="51" fillId="0" borderId="65" xfId="0" applyFont="1" applyFill="1" applyBorder="1" applyAlignment="1">
      <alignment horizontal="center" vertical="center" wrapText="1"/>
    </xf>
    <xf numFmtId="0" fontId="51" fillId="0" borderId="67" xfId="0" applyFont="1" applyFill="1" applyBorder="1" applyAlignment="1">
      <alignment horizontal="center" vertical="center" wrapText="1"/>
    </xf>
    <xf numFmtId="0" fontId="47" fillId="0" borderId="81" xfId="0" applyFont="1" applyFill="1" applyBorder="1" applyAlignment="1">
      <alignment horizontal="center" vertical="center" wrapText="1"/>
    </xf>
    <xf numFmtId="0" fontId="47" fillId="0" borderId="60" xfId="0" applyFont="1" applyFill="1" applyBorder="1" applyAlignment="1">
      <alignment horizontal="center" vertical="center" wrapText="1"/>
    </xf>
    <xf numFmtId="0" fontId="51" fillId="0" borderId="65" xfId="0" applyFont="1" applyFill="1" applyBorder="1" applyAlignment="1">
      <alignment horizontal="center" vertical="center" textRotation="90" wrapText="1"/>
    </xf>
    <xf numFmtId="0" fontId="51" fillId="0" borderId="91" xfId="0" applyFont="1" applyFill="1" applyBorder="1" applyAlignment="1">
      <alignment horizontal="center" vertical="center" wrapText="1"/>
    </xf>
    <xf numFmtId="0" fontId="47" fillId="0" borderId="66" xfId="0" applyFont="1" applyFill="1" applyBorder="1" applyAlignment="1">
      <alignment horizontal="center" vertical="center" wrapText="1"/>
    </xf>
    <xf numFmtId="0" fontId="47" fillId="0" borderId="69" xfId="0" applyFont="1" applyFill="1" applyBorder="1" applyAlignment="1">
      <alignment horizontal="center" vertical="center" wrapText="1"/>
    </xf>
    <xf numFmtId="0" fontId="52" fillId="0" borderId="65" xfId="0" applyFont="1" applyFill="1" applyBorder="1" applyAlignment="1">
      <alignment horizontal="center" vertical="center" wrapText="1"/>
    </xf>
    <xf numFmtId="0" fontId="50" fillId="0" borderId="65" xfId="0" applyFont="1" applyFill="1" applyBorder="1" applyAlignment="1">
      <alignment horizontal="center" vertical="center" wrapText="1"/>
    </xf>
    <xf numFmtId="0" fontId="50" fillId="0" borderId="67" xfId="0" applyFont="1" applyFill="1" applyBorder="1" applyAlignment="1">
      <alignment horizontal="center" vertical="center" wrapText="1"/>
    </xf>
    <xf numFmtId="0" fontId="50" fillId="0" borderId="68" xfId="0" applyFont="1" applyFill="1" applyBorder="1" applyAlignment="1">
      <alignment horizontal="center" vertical="center" wrapText="1"/>
    </xf>
    <xf numFmtId="0" fontId="24" fillId="12" borderId="35"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23" fillId="12" borderId="22" xfId="0" applyFont="1" applyFill="1" applyBorder="1" applyAlignment="1">
      <alignment horizontal="center" vertical="center" wrapText="1"/>
    </xf>
    <xf numFmtId="0" fontId="45" fillId="0" borderId="57" xfId="0" applyFont="1" applyFill="1" applyBorder="1" applyAlignment="1">
      <alignment horizontal="center" vertical="center" wrapText="1"/>
    </xf>
    <xf numFmtId="0" fontId="47" fillId="0" borderId="57" xfId="0" applyFont="1" applyFill="1" applyBorder="1" applyAlignment="1">
      <alignment horizontal="center" vertical="center" wrapText="1"/>
    </xf>
    <xf numFmtId="0" fontId="47" fillId="0" borderId="80" xfId="0" applyFont="1" applyFill="1" applyBorder="1" applyAlignment="1">
      <alignment horizontal="center" vertical="center" wrapText="1"/>
    </xf>
    <xf numFmtId="0" fontId="28" fillId="12" borderId="21" xfId="0" applyFont="1" applyFill="1" applyBorder="1" applyAlignment="1">
      <alignment horizontal="center" vertical="center" textRotation="90" wrapText="1"/>
    </xf>
    <xf numFmtId="0" fontId="28" fillId="12" borderId="22" xfId="0" applyFont="1" applyFill="1" applyBorder="1" applyAlignment="1">
      <alignment horizontal="center" vertical="center" textRotation="90" wrapText="1"/>
    </xf>
    <xf numFmtId="0" fontId="28" fillId="12" borderId="5" xfId="0" applyFont="1" applyFill="1" applyBorder="1" applyAlignment="1">
      <alignment horizontal="center" vertical="center" textRotation="90" wrapText="1"/>
    </xf>
    <xf numFmtId="0" fontId="47" fillId="0" borderId="76" xfId="0" applyFont="1" applyFill="1" applyBorder="1" applyAlignment="1">
      <alignment horizontal="center" vertical="center" wrapText="1"/>
    </xf>
    <xf numFmtId="0" fontId="45" fillId="0" borderId="60" xfId="0" applyFont="1" applyFill="1" applyBorder="1" applyAlignment="1">
      <alignment horizontal="center" vertical="center" wrapText="1"/>
    </xf>
    <xf numFmtId="0" fontId="48" fillId="0" borderId="72" xfId="0" applyFont="1" applyFill="1" applyBorder="1" applyAlignment="1">
      <alignment horizontal="center" vertical="center" wrapText="1"/>
    </xf>
    <xf numFmtId="0" fontId="48" fillId="0" borderId="54" xfId="0" applyFont="1" applyFill="1" applyBorder="1" applyAlignment="1">
      <alignment horizontal="center" vertical="center" wrapText="1"/>
    </xf>
    <xf numFmtId="0" fontId="48" fillId="0" borderId="75" xfId="0" applyFont="1" applyFill="1" applyBorder="1" applyAlignment="1">
      <alignment horizontal="center" vertical="center" wrapText="1"/>
    </xf>
    <xf numFmtId="0" fontId="46" fillId="0" borderId="76" xfId="0" applyFont="1" applyFill="1" applyBorder="1" applyAlignment="1">
      <alignment horizontal="left" vertical="center" wrapText="1"/>
    </xf>
    <xf numFmtId="0" fontId="46" fillId="0" borderId="57" xfId="0" applyFont="1" applyFill="1" applyBorder="1" applyAlignment="1">
      <alignment horizontal="left" vertical="center" wrapText="1"/>
    </xf>
    <xf numFmtId="0" fontId="46" fillId="0" borderId="80" xfId="0" applyFont="1" applyFill="1" applyBorder="1" applyAlignment="1">
      <alignment horizontal="left" vertical="center" wrapText="1"/>
    </xf>
    <xf numFmtId="0" fontId="46" fillId="0" borderId="76" xfId="0" applyFont="1" applyFill="1" applyBorder="1" applyAlignment="1">
      <alignment horizontal="left" vertical="center"/>
    </xf>
    <xf numFmtId="0" fontId="46" fillId="0" borderId="57" xfId="0" applyFont="1" applyFill="1" applyBorder="1" applyAlignment="1">
      <alignment horizontal="left" vertical="center"/>
    </xf>
    <xf numFmtId="0" fontId="46" fillId="0" borderId="80" xfId="0" applyFont="1" applyFill="1" applyBorder="1" applyAlignment="1">
      <alignment horizontal="left" vertical="center"/>
    </xf>
    <xf numFmtId="0" fontId="45" fillId="0" borderId="76" xfId="0" applyFont="1" applyFill="1" applyBorder="1" applyAlignment="1">
      <alignment horizontal="center" vertical="center" wrapText="1"/>
    </xf>
    <xf numFmtId="0" fontId="24" fillId="12" borderId="33" xfId="0" applyFont="1" applyFill="1" applyBorder="1" applyAlignment="1">
      <alignment horizontal="center" vertical="center" wrapText="1"/>
    </xf>
    <xf numFmtId="0" fontId="24" fillId="12" borderId="21" xfId="0" applyFont="1" applyFill="1" applyBorder="1" applyAlignment="1">
      <alignment horizontal="center" vertical="center" wrapText="1"/>
    </xf>
    <xf numFmtId="0" fontId="24" fillId="12" borderId="22" xfId="0" applyFont="1" applyFill="1" applyBorder="1" applyAlignment="1">
      <alignment horizontal="center" vertical="center" wrapText="1"/>
    </xf>
    <xf numFmtId="0" fontId="24" fillId="12" borderId="5" xfId="0" applyFont="1" applyFill="1" applyBorder="1" applyAlignment="1">
      <alignment horizontal="center" vertical="center" wrapText="1"/>
    </xf>
    <xf numFmtId="0" fontId="28" fillId="12" borderId="14" xfId="0" applyFont="1" applyFill="1" applyBorder="1" applyAlignment="1">
      <alignment horizontal="center" vertical="center" wrapText="1"/>
    </xf>
    <xf numFmtId="0" fontId="28" fillId="12" borderId="15" xfId="0" applyFont="1" applyFill="1" applyBorder="1" applyAlignment="1">
      <alignment horizontal="center" vertical="center" wrapText="1"/>
    </xf>
    <xf numFmtId="0" fontId="28" fillId="12" borderId="16" xfId="0" applyFont="1" applyFill="1" applyBorder="1" applyAlignment="1">
      <alignment horizontal="center" vertical="center" wrapText="1"/>
    </xf>
    <xf numFmtId="0" fontId="28" fillId="12" borderId="17" xfId="0" applyFont="1" applyFill="1" applyBorder="1" applyAlignment="1">
      <alignment horizontal="center" vertical="center" wrapText="1"/>
    </xf>
    <xf numFmtId="0" fontId="28" fillId="12" borderId="0" xfId="0" applyFont="1" applyFill="1" applyBorder="1" applyAlignment="1">
      <alignment horizontal="center" vertical="center" wrapText="1"/>
    </xf>
    <xf numFmtId="0" fontId="28" fillId="12" borderId="3" xfId="0" applyFont="1" applyFill="1" applyBorder="1" applyAlignment="1">
      <alignment horizontal="center" vertical="center" wrapText="1"/>
    </xf>
    <xf numFmtId="0" fontId="28" fillId="12" borderId="18" xfId="0" applyFont="1" applyFill="1" applyBorder="1" applyAlignment="1">
      <alignment horizontal="center" vertical="center" wrapText="1"/>
    </xf>
    <xf numFmtId="0" fontId="28" fillId="12" borderId="1" xfId="0" applyFont="1" applyFill="1" applyBorder="1" applyAlignment="1">
      <alignment horizontal="center" vertical="center" wrapText="1"/>
    </xf>
    <xf numFmtId="0" fontId="28" fillId="12" borderId="4" xfId="0" applyFont="1" applyFill="1" applyBorder="1" applyAlignment="1">
      <alignment horizontal="center" vertical="center" wrapText="1"/>
    </xf>
    <xf numFmtId="0" fontId="51" fillId="0" borderId="14" xfId="0" applyFont="1" applyFill="1" applyBorder="1" applyAlignment="1">
      <alignment horizontal="center" vertical="center" wrapText="1"/>
    </xf>
    <xf numFmtId="0" fontId="51" fillId="0" borderId="15" xfId="0" applyFont="1" applyFill="1" applyBorder="1" applyAlignment="1">
      <alignment horizontal="center" vertical="center" wrapText="1"/>
    </xf>
    <xf numFmtId="0" fontId="51" fillId="0" borderId="53" xfId="0" applyFont="1" applyFill="1" applyBorder="1" applyAlignment="1">
      <alignment horizontal="center" vertical="center" wrapText="1"/>
    </xf>
    <xf numFmtId="0" fontId="51" fillId="0" borderId="121" xfId="0" applyFont="1" applyFill="1" applyBorder="1" applyAlignment="1">
      <alignment horizontal="center" vertical="center" wrapText="1"/>
    </xf>
    <xf numFmtId="0" fontId="51" fillId="0" borderId="122" xfId="0" applyFont="1" applyFill="1" applyBorder="1" applyAlignment="1">
      <alignment horizontal="center" vertical="center" wrapText="1"/>
    </xf>
    <xf numFmtId="0" fontId="51" fillId="0" borderId="123" xfId="0" applyFont="1" applyFill="1" applyBorder="1" applyAlignment="1">
      <alignment horizontal="center" vertical="center" wrapText="1"/>
    </xf>
    <xf numFmtId="0" fontId="47" fillId="0" borderId="84" xfId="0" applyFont="1" applyFill="1" applyBorder="1" applyAlignment="1">
      <alignment horizontal="center" vertical="center" wrapText="1"/>
    </xf>
    <xf numFmtId="0" fontId="45" fillId="0" borderId="80" xfId="0" applyFont="1" applyFill="1" applyBorder="1" applyAlignment="1">
      <alignment horizontal="center" vertical="center" wrapText="1"/>
    </xf>
    <xf numFmtId="0" fontId="51" fillId="0" borderId="68" xfId="0" applyFont="1" applyFill="1" applyBorder="1" applyAlignment="1">
      <alignment horizontal="center" vertical="center" wrapText="1"/>
    </xf>
    <xf numFmtId="0" fontId="45" fillId="0" borderId="73" xfId="0" applyFont="1" applyFill="1" applyBorder="1" applyAlignment="1">
      <alignment horizontal="center" vertical="center"/>
    </xf>
    <xf numFmtId="0" fontId="45" fillId="0" borderId="54" xfId="0" applyFont="1" applyFill="1" applyBorder="1" applyAlignment="1">
      <alignment horizontal="center" vertical="center"/>
    </xf>
    <xf numFmtId="0" fontId="45" fillId="0" borderId="74" xfId="0" applyFont="1" applyFill="1" applyBorder="1" applyAlignment="1">
      <alignment horizontal="center" vertical="center"/>
    </xf>
    <xf numFmtId="0" fontId="45" fillId="0" borderId="62" xfId="0" applyFont="1" applyFill="1" applyBorder="1" applyAlignment="1">
      <alignment horizontal="center" vertical="center"/>
    </xf>
    <xf numFmtId="0" fontId="46" fillId="0" borderId="54" xfId="0" applyFont="1" applyFill="1" applyBorder="1" applyAlignment="1">
      <alignment horizontal="center" vertical="center"/>
    </xf>
    <xf numFmtId="0" fontId="46" fillId="0" borderId="75" xfId="0" applyFont="1" applyFill="1" applyBorder="1" applyAlignment="1">
      <alignment horizontal="center" vertical="center"/>
    </xf>
    <xf numFmtId="0" fontId="45" fillId="0" borderId="77" xfId="0" applyFont="1" applyFill="1" applyBorder="1" applyAlignment="1">
      <alignment horizontal="center" vertical="center"/>
    </xf>
    <xf numFmtId="0" fontId="45" fillId="0" borderId="57" xfId="0" applyFont="1" applyFill="1" applyBorder="1" applyAlignment="1">
      <alignment horizontal="center" vertical="center"/>
    </xf>
    <xf numFmtId="0" fontId="46" fillId="0" borderId="57" xfId="0" applyFont="1" applyFill="1" applyBorder="1" applyAlignment="1">
      <alignment horizontal="center" vertical="center"/>
    </xf>
    <xf numFmtId="0" fontId="46" fillId="0" borderId="78" xfId="0" applyFont="1" applyFill="1" applyBorder="1" applyAlignment="1">
      <alignment horizontal="center" vertical="center"/>
    </xf>
    <xf numFmtId="0" fontId="45" fillId="0" borderId="79" xfId="0" applyFont="1" applyFill="1" applyBorder="1" applyAlignment="1">
      <alignment horizontal="center" vertical="center"/>
    </xf>
    <xf numFmtId="164" fontId="46" fillId="0" borderId="57" xfId="0" applyNumberFormat="1" applyFont="1" applyFill="1" applyBorder="1" applyAlignment="1">
      <alignment horizontal="center" vertical="center"/>
    </xf>
    <xf numFmtId="164" fontId="46" fillId="0" borderId="80" xfId="0" applyNumberFormat="1" applyFont="1" applyFill="1" applyBorder="1" applyAlignment="1">
      <alignment horizontal="center" vertical="center"/>
    </xf>
    <xf numFmtId="0" fontId="48" fillId="14" borderId="81" xfId="0" applyFont="1" applyFill="1" applyBorder="1" applyAlignment="1">
      <alignment horizontal="center" vertical="center" wrapText="1"/>
    </xf>
    <xf numFmtId="0" fontId="47" fillId="14" borderId="60" xfId="0" applyFont="1" applyFill="1" applyBorder="1" applyAlignment="1">
      <alignment horizontal="center" vertical="center" wrapText="1"/>
    </xf>
    <xf numFmtId="0" fontId="29" fillId="12" borderId="0" xfId="0" applyFont="1" applyFill="1" applyBorder="1" applyAlignment="1">
      <alignment horizontal="left" vertical="center" wrapText="1"/>
    </xf>
    <xf numFmtId="14" fontId="26" fillId="12" borderId="46" xfId="0" applyNumberFormat="1" applyFont="1" applyFill="1" applyBorder="1" applyAlignment="1">
      <alignment horizontal="center" vertical="center" wrapText="1"/>
    </xf>
    <xf numFmtId="0" fontId="24" fillId="12" borderId="46" xfId="0" applyFont="1" applyFill="1" applyBorder="1" applyAlignment="1">
      <alignment horizontal="center" vertical="center" wrapText="1"/>
    </xf>
    <xf numFmtId="0" fontId="44" fillId="0" borderId="72" xfId="0" applyFont="1" applyFill="1" applyBorder="1" applyAlignment="1">
      <alignment horizontal="center" vertical="center"/>
    </xf>
    <xf numFmtId="0" fontId="44" fillId="0" borderId="54" xfId="0" applyFont="1" applyFill="1" applyBorder="1" applyAlignment="1">
      <alignment horizontal="center" vertical="center"/>
    </xf>
    <xf numFmtId="0" fontId="44" fillId="0" borderId="55" xfId="0" applyFont="1" applyFill="1" applyBorder="1" applyAlignment="1">
      <alignment horizontal="center" vertical="center"/>
    </xf>
    <xf numFmtId="0" fontId="44" fillId="0" borderId="76" xfId="0" applyFont="1" applyFill="1" applyBorder="1" applyAlignment="1">
      <alignment horizontal="center" vertical="center"/>
    </xf>
    <xf numFmtId="0" fontId="44" fillId="0" borderId="57" xfId="0" applyFont="1" applyFill="1" applyBorder="1" applyAlignment="1">
      <alignment horizontal="center" vertical="center"/>
    </xf>
    <xf numFmtId="0" fontId="44" fillId="0" borderId="58" xfId="0" applyFont="1" applyFill="1" applyBorder="1" applyAlignment="1">
      <alignment horizontal="center" vertical="center"/>
    </xf>
    <xf numFmtId="0" fontId="44" fillId="0" borderId="81" xfId="0" applyFont="1" applyFill="1" applyBorder="1" applyAlignment="1">
      <alignment horizontal="center" vertical="center"/>
    </xf>
    <xf numFmtId="0" fontId="44" fillId="0" borderId="60" xfId="0" applyFont="1" applyFill="1" applyBorder="1" applyAlignment="1">
      <alignment horizontal="center" vertical="center"/>
    </xf>
    <xf numFmtId="0" fontId="44" fillId="0" borderId="61" xfId="0" applyFont="1" applyFill="1" applyBorder="1" applyAlignment="1">
      <alignment horizontal="center" vertical="center"/>
    </xf>
    <xf numFmtId="14" fontId="46" fillId="0" borderId="60" xfId="0" applyNumberFormat="1" applyFont="1" applyFill="1" applyBorder="1" applyAlignment="1">
      <alignment horizontal="center" vertical="center" wrapText="1"/>
    </xf>
    <xf numFmtId="0" fontId="46" fillId="0" borderId="60" xfId="0" applyFont="1" applyFill="1" applyBorder="1" applyAlignment="1">
      <alignment horizontal="center" vertical="center" wrapText="1"/>
    </xf>
    <xf numFmtId="0" fontId="46" fillId="0" borderId="84" xfId="0" applyFont="1" applyFill="1" applyBorder="1" applyAlignment="1">
      <alignment horizontal="center" vertical="center" wrapText="1"/>
    </xf>
    <xf numFmtId="0" fontId="48" fillId="14" borderId="72" xfId="0" applyFont="1" applyFill="1" applyBorder="1" applyAlignment="1">
      <alignment horizontal="center" vertical="center" wrapText="1"/>
    </xf>
    <xf numFmtId="0" fontId="48" fillId="14" borderId="54" xfId="0" applyFont="1" applyFill="1" applyBorder="1" applyAlignment="1">
      <alignment horizontal="center" vertical="center" wrapText="1"/>
    </xf>
    <xf numFmtId="0" fontId="48" fillId="14" borderId="75" xfId="0" applyFont="1" applyFill="1" applyBorder="1" applyAlignment="1">
      <alignment horizontal="center" vertical="center" wrapText="1"/>
    </xf>
    <xf numFmtId="0" fontId="50" fillId="0" borderId="60" xfId="0" applyFont="1" applyFill="1" applyBorder="1" applyAlignment="1">
      <alignment horizontal="left" vertical="center" wrapText="1"/>
    </xf>
    <xf numFmtId="0" fontId="50" fillId="0" borderId="84" xfId="0" applyFont="1" applyFill="1" applyBorder="1" applyAlignment="1">
      <alignment horizontal="left" vertical="center" wrapText="1"/>
    </xf>
    <xf numFmtId="0" fontId="45" fillId="0" borderId="82" xfId="0" applyFont="1" applyFill="1" applyBorder="1" applyAlignment="1">
      <alignment horizontal="center" vertical="center"/>
    </xf>
    <xf numFmtId="0" fontId="45" fillId="0" borderId="60" xfId="0" applyFont="1" applyFill="1" applyBorder="1" applyAlignment="1">
      <alignment horizontal="center" vertical="center"/>
    </xf>
    <xf numFmtId="0" fontId="46" fillId="0" borderId="60" xfId="0" applyFont="1" applyFill="1" applyBorder="1" applyAlignment="1">
      <alignment horizontal="center" vertical="center"/>
    </xf>
    <xf numFmtId="0" fontId="46" fillId="0" borderId="83" xfId="0" applyFont="1" applyFill="1" applyBorder="1" applyAlignment="1">
      <alignment horizontal="center" vertical="center"/>
    </xf>
    <xf numFmtId="0" fontId="45" fillId="0" borderId="63" xfId="0" applyFont="1" applyFill="1" applyBorder="1" applyAlignment="1">
      <alignment horizontal="center" vertical="center"/>
    </xf>
    <xf numFmtId="0" fontId="51" fillId="14" borderId="97" xfId="0" applyFont="1" applyFill="1" applyBorder="1" applyAlignment="1">
      <alignment horizontal="center" vertical="center"/>
    </xf>
    <xf numFmtId="0" fontId="51" fillId="14" borderId="137" xfId="0" applyFont="1" applyFill="1" applyBorder="1" applyAlignment="1">
      <alignment horizontal="center" vertical="center"/>
    </xf>
    <xf numFmtId="0" fontId="52" fillId="14" borderId="72" xfId="0" applyFont="1" applyFill="1" applyBorder="1" applyAlignment="1">
      <alignment horizontal="center" vertical="center" wrapText="1"/>
    </xf>
    <xf numFmtId="0" fontId="52" fillId="14" borderId="54" xfId="0" applyFont="1" applyFill="1" applyBorder="1" applyAlignment="1">
      <alignment horizontal="center" vertical="center" wrapText="1"/>
    </xf>
    <xf numFmtId="0" fontId="52" fillId="14" borderId="75" xfId="0" applyFont="1" applyFill="1" applyBorder="1" applyAlignment="1">
      <alignment horizontal="center" vertical="center" wrapText="1"/>
    </xf>
    <xf numFmtId="0" fontId="24" fillId="12" borderId="31" xfId="0" applyFont="1" applyFill="1" applyBorder="1" applyAlignment="1">
      <alignment horizontal="center" vertical="center" wrapText="1"/>
    </xf>
    <xf numFmtId="0" fontId="51" fillId="14" borderId="96" xfId="0" applyFont="1" applyFill="1" applyBorder="1" applyAlignment="1">
      <alignment horizontal="center" vertical="center"/>
    </xf>
    <xf numFmtId="0" fontId="47" fillId="0" borderId="46" xfId="0" applyFont="1" applyFill="1" applyBorder="1" applyAlignment="1">
      <alignment horizontal="center" vertical="center" wrapText="1"/>
    </xf>
    <xf numFmtId="14" fontId="47" fillId="0" borderId="46" xfId="0" applyNumberFormat="1" applyFont="1" applyFill="1" applyBorder="1" applyAlignment="1">
      <alignment horizontal="center" vertical="center"/>
    </xf>
    <xf numFmtId="0" fontId="7" fillId="12" borderId="46" xfId="0" applyFont="1" applyFill="1" applyBorder="1" applyAlignment="1">
      <alignment vertical="top"/>
    </xf>
    <xf numFmtId="0" fontId="1" fillId="0" borderId="92" xfId="0" applyFont="1" applyBorder="1" applyAlignment="1">
      <alignment horizontal="center" vertical="center"/>
    </xf>
    <xf numFmtId="0" fontId="1" fillId="0" borderId="104" xfId="0" applyFont="1" applyBorder="1" applyAlignment="1">
      <alignment horizontal="center" vertical="center"/>
    </xf>
    <xf numFmtId="0" fontId="1" fillId="0" borderId="6" xfId="0" applyFont="1" applyBorder="1" applyAlignment="1">
      <alignment horizontal="center" vertical="center"/>
    </xf>
    <xf numFmtId="0" fontId="18" fillId="4" borderId="36" xfId="0" applyFont="1" applyFill="1" applyBorder="1" applyAlignment="1">
      <alignment horizontal="center" vertical="center" wrapText="1"/>
    </xf>
    <xf numFmtId="0" fontId="18" fillId="4" borderId="24"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9" fillId="0" borderId="36" xfId="0" applyFont="1" applyBorder="1" applyAlignment="1">
      <alignment horizontal="center" vertical="top" wrapText="1"/>
    </xf>
    <xf numFmtId="0" fontId="19" fillId="0" borderId="24" xfId="0" applyFont="1" applyBorder="1" applyAlignment="1">
      <alignment horizontal="center" vertical="top" wrapText="1"/>
    </xf>
    <xf numFmtId="0" fontId="19" fillId="0" borderId="13" xfId="0" applyFont="1" applyBorder="1" applyAlignment="1">
      <alignment horizontal="center" vertical="top" wrapText="1"/>
    </xf>
    <xf numFmtId="0" fontId="18" fillId="4" borderId="36" xfId="0" applyFont="1" applyFill="1" applyBorder="1" applyAlignment="1">
      <alignment horizontal="center" vertical="top" wrapText="1"/>
    </xf>
    <xf numFmtId="0" fontId="18" fillId="4" borderId="24" xfId="0" applyFont="1" applyFill="1" applyBorder="1" applyAlignment="1">
      <alignment horizontal="center" vertical="top" wrapText="1"/>
    </xf>
    <xf numFmtId="0" fontId="18" fillId="4" borderId="13" xfId="0" applyFont="1" applyFill="1" applyBorder="1" applyAlignment="1">
      <alignment horizontal="center" vertical="top" wrapText="1"/>
    </xf>
    <xf numFmtId="0" fontId="7" fillId="12" borderId="46" xfId="0" applyFont="1" applyFill="1" applyBorder="1" applyAlignment="1">
      <alignment vertical="top" wrapText="1"/>
    </xf>
    <xf numFmtId="0" fontId="7" fillId="0" borderId="46" xfId="0" applyFont="1" applyBorder="1" applyAlignment="1">
      <alignment vertical="top" wrapText="1"/>
    </xf>
    <xf numFmtId="0" fontId="0" fillId="3" borderId="46" xfId="0" applyFill="1" applyBorder="1" applyAlignment="1">
      <alignment horizontal="center" vertical="center" wrapText="1"/>
    </xf>
    <xf numFmtId="0" fontId="43" fillId="0" borderId="46" xfId="0" applyFont="1" applyBorder="1" applyAlignment="1">
      <alignment horizontal="center" vertical="center"/>
    </xf>
    <xf numFmtId="0" fontId="8" fillId="5" borderId="46" xfId="0" applyFont="1" applyFill="1" applyBorder="1" applyAlignment="1">
      <alignment horizontal="center" vertical="center" wrapText="1"/>
    </xf>
    <xf numFmtId="0" fontId="8" fillId="5" borderId="43"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35" fillId="0" borderId="43"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1" xfId="0" applyFont="1" applyBorder="1" applyAlignment="1">
      <alignment horizontal="center" vertical="center" wrapText="1"/>
    </xf>
    <xf numFmtId="0" fontId="0" fillId="3" borderId="12" xfId="0" applyFill="1" applyBorder="1" applyAlignment="1">
      <alignment horizontal="center" vertical="center" wrapText="1"/>
    </xf>
    <xf numFmtId="0" fontId="0" fillId="3" borderId="11" xfId="0" applyFill="1" applyBorder="1" applyAlignment="1">
      <alignment horizontal="center" vertical="center" wrapText="1"/>
    </xf>
    <xf numFmtId="0" fontId="0" fillId="0" borderId="43"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2" fillId="3" borderId="43"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7" fillId="0" borderId="46" xfId="0" applyFont="1" applyBorder="1" applyAlignment="1">
      <alignment vertical="top"/>
    </xf>
    <xf numFmtId="0" fontId="0" fillId="3" borderId="43" xfId="0" applyFill="1" applyBorder="1" applyAlignment="1">
      <alignment horizontal="center" vertical="center" wrapText="1"/>
    </xf>
    <xf numFmtId="0" fontId="42" fillId="0" borderId="43"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xf>
    <xf numFmtId="0" fontId="16" fillId="0" borderId="43" xfId="0" applyFont="1" applyBorder="1" applyAlignment="1">
      <alignment horizontal="center" vertical="center" textRotation="90" wrapText="1"/>
    </xf>
    <xf numFmtId="0" fontId="16" fillId="0" borderId="12" xfId="0" applyFont="1" applyBorder="1" applyAlignment="1">
      <alignment horizontal="center" vertical="center" textRotation="90" wrapText="1"/>
    </xf>
    <xf numFmtId="0" fontId="16" fillId="0" borderId="11" xfId="0" applyFont="1" applyBorder="1" applyAlignment="1">
      <alignment horizontal="center" vertical="center" textRotation="90" wrapText="1"/>
    </xf>
    <xf numFmtId="0" fontId="4" fillId="7" borderId="46" xfId="0" applyFont="1" applyFill="1" applyBorder="1" applyAlignment="1">
      <alignment horizontal="center" vertical="center" wrapText="1"/>
    </xf>
    <xf numFmtId="0" fontId="4" fillId="11" borderId="46"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6" borderId="11" xfId="0" applyFont="1" applyFill="1" applyBorder="1" applyAlignment="1">
      <alignment horizontal="center" vertical="center" wrapText="1"/>
    </xf>
    <xf numFmtId="0" fontId="4" fillId="6" borderId="46" xfId="0" applyFont="1" applyFill="1" applyBorder="1" applyAlignment="1">
      <alignment horizontal="center" vertical="center" wrapText="1"/>
    </xf>
    <xf numFmtId="0" fontId="4" fillId="9" borderId="43"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6" fillId="0" borderId="45" xfId="0" applyFont="1" applyFill="1" applyBorder="1" applyAlignment="1">
      <alignment horizontal="center" vertical="center"/>
    </xf>
    <xf numFmtId="0" fontId="46" fillId="0" borderId="104" xfId="0" applyFont="1" applyFill="1" applyBorder="1" applyAlignment="1">
      <alignment horizontal="center" vertical="center"/>
    </xf>
    <xf numFmtId="0" fontId="46" fillId="0" borderId="79" xfId="0" applyFont="1" applyFill="1" applyBorder="1" applyAlignment="1">
      <alignment horizontal="center" vertical="center"/>
    </xf>
    <xf numFmtId="0" fontId="46" fillId="0" borderId="9" xfId="0" applyFont="1" applyFill="1" applyBorder="1" applyAlignment="1">
      <alignment horizontal="center" vertical="center"/>
    </xf>
    <xf numFmtId="0" fontId="46" fillId="0" borderId="93" xfId="0" applyFont="1" applyFill="1" applyBorder="1" applyAlignment="1">
      <alignment horizontal="center" vertical="center"/>
    </xf>
    <xf numFmtId="14" fontId="63" fillId="0" borderId="92" xfId="0" applyNumberFormat="1" applyFont="1" applyFill="1" applyBorder="1" applyAlignment="1" applyProtection="1">
      <alignment horizontal="center" vertical="center" wrapText="1"/>
      <protection locked="0"/>
    </xf>
    <xf numFmtId="14" fontId="63" fillId="0" borderId="104" xfId="0" applyNumberFormat="1" applyFont="1" applyFill="1" applyBorder="1" applyAlignment="1" applyProtection="1">
      <alignment horizontal="center" vertical="center" wrapText="1"/>
      <protection locked="0"/>
    </xf>
    <xf numFmtId="14" fontId="63" fillId="0" borderId="6" xfId="0" applyNumberFormat="1" applyFont="1" applyFill="1" applyBorder="1" applyAlignment="1" applyProtection="1">
      <alignment horizontal="center" vertical="center" wrapText="1"/>
      <protection locked="0"/>
    </xf>
    <xf numFmtId="14" fontId="46" fillId="0" borderId="94" xfId="0" applyNumberFormat="1" applyFont="1" applyFill="1" applyBorder="1" applyAlignment="1">
      <alignment horizontal="center" vertical="center"/>
    </xf>
    <xf numFmtId="0" fontId="46" fillId="0" borderId="94" xfId="0" applyFont="1" applyFill="1" applyBorder="1" applyAlignment="1">
      <alignment horizontal="center" vertical="center"/>
    </xf>
    <xf numFmtId="0" fontId="46" fillId="0" borderId="94" xfId="0" applyFont="1" applyFill="1" applyBorder="1" applyAlignment="1">
      <alignment horizontal="center" vertical="center" wrapText="1"/>
    </xf>
    <xf numFmtId="0" fontId="38" fillId="0" borderId="29" xfId="0" applyFont="1" applyBorder="1" applyAlignment="1" applyProtection="1">
      <alignment horizontal="center" vertical="center" wrapText="1"/>
      <protection locked="0"/>
    </xf>
    <xf numFmtId="0" fontId="38" fillId="0" borderId="46" xfId="0" applyFont="1" applyBorder="1" applyAlignment="1" applyProtection="1">
      <alignment horizontal="center" vertical="center" wrapText="1"/>
      <protection locked="0"/>
    </xf>
    <xf numFmtId="0" fontId="38" fillId="0" borderId="48" xfId="0" applyFont="1" applyBorder="1" applyAlignment="1" applyProtection="1">
      <alignment horizontal="center" vertical="center" wrapText="1"/>
      <protection locked="0"/>
    </xf>
    <xf numFmtId="0" fontId="39" fillId="12" borderId="29" xfId="0" applyFont="1" applyFill="1" applyBorder="1" applyAlignment="1">
      <alignment horizontal="center" vertical="center"/>
    </xf>
    <xf numFmtId="0" fontId="39" fillId="12" borderId="46" xfId="0" applyFont="1" applyFill="1" applyBorder="1" applyAlignment="1">
      <alignment horizontal="center" vertical="center"/>
    </xf>
    <xf numFmtId="0" fontId="39" fillId="12" borderId="48" xfId="0" applyFont="1" applyFill="1" applyBorder="1" applyAlignment="1">
      <alignment horizontal="center" vertical="center"/>
    </xf>
    <xf numFmtId="0" fontId="56" fillId="12" borderId="50" xfId="0" applyFont="1" applyFill="1" applyBorder="1" applyAlignment="1" applyProtection="1">
      <alignment horizontal="center" vertical="center" wrapText="1"/>
      <protection locked="0"/>
    </xf>
    <xf numFmtId="0" fontId="56" fillId="12" borderId="120" xfId="0" applyFont="1" applyFill="1" applyBorder="1" applyAlignment="1" applyProtection="1">
      <alignment horizontal="center" vertical="center" wrapText="1"/>
      <protection locked="0"/>
    </xf>
    <xf numFmtId="0" fontId="56" fillId="12" borderId="125" xfId="0" applyFont="1" applyFill="1" applyBorder="1" applyAlignment="1" applyProtection="1">
      <alignment horizontal="center" vertical="center" wrapText="1"/>
      <protection locked="0"/>
    </xf>
    <xf numFmtId="0" fontId="55" fillId="12" borderId="34" xfId="0" applyFont="1" applyFill="1" applyBorder="1" applyAlignment="1">
      <alignment horizontal="center" vertical="center" wrapText="1"/>
    </xf>
    <xf numFmtId="0" fontId="55" fillId="12" borderId="37" xfId="0" applyFont="1" applyFill="1" applyBorder="1" applyAlignment="1">
      <alignment horizontal="center" vertical="center" wrapText="1"/>
    </xf>
    <xf numFmtId="0" fontId="55" fillId="12" borderId="124" xfId="0" applyFont="1" applyFill="1" applyBorder="1" applyAlignment="1">
      <alignment horizontal="center" vertical="center" wrapText="1"/>
    </xf>
    <xf numFmtId="14" fontId="55" fillId="12" borderId="34" xfId="0" applyNumberFormat="1" applyFont="1" applyFill="1" applyBorder="1" applyAlignment="1">
      <alignment horizontal="center" vertical="center" wrapText="1"/>
    </xf>
    <xf numFmtId="14" fontId="55" fillId="12" borderId="124" xfId="0" applyNumberFormat="1" applyFont="1" applyFill="1" applyBorder="1" applyAlignment="1">
      <alignment horizontal="center" vertical="center" wrapText="1"/>
    </xf>
    <xf numFmtId="0" fontId="25" fillId="14" borderId="61" xfId="0" applyFont="1" applyFill="1" applyBorder="1" applyAlignment="1">
      <alignment horizontal="center" vertical="center" wrapText="1"/>
    </xf>
    <xf numFmtId="0" fontId="25" fillId="14" borderId="120" xfId="0" applyFont="1" applyFill="1" applyBorder="1" applyAlignment="1">
      <alignment horizontal="center" vertical="center" wrapText="1"/>
    </xf>
    <xf numFmtId="0" fontId="25" fillId="14" borderId="63" xfId="0" applyFont="1" applyFill="1" applyBorder="1" applyAlignment="1">
      <alignment horizontal="center" vertical="center" wrapText="1"/>
    </xf>
    <xf numFmtId="0" fontId="25" fillId="14" borderId="98" xfId="0" applyFont="1" applyFill="1" applyBorder="1" applyAlignment="1">
      <alignment horizontal="center" vertical="center" wrapText="1"/>
    </xf>
    <xf numFmtId="0" fontId="25" fillId="14" borderId="51" xfId="0" applyFont="1" applyFill="1" applyBorder="1" applyAlignment="1">
      <alignment horizontal="center" vertical="center" wrapText="1"/>
    </xf>
    <xf numFmtId="0" fontId="25" fillId="14" borderId="130" xfId="0" applyFont="1" applyFill="1" applyBorder="1" applyAlignment="1">
      <alignment horizontal="center" vertical="center" wrapText="1"/>
    </xf>
    <xf numFmtId="0" fontId="25" fillId="14" borderId="131" xfId="0" applyFont="1" applyFill="1" applyBorder="1" applyAlignment="1">
      <alignment horizontal="center" vertical="center" wrapText="1"/>
    </xf>
    <xf numFmtId="0" fontId="25" fillId="14" borderId="1" xfId="0" applyFont="1" applyFill="1" applyBorder="1" applyAlignment="1">
      <alignment horizontal="center" vertical="center" wrapText="1"/>
    </xf>
    <xf numFmtId="0" fontId="25" fillId="14" borderId="59" xfId="0" applyFont="1" applyFill="1" applyBorder="1" applyAlignment="1">
      <alignment horizontal="center" vertical="center" wrapText="1"/>
    </xf>
    <xf numFmtId="0" fontId="39" fillId="9" borderId="29" xfId="0" applyFont="1" applyFill="1" applyBorder="1" applyAlignment="1">
      <alignment horizontal="center" vertical="center"/>
    </xf>
    <xf numFmtId="0" fontId="39" fillId="9" borderId="48" xfId="0" applyFont="1" applyFill="1" applyBorder="1" applyAlignment="1">
      <alignment horizontal="center" vertical="center"/>
    </xf>
    <xf numFmtId="0" fontId="30" fillId="0" borderId="29" xfId="0" applyFont="1" applyBorder="1" applyAlignment="1">
      <alignment horizontal="center" vertical="center" wrapText="1"/>
    </xf>
    <xf numFmtId="0" fontId="30" fillId="0" borderId="48" xfId="0" applyFont="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8" xfId="0" applyFont="1" applyFill="1" applyBorder="1" applyAlignment="1">
      <alignment horizontal="center" vertical="center" wrapText="1"/>
    </xf>
    <xf numFmtId="0" fontId="25" fillId="12" borderId="28" xfId="0" applyFont="1" applyFill="1" applyBorder="1" applyAlignment="1">
      <alignment horizontal="center" vertical="center" wrapText="1"/>
    </xf>
    <xf numFmtId="0" fontId="25" fillId="12" borderId="105" xfId="0" applyFont="1" applyFill="1" applyBorder="1" applyAlignment="1">
      <alignment horizontal="center" vertical="center" wrapText="1"/>
    </xf>
    <xf numFmtId="0" fontId="25" fillId="12" borderId="30" xfId="0" applyFont="1" applyFill="1" applyBorder="1" applyAlignment="1">
      <alignment horizontal="center" vertical="center" wrapText="1"/>
    </xf>
    <xf numFmtId="0" fontId="25" fillId="12" borderId="29" xfId="0" applyFont="1" applyFill="1" applyBorder="1" applyAlignment="1">
      <alignment horizontal="left" vertical="center" wrapText="1"/>
    </xf>
    <xf numFmtId="0" fontId="25" fillId="12" borderId="46" xfId="0" applyFont="1" applyFill="1" applyBorder="1" applyAlignment="1">
      <alignment horizontal="left" vertical="center" wrapText="1"/>
    </xf>
    <xf numFmtId="0" fontId="25" fillId="12" borderId="48" xfId="0" applyFont="1" applyFill="1" applyBorder="1" applyAlignment="1">
      <alignment horizontal="left" vertical="center" wrapText="1"/>
    </xf>
    <xf numFmtId="0" fontId="11" fillId="12" borderId="29" xfId="0" applyFont="1" applyFill="1" applyBorder="1" applyAlignment="1" applyProtection="1">
      <alignment horizontal="center" vertical="center" wrapText="1"/>
      <protection locked="0"/>
    </xf>
    <xf numFmtId="0" fontId="11" fillId="12" borderId="46" xfId="0" applyFont="1" applyFill="1" applyBorder="1" applyAlignment="1" applyProtection="1">
      <alignment horizontal="center" vertical="center" wrapText="1"/>
      <protection locked="0"/>
    </xf>
    <xf numFmtId="0" fontId="11" fillId="12" borderId="48" xfId="0" applyFont="1" applyFill="1" applyBorder="1" applyAlignment="1" applyProtection="1">
      <alignment horizontal="center" vertical="center" wrapText="1"/>
      <protection locked="0"/>
    </xf>
    <xf numFmtId="0" fontId="25" fillId="12" borderId="29" xfId="0" applyFont="1" applyFill="1" applyBorder="1" applyAlignment="1">
      <alignment horizontal="center" vertical="center" wrapText="1"/>
    </xf>
    <xf numFmtId="0" fontId="40" fillId="12" borderId="29" xfId="0" applyFont="1" applyFill="1" applyBorder="1" applyAlignment="1" applyProtection="1">
      <alignment horizontal="center" vertical="center" wrapText="1"/>
      <protection locked="0"/>
    </xf>
    <xf numFmtId="0" fontId="40" fillId="12" borderId="48" xfId="0" applyFont="1" applyFill="1" applyBorder="1" applyAlignment="1" applyProtection="1">
      <alignment horizontal="center" vertical="center" wrapText="1"/>
      <protection locked="0"/>
    </xf>
    <xf numFmtId="0" fontId="38" fillId="0" borderId="29" xfId="0" applyFont="1" applyFill="1" applyBorder="1" applyAlignment="1" applyProtection="1">
      <alignment horizontal="center" vertical="center" wrapText="1"/>
      <protection locked="0"/>
    </xf>
    <xf numFmtId="0" fontId="38" fillId="0" borderId="48" xfId="0" applyFont="1" applyFill="1" applyBorder="1" applyAlignment="1" applyProtection="1">
      <alignment horizontal="center" vertical="center" wrapText="1"/>
      <protection locked="0"/>
    </xf>
    <xf numFmtId="0" fontId="38" fillId="12" borderId="29" xfId="0" applyFont="1" applyFill="1" applyBorder="1" applyAlignment="1" applyProtection="1">
      <alignment horizontal="center" vertical="center"/>
      <protection locked="0"/>
    </xf>
    <xf numFmtId="0" fontId="38" fillId="12" borderId="48" xfId="0" applyFont="1" applyFill="1" applyBorder="1" applyAlignment="1" applyProtection="1">
      <alignment horizontal="center" vertical="center"/>
      <protection locked="0"/>
    </xf>
    <xf numFmtId="0" fontId="39" fillId="12" borderId="29" xfId="0" applyFont="1" applyFill="1" applyBorder="1" applyAlignment="1">
      <alignment horizontal="center" vertical="center" wrapText="1"/>
    </xf>
    <xf numFmtId="0" fontId="39" fillId="12" borderId="48" xfId="0" applyFont="1" applyFill="1" applyBorder="1" applyAlignment="1">
      <alignment horizontal="center" vertical="center" wrapText="1"/>
    </xf>
    <xf numFmtId="14" fontId="38" fillId="0" borderId="29" xfId="0" applyNumberFormat="1" applyFont="1" applyFill="1" applyBorder="1" applyAlignment="1" applyProtection="1">
      <alignment horizontal="center" vertical="center" wrapText="1"/>
      <protection locked="0"/>
    </xf>
    <xf numFmtId="14" fontId="38" fillId="0" borderId="48" xfId="0" applyNumberFormat="1" applyFont="1" applyFill="1" applyBorder="1" applyAlignment="1" applyProtection="1">
      <alignment horizontal="center" vertical="center" wrapText="1"/>
      <protection locked="0"/>
    </xf>
    <xf numFmtId="0" fontId="39" fillId="12" borderId="46" xfId="0" applyFont="1" applyFill="1" applyBorder="1" applyAlignment="1">
      <alignment horizontal="center" vertical="center" wrapText="1"/>
    </xf>
    <xf numFmtId="0" fontId="38" fillId="0" borderId="46" xfId="0" applyFont="1" applyFill="1" applyBorder="1" applyAlignment="1" applyProtection="1">
      <alignment horizontal="center" vertical="center" wrapText="1"/>
      <protection locked="0"/>
    </xf>
    <xf numFmtId="0" fontId="46" fillId="0" borderId="58" xfId="0" applyFont="1" applyFill="1" applyBorder="1" applyAlignment="1">
      <alignment horizontal="center" vertical="center"/>
    </xf>
    <xf numFmtId="0" fontId="45" fillId="14" borderId="24" xfId="0" applyFont="1" applyFill="1" applyBorder="1" applyAlignment="1">
      <alignment horizontal="center" vertical="center"/>
    </xf>
    <xf numFmtId="0" fontId="45" fillId="14" borderId="13" xfId="0" applyFont="1" applyFill="1" applyBorder="1" applyAlignment="1">
      <alignment horizontal="center" vertical="center"/>
    </xf>
    <xf numFmtId="0" fontId="46" fillId="0" borderId="55" xfId="0" applyFont="1" applyFill="1" applyBorder="1" applyAlignment="1">
      <alignment horizontal="center" vertical="center"/>
    </xf>
    <xf numFmtId="0" fontId="46" fillId="0" borderId="37" xfId="0" applyFont="1" applyFill="1" applyBorder="1" applyAlignment="1">
      <alignment horizontal="center" vertical="center"/>
    </xf>
    <xf numFmtId="0" fontId="46" fillId="0" borderId="62" xfId="0" applyFont="1" applyFill="1" applyBorder="1" applyAlignment="1">
      <alignment horizontal="center" vertical="center"/>
    </xf>
    <xf numFmtId="14" fontId="46" fillId="0" borderId="55" xfId="0" applyNumberFormat="1" applyFont="1" applyFill="1" applyBorder="1" applyAlignment="1">
      <alignment horizontal="center" vertical="center"/>
    </xf>
    <xf numFmtId="9" fontId="38" fillId="0" borderId="29" xfId="0" applyNumberFormat="1" applyFont="1" applyBorder="1" applyAlignment="1">
      <alignment horizontal="center" vertical="center"/>
    </xf>
    <xf numFmtId="9" fontId="38" fillId="0" borderId="25" xfId="0" applyNumberFormat="1" applyFont="1" applyBorder="1" applyAlignment="1">
      <alignment horizontal="center" vertical="center"/>
    </xf>
    <xf numFmtId="9" fontId="38" fillId="0" borderId="46" xfId="0" applyNumberFormat="1" applyFont="1" applyBorder="1" applyAlignment="1">
      <alignment horizontal="center" vertical="center"/>
    </xf>
    <xf numFmtId="9" fontId="38" fillId="0" borderId="52" xfId="0" applyNumberFormat="1" applyFont="1" applyBorder="1" applyAlignment="1">
      <alignment horizontal="center" vertical="center"/>
    </xf>
    <xf numFmtId="9" fontId="38" fillId="0" borderId="48" xfId="0" applyNumberFormat="1" applyFont="1" applyBorder="1" applyAlignment="1">
      <alignment horizontal="center" vertical="center"/>
    </xf>
    <xf numFmtId="9" fontId="38" fillId="0" borderId="26" xfId="0" applyNumberFormat="1" applyFont="1" applyBorder="1" applyAlignment="1">
      <alignment horizontal="center" vertical="center"/>
    </xf>
    <xf numFmtId="9" fontId="38" fillId="0" borderId="29" xfId="0" applyNumberFormat="1" applyFont="1" applyFill="1" applyBorder="1" applyAlignment="1" applyProtection="1">
      <alignment horizontal="center" vertical="center" wrapText="1"/>
      <protection locked="0"/>
    </xf>
    <xf numFmtId="9" fontId="38" fillId="0" borderId="48" xfId="0" applyNumberFormat="1" applyFont="1" applyFill="1" applyBorder="1" applyAlignment="1" applyProtection="1">
      <alignment horizontal="center" vertical="center" wrapText="1"/>
      <protection locked="0"/>
    </xf>
    <xf numFmtId="9" fontId="38" fillId="0" borderId="29" xfId="0" applyNumberFormat="1" applyFont="1" applyBorder="1" applyAlignment="1" applyProtection="1">
      <alignment horizontal="center" vertical="center" wrapText="1"/>
      <protection locked="0"/>
    </xf>
    <xf numFmtId="9" fontId="38" fillId="0" borderId="25" xfId="0" applyNumberFormat="1" applyFont="1" applyBorder="1" applyAlignment="1" applyProtection="1">
      <alignment horizontal="center" vertical="center" wrapText="1"/>
      <protection locked="0"/>
    </xf>
    <xf numFmtId="9" fontId="38" fillId="0" borderId="48" xfId="0" applyNumberFormat="1" applyFont="1" applyBorder="1" applyAlignment="1" applyProtection="1">
      <alignment horizontal="center" vertical="center" wrapText="1"/>
      <protection locked="0"/>
    </xf>
    <xf numFmtId="9" fontId="38" fillId="0" borderId="26" xfId="0" applyNumberFormat="1" applyFont="1" applyBorder="1" applyAlignment="1" applyProtection="1">
      <alignment horizontal="center" vertical="center" wrapText="1"/>
      <protection locked="0"/>
    </xf>
    <xf numFmtId="14" fontId="38" fillId="0" borderId="46" xfId="0" applyNumberFormat="1" applyFont="1" applyFill="1" applyBorder="1" applyAlignment="1" applyProtection="1">
      <alignment horizontal="center" vertical="center" wrapText="1"/>
      <protection locked="0"/>
    </xf>
    <xf numFmtId="14" fontId="46" fillId="0" borderId="58" xfId="0" applyNumberFormat="1" applyFont="1" applyFill="1" applyBorder="1" applyAlignment="1">
      <alignment horizontal="center" vertical="center"/>
    </xf>
    <xf numFmtId="14" fontId="46" fillId="0" borderId="79" xfId="0" applyNumberFormat="1" applyFont="1" applyFill="1" applyBorder="1" applyAlignment="1">
      <alignment horizontal="center" vertical="center"/>
    </xf>
    <xf numFmtId="0" fontId="45" fillId="14" borderId="99" xfId="0" applyFont="1" applyFill="1" applyBorder="1" applyAlignment="1">
      <alignment horizontal="center" vertical="center"/>
    </xf>
    <xf numFmtId="0" fontId="45" fillId="14" borderId="100" xfId="0" applyFont="1" applyFill="1" applyBorder="1" applyAlignment="1">
      <alignment horizontal="center" vertical="center"/>
    </xf>
    <xf numFmtId="0" fontId="45" fillId="14" borderId="102" xfId="0" applyFont="1" applyFill="1" applyBorder="1" applyAlignment="1">
      <alignment horizontal="center" vertical="center"/>
    </xf>
    <xf numFmtId="0" fontId="45" fillId="14" borderId="101" xfId="0" applyFont="1" applyFill="1" applyBorder="1" applyAlignment="1">
      <alignment horizontal="center" vertical="center"/>
    </xf>
    <xf numFmtId="0" fontId="46" fillId="0" borderId="58" xfId="0" applyFont="1" applyFill="1" applyBorder="1" applyAlignment="1">
      <alignment horizontal="center" vertical="center" wrapText="1"/>
    </xf>
    <xf numFmtId="0" fontId="46" fillId="0" borderId="104" xfId="0" applyFont="1" applyFill="1" applyBorder="1" applyAlignment="1">
      <alignment horizontal="center" vertical="center" wrapText="1"/>
    </xf>
    <xf numFmtId="0" fontId="46" fillId="0" borderId="79" xfId="0" applyFont="1" applyFill="1" applyBorder="1" applyAlignment="1">
      <alignment horizontal="center" vertical="center" wrapText="1"/>
    </xf>
    <xf numFmtId="0" fontId="45" fillId="14" borderId="36" xfId="0" applyFont="1" applyFill="1" applyBorder="1" applyAlignment="1">
      <alignment horizontal="center" vertical="center"/>
    </xf>
    <xf numFmtId="0" fontId="46" fillId="0" borderId="38" xfId="0" applyFont="1" applyFill="1" applyBorder="1" applyAlignment="1">
      <alignment horizontal="center" vertical="center"/>
    </xf>
    <xf numFmtId="9" fontId="56" fillId="12" borderId="50" xfId="0" applyNumberFormat="1" applyFont="1" applyFill="1" applyBorder="1" applyAlignment="1" applyProtection="1">
      <alignment horizontal="center" vertical="center" wrapText="1"/>
      <protection locked="0"/>
    </xf>
    <xf numFmtId="9" fontId="56" fillId="12" borderId="120" xfId="0" applyNumberFormat="1" applyFont="1" applyFill="1" applyBorder="1" applyAlignment="1" applyProtection="1">
      <alignment horizontal="center" vertical="center" wrapText="1"/>
      <protection locked="0"/>
    </xf>
    <xf numFmtId="9" fontId="56" fillId="12" borderId="113" xfId="0" applyNumberFormat="1" applyFont="1" applyFill="1" applyBorder="1" applyAlignment="1" applyProtection="1">
      <alignment horizontal="center" vertical="center" wrapText="1"/>
      <protection locked="0"/>
    </xf>
    <xf numFmtId="0" fontId="56" fillId="12" borderId="34" xfId="0" applyFont="1" applyFill="1" applyBorder="1" applyAlignment="1" applyProtection="1">
      <alignment horizontal="center" vertical="center" wrapText="1"/>
      <protection locked="0"/>
    </xf>
    <xf numFmtId="0" fontId="56" fillId="12" borderId="37" xfId="0" applyFont="1" applyFill="1" applyBorder="1" applyAlignment="1" applyProtection="1">
      <alignment horizontal="center" vertical="center" wrapText="1"/>
      <protection locked="0"/>
    </xf>
    <xf numFmtId="0" fontId="56" fillId="12" borderId="124" xfId="0" applyFont="1" applyFill="1" applyBorder="1" applyAlignment="1" applyProtection="1">
      <alignment horizontal="center" vertical="center" wrapText="1"/>
      <protection locked="0"/>
    </xf>
    <xf numFmtId="9" fontId="56" fillId="12" borderId="125" xfId="0" applyNumberFormat="1" applyFont="1" applyFill="1" applyBorder="1" applyAlignment="1" applyProtection="1">
      <alignment horizontal="center" vertical="center" wrapText="1"/>
      <protection locked="0"/>
    </xf>
    <xf numFmtId="9" fontId="56" fillId="12" borderId="34" xfId="0" applyNumberFormat="1" applyFont="1" applyFill="1" applyBorder="1" applyAlignment="1" applyProtection="1">
      <alignment horizontal="center" vertical="center" wrapText="1"/>
      <protection locked="0"/>
    </xf>
    <xf numFmtId="9" fontId="56" fillId="12" borderId="37" xfId="0" applyNumberFormat="1" applyFont="1" applyFill="1" applyBorder="1" applyAlignment="1" applyProtection="1">
      <alignment horizontal="center" vertical="center" wrapText="1"/>
      <protection locked="0"/>
    </xf>
    <xf numFmtId="9" fontId="56" fillId="12" borderId="19" xfId="0" applyNumberFormat="1" applyFont="1" applyFill="1" applyBorder="1" applyAlignment="1" applyProtection="1">
      <alignment horizontal="center" vertical="center" wrapText="1"/>
      <protection locked="0"/>
    </xf>
    <xf numFmtId="0" fontId="45" fillId="14" borderId="99" xfId="0" applyFont="1" applyFill="1" applyBorder="1" applyAlignment="1">
      <alignment horizontal="center" vertical="center" wrapText="1"/>
    </xf>
    <xf numFmtId="0" fontId="45" fillId="14" borderId="100" xfId="0" applyFont="1" applyFill="1" applyBorder="1" applyAlignment="1">
      <alignment horizontal="center" vertical="center" wrapText="1"/>
    </xf>
    <xf numFmtId="0" fontId="45" fillId="14" borderId="101" xfId="0" applyFont="1" applyFill="1" applyBorder="1" applyAlignment="1">
      <alignment horizontal="center" vertical="center" wrapText="1"/>
    </xf>
    <xf numFmtId="0" fontId="45" fillId="14" borderId="36" xfId="0" applyFont="1" applyFill="1" applyBorder="1" applyAlignment="1">
      <alignment horizontal="center" vertical="center" wrapText="1"/>
    </xf>
    <xf numFmtId="0" fontId="45" fillId="14" borderId="24" xfId="0" applyFont="1" applyFill="1" applyBorder="1" applyAlignment="1">
      <alignment horizontal="center" vertical="center" wrapText="1"/>
    </xf>
    <xf numFmtId="0" fontId="45" fillId="14" borderId="13" xfId="0" applyFont="1" applyFill="1" applyBorder="1" applyAlignment="1">
      <alignment horizontal="center" vertical="center" wrapText="1"/>
    </xf>
    <xf numFmtId="0" fontId="25" fillId="12" borderId="50" xfId="0" applyFont="1" applyFill="1" applyBorder="1" applyAlignment="1">
      <alignment horizontal="center" vertical="center" wrapText="1"/>
    </xf>
    <xf numFmtId="0" fontId="25" fillId="12" borderId="125" xfId="0" applyFont="1" applyFill="1" applyBorder="1" applyAlignment="1">
      <alignment horizontal="center" vertical="center" wrapText="1"/>
    </xf>
    <xf numFmtId="0" fontId="55" fillId="12" borderId="50" xfId="0" applyFont="1" applyFill="1" applyBorder="1" applyAlignment="1">
      <alignment horizontal="center" vertical="center" wrapText="1"/>
    </xf>
    <xf numFmtId="0" fontId="55" fillId="12" borderId="125" xfId="0" applyFont="1" applyFill="1" applyBorder="1" applyAlignment="1">
      <alignment horizontal="center" vertical="center" wrapText="1"/>
    </xf>
    <xf numFmtId="0" fontId="30" fillId="0" borderId="50" xfId="0" applyFont="1" applyBorder="1" applyAlignment="1">
      <alignment horizontal="left" vertical="center"/>
    </xf>
    <xf numFmtId="0" fontId="30" fillId="0" borderId="125" xfId="0" applyFont="1" applyBorder="1" applyAlignment="1">
      <alignment horizontal="left" vertical="center"/>
    </xf>
    <xf numFmtId="0" fontId="55" fillId="0" borderId="50" xfId="0" applyFont="1" applyBorder="1" applyAlignment="1">
      <alignment horizontal="center" vertical="center"/>
    </xf>
    <xf numFmtId="0" fontId="55" fillId="0" borderId="120" xfId="0" applyFont="1" applyBorder="1" applyAlignment="1">
      <alignment horizontal="center" vertical="center"/>
    </xf>
    <xf numFmtId="0" fontId="55" fillId="0" borderId="125" xfId="0" applyFont="1" applyBorder="1" applyAlignment="1">
      <alignment horizontal="center" vertical="center"/>
    </xf>
    <xf numFmtId="0" fontId="55" fillId="0" borderId="50" xfId="0" applyFont="1" applyBorder="1" applyAlignment="1">
      <alignment horizontal="center" vertical="center" wrapText="1"/>
    </xf>
    <xf numFmtId="0" fontId="55" fillId="0" borderId="120" xfId="0" applyFont="1" applyBorder="1" applyAlignment="1">
      <alignment horizontal="center" vertical="center" wrapText="1"/>
    </xf>
    <xf numFmtId="0" fontId="55" fillId="0" borderId="125" xfId="0" applyFont="1" applyBorder="1" applyAlignment="1">
      <alignment horizontal="center" vertical="center" wrapText="1"/>
    </xf>
    <xf numFmtId="0" fontId="55" fillId="12" borderId="120" xfId="0" applyFont="1" applyFill="1" applyBorder="1" applyAlignment="1">
      <alignment horizontal="center" vertical="center" wrapText="1"/>
    </xf>
    <xf numFmtId="14" fontId="55" fillId="0" borderId="50" xfId="0" applyNumberFormat="1" applyFont="1" applyBorder="1" applyAlignment="1">
      <alignment horizontal="center" vertical="center" wrapText="1"/>
    </xf>
    <xf numFmtId="14" fontId="55" fillId="0" borderId="125" xfId="0" applyNumberFormat="1" applyFont="1" applyBorder="1" applyAlignment="1">
      <alignment horizontal="center" vertical="center" wrapText="1"/>
    </xf>
    <xf numFmtId="0" fontId="25" fillId="12" borderId="34" xfId="0" applyFont="1" applyFill="1" applyBorder="1" applyAlignment="1">
      <alignment horizontal="center" vertical="center" wrapText="1"/>
    </xf>
    <xf numFmtId="0" fontId="25" fillId="12" borderId="124" xfId="0" applyFont="1" applyFill="1" applyBorder="1" applyAlignment="1">
      <alignment horizontal="center" vertical="center" wrapText="1"/>
    </xf>
    <xf numFmtId="0" fontId="30" fillId="12" borderId="34" xfId="0" applyFont="1" applyFill="1" applyBorder="1" applyAlignment="1">
      <alignment horizontal="left" vertical="center"/>
    </xf>
    <xf numFmtId="0" fontId="30" fillId="12" borderId="124" xfId="0" applyFont="1" applyFill="1" applyBorder="1" applyAlignment="1">
      <alignment horizontal="left" vertical="center"/>
    </xf>
    <xf numFmtId="0" fontId="55" fillId="12" borderId="34" xfId="0" applyFont="1" applyFill="1" applyBorder="1" applyAlignment="1">
      <alignment horizontal="center" vertical="center"/>
    </xf>
    <xf numFmtId="0" fontId="55" fillId="12" borderId="37" xfId="0" applyFont="1" applyFill="1" applyBorder="1" applyAlignment="1">
      <alignment horizontal="center" vertical="center"/>
    </xf>
    <xf numFmtId="0" fontId="55" fillId="12" borderId="124" xfId="0" applyFont="1" applyFill="1" applyBorder="1" applyAlignment="1">
      <alignment horizontal="center" vertical="center"/>
    </xf>
    <xf numFmtId="0" fontId="56" fillId="12" borderId="128" xfId="0" applyFont="1" applyFill="1" applyBorder="1" applyAlignment="1" applyProtection="1">
      <alignment horizontal="center" vertical="center" wrapText="1"/>
      <protection locked="0"/>
    </xf>
    <xf numFmtId="0" fontId="56" fillId="12" borderId="24" xfId="0" applyFont="1" applyFill="1" applyBorder="1" applyAlignment="1" applyProtection="1">
      <alignment horizontal="center" vertical="center" wrapText="1"/>
      <protection locked="0"/>
    </xf>
    <xf numFmtId="0" fontId="56" fillId="12" borderId="129" xfId="0" applyFont="1" applyFill="1" applyBorder="1" applyAlignment="1" applyProtection="1">
      <alignment horizontal="center" vertical="center" wrapText="1"/>
      <protection locked="0"/>
    </xf>
    <xf numFmtId="9" fontId="56" fillId="12" borderId="128" xfId="0" applyNumberFormat="1" applyFont="1" applyFill="1" applyBorder="1" applyAlignment="1" applyProtection="1">
      <alignment horizontal="center" vertical="center" wrapText="1"/>
      <protection locked="0"/>
    </xf>
    <xf numFmtId="9" fontId="56" fillId="12" borderId="129" xfId="0" applyNumberFormat="1" applyFont="1" applyFill="1" applyBorder="1" applyAlignment="1" applyProtection="1">
      <alignment horizontal="center" vertical="center" wrapText="1"/>
      <protection locked="0"/>
    </xf>
    <xf numFmtId="0" fontId="25" fillId="14" borderId="95" xfId="0" applyFont="1" applyFill="1" applyBorder="1" applyAlignment="1">
      <alignment horizontal="center" vertical="center" wrapText="1"/>
    </xf>
    <xf numFmtId="0" fontId="25" fillId="14" borderId="9" xfId="0" applyFont="1" applyFill="1" applyBorder="1" applyAlignment="1">
      <alignment horizontal="center" vertical="center" wrapText="1"/>
    </xf>
    <xf numFmtId="0" fontId="25" fillId="14" borderId="93" xfId="0" applyFont="1" applyFill="1" applyBorder="1" applyAlignment="1">
      <alignment horizontal="center" vertical="center" wrapText="1"/>
    </xf>
    <xf numFmtId="0" fontId="25" fillId="14" borderId="7" xfId="0" applyFont="1" applyFill="1" applyBorder="1" applyAlignment="1">
      <alignment horizontal="center" vertical="center" wrapText="1"/>
    </xf>
    <xf numFmtId="0" fontId="25" fillId="14" borderId="10" xfId="0" applyFont="1" applyFill="1" applyBorder="1" applyAlignment="1">
      <alignment horizontal="center" vertical="center" wrapText="1"/>
    </xf>
    <xf numFmtId="0" fontId="25" fillId="14" borderId="49" xfId="0" applyFont="1" applyFill="1" applyBorder="1" applyAlignment="1">
      <alignment horizontal="center" vertical="center" wrapText="1"/>
    </xf>
    <xf numFmtId="0" fontId="25" fillId="14" borderId="85" xfId="0" applyFont="1" applyFill="1" applyBorder="1" applyAlignment="1">
      <alignment horizontal="center" vertical="center" wrapText="1"/>
    </xf>
    <xf numFmtId="0" fontId="25" fillId="14" borderId="39" xfId="0" applyFont="1" applyFill="1" applyBorder="1" applyAlignment="1">
      <alignment horizontal="center" vertical="center" wrapText="1"/>
    </xf>
    <xf numFmtId="0" fontId="25" fillId="14" borderId="4" xfId="0" applyFont="1" applyFill="1" applyBorder="1" applyAlignment="1">
      <alignment horizontal="center" vertical="center" wrapText="1"/>
    </xf>
    <xf numFmtId="0" fontId="25" fillId="14" borderId="42" xfId="0" applyFont="1" applyFill="1" applyBorder="1" applyAlignment="1">
      <alignment horizontal="center" vertical="center" wrapText="1"/>
    </xf>
    <xf numFmtId="0" fontId="25" fillId="14" borderId="0" xfId="0" applyFont="1" applyFill="1" applyBorder="1" applyAlignment="1">
      <alignment horizontal="center" vertical="center" wrapText="1"/>
    </xf>
    <xf numFmtId="0" fontId="25" fillId="14" borderId="40" xfId="0" applyFont="1" applyFill="1" applyBorder="1" applyAlignment="1">
      <alignment horizontal="center" vertical="center" wrapText="1"/>
    </xf>
    <xf numFmtId="0" fontId="25" fillId="14" borderId="8" xfId="0" applyFont="1" applyFill="1" applyBorder="1" applyAlignment="1">
      <alignment horizontal="center" vertical="center" wrapText="1"/>
    </xf>
    <xf numFmtId="0" fontId="25" fillId="14" borderId="132" xfId="0" applyFont="1" applyFill="1" applyBorder="1" applyAlignment="1">
      <alignment horizontal="center" vertical="center" wrapText="1"/>
    </xf>
    <xf numFmtId="0" fontId="25" fillId="14" borderId="58" xfId="0" applyFont="1" applyFill="1" applyBorder="1" applyAlignment="1">
      <alignment horizontal="center" vertical="center" wrapText="1"/>
    </xf>
    <xf numFmtId="0" fontId="25" fillId="14" borderId="104" xfId="0" applyFont="1" applyFill="1" applyBorder="1" applyAlignment="1">
      <alignment horizontal="center" vertical="center" wrapText="1"/>
    </xf>
    <xf numFmtId="0" fontId="25" fillId="14" borderId="79" xfId="0" applyFont="1" applyFill="1" applyBorder="1" applyAlignment="1">
      <alignment horizontal="center" vertical="center" wrapText="1"/>
    </xf>
    <xf numFmtId="0" fontId="25" fillId="14" borderId="46" xfId="0" applyFont="1" applyFill="1" applyBorder="1" applyAlignment="1">
      <alignment horizontal="center" vertical="center" wrapText="1"/>
    </xf>
    <xf numFmtId="0" fontId="25" fillId="14" borderId="43" xfId="0" applyFont="1" applyFill="1" applyBorder="1" applyAlignment="1">
      <alignment horizontal="center" vertical="center" wrapText="1"/>
    </xf>
    <xf numFmtId="0" fontId="25" fillId="14" borderId="46" xfId="0" applyFont="1" applyFill="1" applyBorder="1" applyAlignment="1">
      <alignment horizontal="center" vertical="center" textRotation="90" wrapText="1"/>
    </xf>
    <xf numFmtId="0" fontId="25" fillId="14" borderId="43" xfId="0" applyFont="1" applyFill="1" applyBorder="1" applyAlignment="1">
      <alignment horizontal="center" vertical="center" textRotation="90" wrapText="1"/>
    </xf>
    <xf numFmtId="0" fontId="39" fillId="0" borderId="29" xfId="0" applyFont="1" applyBorder="1" applyAlignment="1">
      <alignment horizontal="center" vertical="center"/>
    </xf>
    <xf numFmtId="0" fontId="39" fillId="0" borderId="48" xfId="0" applyFont="1" applyBorder="1" applyAlignment="1">
      <alignment horizontal="center" vertical="center"/>
    </xf>
    <xf numFmtId="0" fontId="39" fillId="0" borderId="29" xfId="0" applyFont="1" applyBorder="1" applyAlignment="1">
      <alignment horizontal="center" vertical="center" wrapText="1"/>
    </xf>
    <xf numFmtId="0" fontId="39" fillId="0" borderId="48" xfId="0" applyFont="1" applyBorder="1" applyAlignment="1">
      <alignment horizontal="center" vertical="center" wrapText="1"/>
    </xf>
    <xf numFmtId="0" fontId="30" fillId="0" borderId="29" xfId="0" applyFont="1" applyFill="1" applyBorder="1" applyAlignment="1">
      <alignment horizontal="left" vertical="center" wrapText="1"/>
    </xf>
    <xf numFmtId="0" fontId="30" fillId="0" borderId="48" xfId="0" applyFont="1" applyFill="1" applyBorder="1" applyAlignment="1">
      <alignment horizontal="left" vertical="center" wrapText="1"/>
    </xf>
    <xf numFmtId="0" fontId="27" fillId="14" borderId="36" xfId="0" applyFont="1" applyFill="1" applyBorder="1" applyAlignment="1">
      <alignment horizontal="left" vertical="center" wrapText="1"/>
    </xf>
    <xf numFmtId="0" fontId="27" fillId="14" borderId="24" xfId="0" applyFont="1" applyFill="1" applyBorder="1" applyAlignment="1">
      <alignment horizontal="left" vertical="center" wrapText="1"/>
    </xf>
    <xf numFmtId="0" fontId="27" fillId="14" borderId="13" xfId="0" applyFont="1" applyFill="1" applyBorder="1" applyAlignment="1">
      <alignment horizontal="left" vertical="center" wrapText="1"/>
    </xf>
    <xf numFmtId="0" fontId="32" fillId="12" borderId="36" xfId="0" applyFont="1" applyFill="1" applyBorder="1" applyAlignment="1">
      <alignment horizontal="left" vertical="center" wrapText="1"/>
    </xf>
    <xf numFmtId="0" fontId="32" fillId="12" borderId="24" xfId="0" applyFont="1" applyFill="1" applyBorder="1" applyAlignment="1">
      <alignment horizontal="left" vertical="center" wrapText="1"/>
    </xf>
    <xf numFmtId="0" fontId="32" fillId="12" borderId="13" xfId="0" applyFont="1" applyFill="1" applyBorder="1" applyAlignment="1">
      <alignment horizontal="left" vertical="center" wrapText="1"/>
    </xf>
    <xf numFmtId="0" fontId="25" fillId="12" borderId="36" xfId="0" applyFont="1" applyFill="1" applyBorder="1" applyAlignment="1">
      <alignment horizontal="left" vertical="center" wrapText="1"/>
    </xf>
    <xf numFmtId="0" fontId="25" fillId="12" borderId="24" xfId="0" applyFont="1" applyFill="1" applyBorder="1" applyAlignment="1">
      <alignment horizontal="left" vertical="center" wrapText="1"/>
    </xf>
    <xf numFmtId="0" fontId="25" fillId="12" borderId="13" xfId="0" applyFont="1" applyFill="1" applyBorder="1" applyAlignment="1">
      <alignment horizontal="left" vertical="center" wrapText="1"/>
    </xf>
    <xf numFmtId="0" fontId="25" fillId="12" borderId="0" xfId="0" applyFont="1" applyFill="1" applyAlignment="1">
      <alignment horizontal="left" vertical="center" wrapText="1"/>
    </xf>
    <xf numFmtId="0" fontId="30" fillId="12" borderId="17" xfId="0" applyFont="1" applyFill="1" applyBorder="1" applyAlignment="1">
      <alignment horizontal="left" vertical="center" wrapText="1"/>
    </xf>
    <xf numFmtId="0" fontId="30" fillId="12" borderId="0" xfId="0" applyFont="1" applyFill="1" applyAlignment="1">
      <alignment horizontal="left" vertical="center" wrapText="1"/>
    </xf>
    <xf numFmtId="0" fontId="30" fillId="12" borderId="3" xfId="0" applyFont="1" applyFill="1" applyBorder="1" applyAlignment="1">
      <alignment horizontal="left" vertical="center" wrapText="1"/>
    </xf>
    <xf numFmtId="0" fontId="30" fillId="12" borderId="0" xfId="0" applyFont="1" applyFill="1" applyBorder="1" applyAlignment="1">
      <alignment horizontal="left" vertical="center" wrapText="1"/>
    </xf>
    <xf numFmtId="0" fontId="25" fillId="14" borderId="28" xfId="0" applyFont="1" applyFill="1" applyBorder="1" applyAlignment="1">
      <alignment horizontal="center" vertical="center" wrapText="1"/>
    </xf>
    <xf numFmtId="0" fontId="25" fillId="14" borderId="29" xfId="0" applyFont="1" applyFill="1" applyBorder="1" applyAlignment="1">
      <alignment horizontal="center" vertical="center" wrapText="1"/>
    </xf>
    <xf numFmtId="0" fontId="25" fillId="14" borderId="105" xfId="0" applyFont="1" applyFill="1" applyBorder="1" applyAlignment="1">
      <alignment horizontal="center" vertical="center" wrapText="1"/>
    </xf>
    <xf numFmtId="0" fontId="25" fillId="14" borderId="29" xfId="0" applyFont="1" applyFill="1" applyBorder="1" applyAlignment="1">
      <alignment horizontal="center" vertical="center"/>
    </xf>
    <xf numFmtId="0" fontId="25" fillId="14" borderId="46" xfId="0" applyFont="1" applyFill="1" applyBorder="1" applyAlignment="1">
      <alignment horizontal="center" vertical="center"/>
    </xf>
    <xf numFmtId="0" fontId="25" fillId="14" borderId="52" xfId="0" applyFont="1" applyFill="1" applyBorder="1" applyAlignment="1">
      <alignment horizontal="center" vertical="center" wrapText="1"/>
    </xf>
    <xf numFmtId="0" fontId="25" fillId="14" borderId="44"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25" fillId="14" borderId="29" xfId="0" applyFont="1" applyFill="1" applyBorder="1" applyAlignment="1">
      <alignment horizontal="center"/>
    </xf>
    <xf numFmtId="0" fontId="32" fillId="12" borderId="60" xfId="0" applyFont="1" applyFill="1" applyBorder="1" applyAlignment="1">
      <alignment horizontal="center" vertical="center"/>
    </xf>
    <xf numFmtId="0" fontId="32" fillId="12" borderId="61" xfId="0" applyFont="1" applyFill="1" applyBorder="1" applyAlignment="1">
      <alignment horizontal="center" vertical="center"/>
    </xf>
    <xf numFmtId="14" fontId="32" fillId="12" borderId="48" xfId="0" applyNumberFormat="1" applyFont="1" applyFill="1" applyBorder="1" applyAlignment="1">
      <alignment horizontal="center" vertical="center"/>
    </xf>
    <xf numFmtId="14" fontId="32" fillId="12" borderId="26" xfId="0" applyNumberFormat="1" applyFont="1" applyFill="1" applyBorder="1" applyAlignment="1">
      <alignment horizontal="center" vertical="center"/>
    </xf>
    <xf numFmtId="0" fontId="30" fillId="12" borderId="0" xfId="0" applyFont="1" applyFill="1" applyAlignment="1">
      <alignment horizontal="left" vertical="top"/>
    </xf>
    <xf numFmtId="165" fontId="25" fillId="12" borderId="54" xfId="0" applyNumberFormat="1" applyFont="1" applyFill="1" applyBorder="1" applyAlignment="1">
      <alignment horizontal="center" vertical="center"/>
    </xf>
    <xf numFmtId="165" fontId="25" fillId="12" borderId="55" xfId="0" applyNumberFormat="1" applyFont="1" applyFill="1" applyBorder="1" applyAlignment="1">
      <alignment horizontal="center" vertical="center"/>
    </xf>
    <xf numFmtId="0" fontId="27" fillId="14" borderId="36" xfId="0" applyFont="1" applyFill="1" applyBorder="1" applyAlignment="1">
      <alignment horizontal="center" vertical="center"/>
    </xf>
    <xf numFmtId="0" fontId="27" fillId="14" borderId="24" xfId="0" applyFont="1" applyFill="1" applyBorder="1" applyAlignment="1">
      <alignment horizontal="center" vertical="center"/>
    </xf>
    <xf numFmtId="0" fontId="27" fillId="14" borderId="13" xfId="0" applyFont="1" applyFill="1" applyBorder="1" applyAlignment="1">
      <alignment horizontal="center" vertical="center"/>
    </xf>
    <xf numFmtId="0" fontId="27" fillId="14" borderId="63" xfId="0" applyFont="1" applyFill="1" applyBorder="1" applyAlignment="1">
      <alignment horizontal="center" vertical="center"/>
    </xf>
    <xf numFmtId="0" fontId="27" fillId="14" borderId="60" xfId="0" applyFont="1" applyFill="1" applyBorder="1" applyAlignment="1">
      <alignment horizontal="center" vertical="center"/>
    </xf>
    <xf numFmtId="0" fontId="27" fillId="14" borderId="61" xfId="0" applyFont="1" applyFill="1" applyBorder="1" applyAlignment="1">
      <alignment horizontal="center" vertical="center"/>
    </xf>
    <xf numFmtId="49" fontId="32" fillId="12" borderId="36" xfId="0" applyNumberFormat="1" applyFont="1" applyFill="1" applyBorder="1" applyAlignment="1">
      <alignment horizontal="left" vertical="center" wrapText="1"/>
    </xf>
    <xf numFmtId="49" fontId="32" fillId="12" borderId="24" xfId="0" applyNumberFormat="1" applyFont="1" applyFill="1" applyBorder="1" applyAlignment="1">
      <alignment horizontal="left" vertical="center" wrapText="1"/>
    </xf>
    <xf numFmtId="49" fontId="32" fillId="12" borderId="13" xfId="0" applyNumberFormat="1" applyFont="1" applyFill="1" applyBorder="1" applyAlignment="1">
      <alignment horizontal="left" vertical="center" wrapText="1"/>
    </xf>
    <xf numFmtId="0" fontId="41" fillId="0" borderId="14" xfId="0" applyFont="1" applyBorder="1" applyAlignment="1">
      <alignment horizontal="center" vertical="center"/>
    </xf>
    <xf numFmtId="0" fontId="41" fillId="0" borderId="53" xfId="0" applyFont="1" applyBorder="1" applyAlignment="1">
      <alignment horizontal="center" vertical="center"/>
    </xf>
    <xf numFmtId="0" fontId="41" fillId="0" borderId="17" xfId="0" applyFont="1" applyBorder="1" applyAlignment="1">
      <alignment horizontal="center" vertical="center"/>
    </xf>
    <xf numFmtId="0" fontId="41" fillId="0" borderId="56" xfId="0" applyFont="1" applyBorder="1" applyAlignment="1">
      <alignment horizontal="center" vertical="center"/>
    </xf>
    <xf numFmtId="0" fontId="41" fillId="0" borderId="18" xfId="0" applyFont="1" applyBorder="1" applyAlignment="1">
      <alignment horizontal="center" vertical="center"/>
    </xf>
    <xf numFmtId="0" fontId="41" fillId="0" borderId="59" xfId="0" applyFont="1" applyBorder="1" applyAlignment="1">
      <alignment horizontal="center" vertical="center"/>
    </xf>
    <xf numFmtId="0" fontId="27" fillId="0" borderId="54" xfId="0" applyFont="1" applyBorder="1" applyAlignment="1">
      <alignment horizontal="center" vertical="center"/>
    </xf>
    <xf numFmtId="0" fontId="32" fillId="12" borderId="54" xfId="0" applyFont="1" applyFill="1" applyBorder="1" applyAlignment="1">
      <alignment horizontal="center" vertical="center"/>
    </xf>
    <xf numFmtId="0" fontId="32" fillId="12" borderId="55" xfId="0" applyFont="1" applyFill="1" applyBorder="1" applyAlignment="1">
      <alignment horizontal="center" vertical="center"/>
    </xf>
    <xf numFmtId="0" fontId="32" fillId="12" borderId="29" xfId="0" applyFont="1" applyFill="1" applyBorder="1" applyAlignment="1">
      <alignment horizontal="center" vertical="center"/>
    </xf>
    <xf numFmtId="0" fontId="32" fillId="12" borderId="25" xfId="0" applyFont="1" applyFill="1" applyBorder="1" applyAlignment="1">
      <alignment horizontal="center" vertical="center"/>
    </xf>
    <xf numFmtId="0" fontId="27" fillId="0" borderId="57" xfId="0" applyFont="1" applyBorder="1" applyAlignment="1">
      <alignment horizontal="center" vertical="center"/>
    </xf>
    <xf numFmtId="0" fontId="32" fillId="12" borderId="57" xfId="0" applyFont="1" applyFill="1" applyBorder="1" applyAlignment="1">
      <alignment horizontal="center" vertical="center"/>
    </xf>
    <xf numFmtId="0" fontId="32" fillId="12" borderId="58" xfId="0" applyFont="1" applyFill="1" applyBorder="1" applyAlignment="1">
      <alignment horizontal="center" vertical="center"/>
    </xf>
    <xf numFmtId="164" fontId="32" fillId="12" borderId="46" xfId="0" applyNumberFormat="1" applyFont="1" applyFill="1" applyBorder="1" applyAlignment="1">
      <alignment horizontal="center" vertical="center"/>
    </xf>
    <xf numFmtId="164" fontId="32" fillId="12" borderId="52" xfId="0" applyNumberFormat="1" applyFont="1" applyFill="1" applyBorder="1" applyAlignment="1">
      <alignment horizontal="center" vertical="center"/>
    </xf>
    <xf numFmtId="0" fontId="27" fillId="0" borderId="60" xfId="0" applyFont="1" applyBorder="1" applyAlignment="1">
      <alignment horizontal="center" vertical="center"/>
    </xf>
    <xf numFmtId="9" fontId="38" fillId="0" borderId="46" xfId="0" applyNumberFormat="1" applyFont="1" applyBorder="1" applyAlignment="1" applyProtection="1">
      <alignment horizontal="center" vertical="center" wrapText="1"/>
      <protection locked="0"/>
    </xf>
    <xf numFmtId="14" fontId="38" fillId="0" borderId="29" xfId="0" applyNumberFormat="1" applyFont="1" applyBorder="1" applyAlignment="1" applyProtection="1">
      <alignment horizontal="center" vertical="center" wrapText="1"/>
      <protection locked="0"/>
    </xf>
    <xf numFmtId="14" fontId="38" fillId="0" borderId="46" xfId="0" applyNumberFormat="1" applyFont="1" applyBorder="1" applyAlignment="1" applyProtection="1">
      <alignment horizontal="center" vertical="center" wrapText="1"/>
      <protection locked="0"/>
    </xf>
    <xf numFmtId="14" fontId="38" fillId="0" borderId="48" xfId="0" applyNumberFormat="1" applyFont="1" applyBorder="1" applyAlignment="1" applyProtection="1">
      <alignment horizontal="center" vertical="center" wrapText="1"/>
      <protection locked="0"/>
    </xf>
    <xf numFmtId="9" fontId="38" fillId="0" borderId="46" xfId="0" applyNumberFormat="1" applyFont="1" applyFill="1" applyBorder="1" applyAlignment="1" applyProtection="1">
      <alignment horizontal="center" vertical="center" wrapText="1"/>
      <protection locked="0"/>
    </xf>
    <xf numFmtId="0" fontId="38" fillId="0" borderId="29" xfId="0" applyFont="1" applyBorder="1" applyAlignment="1">
      <alignment horizontal="center"/>
    </xf>
    <xf numFmtId="0" fontId="38" fillId="0" borderId="25" xfId="0" applyFont="1" applyBorder="1" applyAlignment="1">
      <alignment horizontal="center"/>
    </xf>
    <xf numFmtId="0" fontId="38" fillId="0" borderId="46" xfId="0" applyFont="1" applyBorder="1" applyAlignment="1">
      <alignment horizontal="center"/>
    </xf>
    <xf numFmtId="0" fontId="38" fillId="0" borderId="52" xfId="0" applyFont="1" applyBorder="1" applyAlignment="1">
      <alignment horizontal="center"/>
    </xf>
    <xf numFmtId="0" fontId="38" fillId="0" borderId="48" xfId="0" applyFont="1" applyBorder="1" applyAlignment="1">
      <alignment horizontal="center"/>
    </xf>
    <xf numFmtId="0" fontId="38" fillId="0" borderId="26" xfId="0" applyFont="1" applyBorder="1" applyAlignment="1">
      <alignment horizontal="center"/>
    </xf>
    <xf numFmtId="0" fontId="31" fillId="0" borderId="36" xfId="0" applyFont="1" applyBorder="1" applyAlignment="1">
      <alignment horizontal="center"/>
    </xf>
    <xf numFmtId="0" fontId="31" fillId="0" borderId="24" xfId="0" applyFont="1" applyBorder="1" applyAlignment="1">
      <alignment horizontal="center"/>
    </xf>
    <xf numFmtId="0" fontId="31" fillId="0" borderId="13" xfId="0" applyFont="1" applyBorder="1" applyAlignment="1">
      <alignment horizontal="center"/>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13" xfId="0" applyFont="1" applyBorder="1" applyAlignment="1">
      <alignment horizontal="center" vertical="center" wrapText="1"/>
    </xf>
    <xf numFmtId="0" fontId="59" fillId="0" borderId="92" xfId="0" applyFont="1" applyFill="1" applyBorder="1" applyAlignment="1">
      <alignment horizontal="center"/>
    </xf>
    <xf numFmtId="0" fontId="59" fillId="0" borderId="6" xfId="0" applyFont="1" applyFill="1" applyBorder="1" applyAlignment="1">
      <alignment horizontal="center"/>
    </xf>
    <xf numFmtId="14" fontId="63" fillId="0" borderId="46" xfId="0" applyNumberFormat="1" applyFont="1" applyFill="1" applyBorder="1" applyAlignment="1">
      <alignment horizontal="center" vertical="top" wrapText="1"/>
    </xf>
    <xf numFmtId="0" fontId="46" fillId="0" borderId="46" xfId="0" applyFont="1" applyFill="1" applyBorder="1" applyAlignment="1">
      <alignment horizontal="center" vertical="center"/>
    </xf>
    <xf numFmtId="0" fontId="63" fillId="0" borderId="92" xfId="0" applyFont="1" applyFill="1" applyBorder="1" applyAlignment="1" applyProtection="1">
      <alignment horizontal="center" vertical="top" wrapText="1"/>
      <protection locked="0"/>
    </xf>
    <xf numFmtId="0" fontId="63" fillId="0" borderId="6" xfId="0" applyFont="1" applyFill="1" applyBorder="1" applyAlignment="1" applyProtection="1">
      <alignment horizontal="center" vertical="top" wrapText="1"/>
      <protection locked="0"/>
    </xf>
    <xf numFmtId="0" fontId="62" fillId="16" borderId="46" xfId="0" applyFont="1" applyFill="1" applyBorder="1" applyAlignment="1">
      <alignment horizontal="center" vertical="center" wrapText="1"/>
    </xf>
    <xf numFmtId="0" fontId="65" fillId="17" borderId="46" xfId="0" applyFont="1" applyFill="1" applyBorder="1" applyAlignment="1">
      <alignment horizontal="center" vertical="center" wrapText="1"/>
    </xf>
    <xf numFmtId="0" fontId="62" fillId="16" borderId="46" xfId="0" applyFont="1" applyFill="1" applyBorder="1" applyAlignment="1">
      <alignment horizontal="center" wrapText="1"/>
    </xf>
    <xf numFmtId="0" fontId="62" fillId="16" borderId="15" xfId="0" applyFont="1" applyFill="1" applyBorder="1" applyAlignment="1">
      <alignment horizontal="center" vertical="center" wrapText="1"/>
    </xf>
    <xf numFmtId="0" fontId="62" fillId="16" borderId="16" xfId="0" applyFont="1" applyFill="1" applyBorder="1" applyAlignment="1">
      <alignment horizontal="center" vertical="center" wrapText="1"/>
    </xf>
    <xf numFmtId="0" fontId="59" fillId="0" borderId="48" xfId="0" applyFont="1" applyBorder="1" applyAlignment="1">
      <alignment horizontal="center" vertical="center" wrapText="1"/>
    </xf>
    <xf numFmtId="0" fontId="67" fillId="14" borderId="14" xfId="0" applyFont="1" applyFill="1" applyBorder="1" applyAlignment="1">
      <alignment horizontal="center" vertical="center" wrapText="1"/>
    </xf>
    <xf numFmtId="0" fontId="67" fillId="14" borderId="15" xfId="0" applyFont="1" applyFill="1" applyBorder="1" applyAlignment="1">
      <alignment horizontal="center" vertical="center" wrapText="1"/>
    </xf>
    <xf numFmtId="0" fontId="67" fillId="14" borderId="126" xfId="0" applyFont="1" applyFill="1" applyBorder="1" applyAlignment="1">
      <alignment horizontal="center" vertical="center" wrapText="1"/>
    </xf>
    <xf numFmtId="0" fontId="67" fillId="14" borderId="17" xfId="0" applyFont="1" applyFill="1" applyBorder="1" applyAlignment="1">
      <alignment horizontal="center" vertical="center" wrapText="1"/>
    </xf>
    <xf numFmtId="0" fontId="67" fillId="14" borderId="0" xfId="0" applyFont="1" applyFill="1" applyAlignment="1">
      <alignment horizontal="center" vertical="center" wrapText="1"/>
    </xf>
    <xf numFmtId="0" fontId="67" fillId="14" borderId="40" xfId="0" applyFont="1" applyFill="1" applyBorder="1" applyAlignment="1">
      <alignment horizontal="center" vertical="center" wrapText="1"/>
    </xf>
    <xf numFmtId="0" fontId="67" fillId="14" borderId="18" xfId="0" applyFont="1" applyFill="1" applyBorder="1" applyAlignment="1">
      <alignment horizontal="center" vertical="center" wrapText="1"/>
    </xf>
    <xf numFmtId="0" fontId="67" fillId="14" borderId="1" xfId="0" applyFont="1" applyFill="1" applyBorder="1" applyAlignment="1">
      <alignment horizontal="center" vertical="center" wrapText="1"/>
    </xf>
    <xf numFmtId="0" fontId="67" fillId="14" borderId="127" xfId="0" applyFont="1" applyFill="1" applyBorder="1" applyAlignment="1">
      <alignment horizontal="center" vertical="center" wrapText="1"/>
    </xf>
    <xf numFmtId="0" fontId="65" fillId="17" borderId="11" xfId="0" applyFont="1" applyFill="1" applyBorder="1" applyAlignment="1">
      <alignment horizontal="center" vertical="center" wrapText="1"/>
    </xf>
    <xf numFmtId="0" fontId="60" fillId="12" borderId="36" xfId="0" applyFont="1" applyFill="1" applyBorder="1" applyAlignment="1">
      <alignment horizontal="center"/>
    </xf>
    <xf numFmtId="0" fontId="60" fillId="12" borderId="24" xfId="0" applyFont="1" applyFill="1" applyBorder="1" applyAlignment="1">
      <alignment horizontal="center"/>
    </xf>
    <xf numFmtId="0" fontId="60" fillId="12" borderId="13" xfId="0" applyFont="1" applyFill="1" applyBorder="1" applyAlignment="1">
      <alignment horizontal="center"/>
    </xf>
    <xf numFmtId="0" fontId="61" fillId="13" borderId="28" xfId="0" applyFont="1" applyFill="1" applyBorder="1" applyAlignment="1">
      <alignment horizontal="center"/>
    </xf>
    <xf numFmtId="0" fontId="61" fillId="13" borderId="29" xfId="0" applyFont="1" applyFill="1" applyBorder="1" applyAlignment="1">
      <alignment horizontal="center"/>
    </xf>
    <xf numFmtId="0" fontId="61" fillId="13" borderId="34" xfId="0" applyFont="1" applyFill="1" applyBorder="1" applyAlignment="1">
      <alignment horizontal="center"/>
    </xf>
    <xf numFmtId="0" fontId="65" fillId="17" borderId="28" xfId="0" applyFont="1" applyFill="1" applyBorder="1" applyAlignment="1">
      <alignment horizontal="center" vertical="center" wrapText="1"/>
    </xf>
    <xf numFmtId="0" fontId="65" fillId="17" borderId="105" xfId="0" applyFont="1" applyFill="1" applyBorder="1" applyAlignment="1">
      <alignment horizontal="center" vertical="center" wrapText="1"/>
    </xf>
    <xf numFmtId="0" fontId="65" fillId="17" borderId="29" xfId="0" applyFont="1" applyFill="1" applyBorder="1" applyAlignment="1">
      <alignment horizontal="center" vertical="center" wrapText="1"/>
    </xf>
    <xf numFmtId="0" fontId="66" fillId="17" borderId="29" xfId="0" applyFont="1" applyFill="1" applyBorder="1" applyAlignment="1">
      <alignment horizontal="center" vertical="center" wrapText="1"/>
    </xf>
    <xf numFmtId="14" fontId="63" fillId="0" borderId="92" xfId="0" applyNumberFormat="1" applyFont="1" applyFill="1" applyBorder="1" applyAlignment="1">
      <alignment horizontal="center" vertical="center" wrapText="1"/>
    </xf>
    <xf numFmtId="14" fontId="63" fillId="0" borderId="104" xfId="0" applyNumberFormat="1" applyFont="1" applyFill="1" applyBorder="1" applyAlignment="1">
      <alignment horizontal="center" vertical="center" wrapText="1"/>
    </xf>
    <xf numFmtId="14" fontId="63" fillId="0" borderId="6" xfId="0" applyNumberFormat="1" applyFont="1" applyFill="1" applyBorder="1" applyAlignment="1">
      <alignment horizontal="center" vertical="center" wrapText="1"/>
    </xf>
    <xf numFmtId="14" fontId="63" fillId="0" borderId="92" xfId="0" applyNumberFormat="1" applyFont="1" applyFill="1" applyBorder="1" applyAlignment="1">
      <alignment horizontal="center" vertical="top" wrapText="1"/>
    </xf>
    <xf numFmtId="14" fontId="63" fillId="0" borderId="104" xfId="0" applyNumberFormat="1" applyFont="1" applyFill="1" applyBorder="1" applyAlignment="1">
      <alignment horizontal="center" vertical="top" wrapText="1"/>
    </xf>
    <xf numFmtId="14" fontId="63" fillId="0" borderId="6" xfId="0" applyNumberFormat="1" applyFont="1" applyFill="1" applyBorder="1" applyAlignment="1">
      <alignment horizontal="center" vertical="top" wrapText="1"/>
    </xf>
    <xf numFmtId="0" fontId="65" fillId="17" borderId="41" xfId="0" applyFont="1" applyFill="1" applyBorder="1" applyAlignment="1">
      <alignment horizontal="center" vertical="center" wrapText="1"/>
    </xf>
    <xf numFmtId="0" fontId="65" fillId="17" borderId="52" xfId="0" applyFont="1" applyFill="1" applyBorder="1" applyAlignment="1">
      <alignment horizontal="center" vertical="center" wrapText="1"/>
    </xf>
  </cellXfs>
  <cellStyles count="3">
    <cellStyle name="Normal" xfId="0" builtinId="0"/>
    <cellStyle name="Normal 2" xfId="1" xr:uid="{00000000-0005-0000-0000-000001000000}"/>
    <cellStyle name="Porcentaje 2" xfId="2" xr:uid="{26BDEC3D-6436-431B-9BAB-BDED8C4DF167}"/>
  </cellStyles>
  <dxfs count="137">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ont>
        <color auto="1"/>
      </font>
      <fill>
        <patternFill>
          <bgColor rgb="FFFF0000"/>
        </patternFill>
      </fill>
    </dxf>
    <dxf>
      <fill>
        <patternFill>
          <bgColor rgb="FFFFFF00"/>
        </patternFill>
      </fill>
    </dxf>
    <dxf>
      <fill>
        <patternFill>
          <bgColor rgb="FF00B050"/>
        </patternFill>
      </fill>
    </dxf>
    <dxf>
      <font>
        <color auto="1"/>
      </font>
      <fill>
        <patternFill>
          <bgColor rgb="FFFF0000"/>
        </patternFill>
      </fill>
    </dxf>
    <dxf>
      <fill>
        <patternFill>
          <bgColor rgb="FFFFFF00"/>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0033"/>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213632</xdr:rowOff>
    </xdr:from>
    <xdr:to>
      <xdr:col>1</xdr:col>
      <xdr:colOff>1265466</xdr:colOff>
      <xdr:row>3</xdr:row>
      <xdr:rowOff>117644</xdr:rowOff>
    </xdr:to>
    <xdr:pic>
      <xdr:nvPicPr>
        <xdr:cNvPr id="2" name="Imagen 1">
          <a:extLst>
            <a:ext uri="{FF2B5EF4-FFF2-40B4-BE49-F238E27FC236}">
              <a16:creationId xmlns:a16="http://schemas.microsoft.com/office/drawing/2014/main" id="{9EE63ED8-8FFD-4634-9B7B-591A478B3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458561"/>
          <a:ext cx="1782536" cy="74765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9444</xdr:colOff>
      <xdr:row>0</xdr:row>
      <xdr:rowOff>63234</xdr:rowOff>
    </xdr:from>
    <xdr:to>
      <xdr:col>2</xdr:col>
      <xdr:colOff>383241</xdr:colOff>
      <xdr:row>2</xdr:row>
      <xdr:rowOff>178180</xdr:rowOff>
    </xdr:to>
    <xdr:pic>
      <xdr:nvPicPr>
        <xdr:cNvPr id="3" name="Imagen 1">
          <a:extLst>
            <a:ext uri="{FF2B5EF4-FFF2-40B4-BE49-F238E27FC236}">
              <a16:creationId xmlns:a16="http://schemas.microsoft.com/office/drawing/2014/main" id="{6715E9F2-67BA-4303-A892-390DA6C79F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4062" y="63234"/>
          <a:ext cx="788414" cy="5743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447675</xdr:colOff>
      <xdr:row>4</xdr:row>
      <xdr:rowOff>47625</xdr:rowOff>
    </xdr:from>
    <xdr:to>
      <xdr:col>1</xdr:col>
      <xdr:colOff>1457325</xdr:colOff>
      <xdr:row>6</xdr:row>
      <xdr:rowOff>609600</xdr:rowOff>
    </xdr:to>
    <xdr:pic>
      <xdr:nvPicPr>
        <xdr:cNvPr id="2" name="Imagen 1">
          <a:extLst>
            <a:ext uri="{FF2B5EF4-FFF2-40B4-BE49-F238E27FC236}">
              <a16:creationId xmlns:a16="http://schemas.microsoft.com/office/drawing/2014/main" id="{C49E7616-0665-4715-8D7B-E37A95308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108585"/>
          <a:ext cx="1634490" cy="11715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42</xdr:col>
      <xdr:colOff>103909</xdr:colOff>
      <xdr:row>43</xdr:row>
      <xdr:rowOff>207818</xdr:rowOff>
    </xdr:from>
    <xdr:to>
      <xdr:col>45</xdr:col>
      <xdr:colOff>692727</xdr:colOff>
      <xdr:row>43</xdr:row>
      <xdr:rowOff>1818409</xdr:rowOff>
    </xdr:to>
    <xdr:sp macro="" textlink="">
      <xdr:nvSpPr>
        <xdr:cNvPr id="3" name="CuadroTexto 2">
          <a:extLst>
            <a:ext uri="{FF2B5EF4-FFF2-40B4-BE49-F238E27FC236}">
              <a16:creationId xmlns:a16="http://schemas.microsoft.com/office/drawing/2014/main" id="{FCDECC85-F55D-433A-AB2C-E6F8310952ED}"/>
            </a:ext>
          </a:extLst>
        </xdr:cNvPr>
        <xdr:cNvSpPr txBox="1"/>
      </xdr:nvSpPr>
      <xdr:spPr>
        <a:xfrm>
          <a:off x="69179209" y="35953238"/>
          <a:ext cx="3316778" cy="16105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4000">
              <a:latin typeface="Arial Rounded MT Bold" panose="020F0704030504030204" pitchFamily="34" charset="0"/>
            </a:rPr>
            <a:t>ORIGINAL</a:t>
          </a:r>
          <a:r>
            <a:rPr lang="es-CO" sz="4000" baseline="0">
              <a:latin typeface="Arial Rounded MT Bold" panose="020F0704030504030204" pitchFamily="34" charset="0"/>
            </a:rPr>
            <a:t> FIRMADO</a:t>
          </a:r>
          <a:endParaRPr lang="es-CO" sz="4000">
            <a:latin typeface="Arial Rounded MT Bold" panose="020F07040305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cadena/GCR%20-%20ANI/Gestion%20de%20Riesgos/Copia%20de%20Sistemas%20de%20la%20informaci&#243;n%20y%20comunicaci&#243;n%202019%20-%20mapa%20de%20riesgos%202019%20Version%20Andr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maldonado/Downloads/20160411MapaRiesgosPInfoComun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EPG-F-012"/>
      <sheetName val="Fm-20 "/>
      <sheetName val="DB"/>
      <sheetName val="SEPG-F-030"/>
      <sheetName val="Matriz de cambios"/>
      <sheetName val="Hoja1"/>
    </sheetNames>
    <sheetDataSet>
      <sheetData sheetId="0" refreshError="1"/>
      <sheetData sheetId="1" refreshError="1">
        <row r="7">
          <cell r="A7" t="str">
            <v>PROCESO GESTIÓN DE LA INFORMACIÓN Y COMUNICACIONES</v>
          </cell>
          <cell r="B7"/>
          <cell r="C7"/>
          <cell r="D7"/>
          <cell r="E7"/>
          <cell r="F7"/>
          <cell r="G7"/>
          <cell r="H7"/>
          <cell r="I7"/>
          <cell r="J7"/>
          <cell r="K7"/>
          <cell r="L7"/>
          <cell r="M7"/>
        </row>
      </sheetData>
      <sheetData sheetId="2" refreshError="1"/>
      <sheetData sheetId="3" refreshError="1">
        <row r="12">
          <cell r="K12">
            <v>1</v>
          </cell>
        </row>
        <row r="13">
          <cell r="K13">
            <v>6</v>
          </cell>
        </row>
        <row r="14">
          <cell r="K14">
            <v>7</v>
          </cell>
        </row>
        <row r="15">
          <cell r="K15">
            <v>11</v>
          </cell>
        </row>
        <row r="16">
          <cell r="K16">
            <v>13</v>
          </cell>
        </row>
        <row r="22">
          <cell r="M22">
            <v>7</v>
          </cell>
        </row>
        <row r="24">
          <cell r="M24">
            <v>7</v>
          </cell>
        </row>
        <row r="26">
          <cell r="M26">
            <v>7</v>
          </cell>
        </row>
        <row r="27">
          <cell r="P27" t="str">
            <v>Riesgo Alto (Z-13)</v>
          </cell>
        </row>
      </sheetData>
      <sheetData sheetId="4" refreshError="1"/>
      <sheetData sheetId="5" refreshError="1">
        <row r="5">
          <cell r="B5" t="str">
            <v>ESTRATEGICO</v>
          </cell>
          <cell r="D5">
            <v>1</v>
          </cell>
          <cell r="N5" t="str">
            <v>EVITAR EL RIESGO</v>
          </cell>
        </row>
        <row r="6">
          <cell r="B6" t="str">
            <v>OPERATIVO</v>
          </cell>
          <cell r="D6">
            <v>0</v>
          </cell>
          <cell r="N6" t="str">
            <v>REDUCIR EL RIESGO</v>
          </cell>
        </row>
        <row r="7">
          <cell r="B7" t="str">
            <v>FINANCIERO</v>
          </cell>
          <cell r="N7" t="str">
            <v>COMPARTIR O 
TRANSFERIR EL RIESGO</v>
          </cell>
        </row>
        <row r="8">
          <cell r="B8" t="str">
            <v>CUMPLIMIENTO</v>
          </cell>
          <cell r="N8" t="str">
            <v>ASUMIR EL RIESGO</v>
          </cell>
        </row>
        <row r="9">
          <cell r="B9" t="str">
            <v>IMAGEN</v>
          </cell>
        </row>
        <row r="10">
          <cell r="B10" t="str">
            <v>TECNOLOGIA</v>
          </cell>
        </row>
        <row r="11">
          <cell r="B11" t="str">
            <v>TECNICO</v>
          </cell>
        </row>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row>
        <row r="42">
          <cell r="B42">
            <v>6</v>
          </cell>
          <cell r="C42" t="str">
            <v>Riesgo Bajo (Z-4)</v>
          </cell>
          <cell r="D42"/>
        </row>
        <row r="43">
          <cell r="B43">
            <v>7</v>
          </cell>
          <cell r="C43" t="str">
            <v>Riesgo Moderado (Z-8)</v>
          </cell>
          <cell r="D43"/>
        </row>
        <row r="44">
          <cell r="B44">
            <v>11</v>
          </cell>
          <cell r="C44" t="str">
            <v>Riesgo Alto (Z-15)</v>
          </cell>
          <cell r="D44"/>
        </row>
        <row r="45">
          <cell r="B45">
            <v>12</v>
          </cell>
          <cell r="C45" t="str">
            <v>Riesgo Bajo (Z-5)</v>
          </cell>
          <cell r="D45"/>
        </row>
        <row r="46">
          <cell r="B46">
            <v>13</v>
          </cell>
          <cell r="C46" t="str">
            <v>Riesgo Alto (Z17)</v>
          </cell>
          <cell r="D46"/>
        </row>
        <row r="47">
          <cell r="B47">
            <v>14</v>
          </cell>
          <cell r="C47" t="str">
            <v>Riesgo Moderado (Z-9)</v>
          </cell>
          <cell r="D47"/>
        </row>
        <row r="48">
          <cell r="B48">
            <v>18</v>
          </cell>
          <cell r="C48" t="str">
            <v>Riesgo Moderado (Z-7)</v>
          </cell>
          <cell r="D48"/>
        </row>
        <row r="49">
          <cell r="B49">
            <v>21</v>
          </cell>
          <cell r="C49" t="str">
            <v>Riesgo Alto (Z-13)</v>
          </cell>
          <cell r="D49"/>
        </row>
        <row r="50">
          <cell r="B50">
            <v>22</v>
          </cell>
          <cell r="C50" t="str">
            <v>Riesgo Alto (Z-16)</v>
          </cell>
          <cell r="D50"/>
        </row>
        <row r="51">
          <cell r="B51">
            <v>24</v>
          </cell>
          <cell r="C51" t="str">
            <v>Riesgo Alto (Z-11)</v>
          </cell>
          <cell r="D51"/>
        </row>
        <row r="52">
          <cell r="B52">
            <v>26</v>
          </cell>
          <cell r="C52" t="str">
            <v>Riesgo Extremo (Z-22)</v>
          </cell>
          <cell r="D52"/>
        </row>
        <row r="53">
          <cell r="B53">
            <v>28</v>
          </cell>
          <cell r="C53" t="str">
            <v>Riesgo Alto (Z-14)</v>
          </cell>
          <cell r="D53"/>
        </row>
        <row r="54">
          <cell r="B54">
            <v>30</v>
          </cell>
          <cell r="C54" t="str">
            <v>Riesgo Alto (Z-12)</v>
          </cell>
          <cell r="D54"/>
        </row>
        <row r="55">
          <cell r="B55">
            <v>33</v>
          </cell>
          <cell r="C55" t="str">
            <v>Riesgo Extremo (Z-19)</v>
          </cell>
          <cell r="D55"/>
        </row>
        <row r="56">
          <cell r="B56">
            <v>35</v>
          </cell>
          <cell r="C56" t="str">
            <v>Riesgo Extremo (Z-18)</v>
          </cell>
          <cell r="D56"/>
        </row>
        <row r="57">
          <cell r="B57">
            <v>39</v>
          </cell>
          <cell r="C57" t="str">
            <v>Riesgo Extremo (Z-23)</v>
          </cell>
          <cell r="D57"/>
        </row>
        <row r="58">
          <cell r="B58">
            <v>44</v>
          </cell>
          <cell r="C58" t="str">
            <v>Riesgo Extremo (Z-20)</v>
          </cell>
          <cell r="D58"/>
        </row>
        <row r="59">
          <cell r="B59">
            <v>52</v>
          </cell>
          <cell r="C59" t="str">
            <v>Riesgo Extremo (Z-24)</v>
          </cell>
          <cell r="D59"/>
        </row>
        <row r="60">
          <cell r="B60">
            <v>55</v>
          </cell>
          <cell r="C60" t="str">
            <v>Riesgo Extremo (Z-21)</v>
          </cell>
          <cell r="D60"/>
        </row>
        <row r="61">
          <cell r="B61">
            <v>65</v>
          </cell>
          <cell r="C61" t="str">
            <v>Riesgo Extremo (Z-25)</v>
          </cell>
          <cell r="D61"/>
        </row>
        <row r="74">
          <cell r="F74">
            <v>0</v>
          </cell>
          <cell r="G74">
            <v>50</v>
          </cell>
          <cell r="H74">
            <v>0</v>
          </cell>
        </row>
        <row r="75">
          <cell r="F75">
            <v>51</v>
          </cell>
          <cell r="G75">
            <v>75</v>
          </cell>
          <cell r="H75">
            <v>-1</v>
          </cell>
        </row>
        <row r="76">
          <cell r="F76">
            <v>76</v>
          </cell>
          <cell r="G76">
            <v>100</v>
          </cell>
          <cell r="H76">
            <v>-2</v>
          </cell>
        </row>
      </sheetData>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sheetData sheetId="1" refreshError="1">
        <row r="17">
          <cell r="B17">
            <v>1</v>
          </cell>
        </row>
        <row r="18">
          <cell r="B18">
            <v>2</v>
          </cell>
        </row>
        <row r="19">
          <cell r="B19">
            <v>3</v>
          </cell>
        </row>
      </sheetData>
      <sheetData sheetId="2"/>
      <sheetData sheetId="3"/>
      <sheetData sheetId="4"/>
      <sheetData sheetId="5"/>
      <sheetData sheetId="6"/>
      <sheetData sheetId="7"/>
      <sheetData sheetId="8" refreshError="1">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row>
        <row r="42">
          <cell r="B42">
            <v>6</v>
          </cell>
          <cell r="C42" t="str">
            <v>Riesgo Bajo (Z-4)</v>
          </cell>
          <cell r="D42"/>
        </row>
        <row r="43">
          <cell r="B43">
            <v>7</v>
          </cell>
          <cell r="C43" t="str">
            <v>Riesgo Moderado (Z-8)</v>
          </cell>
          <cell r="D43"/>
        </row>
        <row r="44">
          <cell r="B44">
            <v>11</v>
          </cell>
          <cell r="C44" t="str">
            <v>Riesgo Alto (Z-15)</v>
          </cell>
          <cell r="D44"/>
        </row>
        <row r="45">
          <cell r="B45">
            <v>12</v>
          </cell>
          <cell r="C45" t="str">
            <v>Riesgo Bajo (Z-5)</v>
          </cell>
          <cell r="D45"/>
        </row>
        <row r="46">
          <cell r="B46">
            <v>13</v>
          </cell>
          <cell r="C46" t="str">
            <v>Riesgo Alto (Z17)</v>
          </cell>
          <cell r="D46"/>
        </row>
        <row r="47">
          <cell r="B47">
            <v>14</v>
          </cell>
          <cell r="C47" t="str">
            <v>Riesgo Moderado (Z-9)</v>
          </cell>
          <cell r="D47"/>
        </row>
        <row r="48">
          <cell r="B48">
            <v>18</v>
          </cell>
          <cell r="C48" t="str">
            <v>Riesgo Moderado (Z-7)</v>
          </cell>
          <cell r="D48"/>
        </row>
        <row r="49">
          <cell r="B49">
            <v>21</v>
          </cell>
          <cell r="C49" t="str">
            <v>Riesgo Alto (Z-13)</v>
          </cell>
          <cell r="D49"/>
        </row>
        <row r="50">
          <cell r="B50">
            <v>22</v>
          </cell>
          <cell r="C50" t="str">
            <v>Riesgo Alto (Z-16)</v>
          </cell>
          <cell r="D50"/>
        </row>
        <row r="51">
          <cell r="B51">
            <v>24</v>
          </cell>
          <cell r="C51" t="str">
            <v>Riesgo Alto (Z-11)</v>
          </cell>
          <cell r="D51"/>
        </row>
        <row r="52">
          <cell r="B52">
            <v>26</v>
          </cell>
          <cell r="C52" t="str">
            <v>Riesgo Extremo (Z-22)</v>
          </cell>
          <cell r="D52"/>
        </row>
        <row r="53">
          <cell r="B53">
            <v>28</v>
          </cell>
          <cell r="C53" t="str">
            <v>Riesgo Alto (Z-14)</v>
          </cell>
          <cell r="D53"/>
        </row>
        <row r="54">
          <cell r="B54">
            <v>30</v>
          </cell>
          <cell r="C54" t="str">
            <v>Riesgo Alto (Z-12)</v>
          </cell>
          <cell r="D54"/>
        </row>
        <row r="55">
          <cell r="B55">
            <v>33</v>
          </cell>
          <cell r="C55" t="str">
            <v>Riesgo Extremo (Z-19)</v>
          </cell>
          <cell r="D55"/>
        </row>
        <row r="56">
          <cell r="B56">
            <v>35</v>
          </cell>
          <cell r="C56" t="str">
            <v>Riesgo Extremo (Z-18)</v>
          </cell>
          <cell r="D56"/>
        </row>
        <row r="57">
          <cell r="B57">
            <v>39</v>
          </cell>
          <cell r="C57" t="str">
            <v>Riesgo Extremo (Z-23)</v>
          </cell>
          <cell r="D57"/>
        </row>
        <row r="58">
          <cell r="B58">
            <v>44</v>
          </cell>
          <cell r="C58" t="str">
            <v>Riesgo Extremo (Z-20)</v>
          </cell>
          <cell r="D58"/>
        </row>
        <row r="59">
          <cell r="B59">
            <v>52</v>
          </cell>
          <cell r="C59" t="str">
            <v>Riesgo Extremo (Z-24)</v>
          </cell>
          <cell r="D59"/>
        </row>
        <row r="60">
          <cell r="B60">
            <v>55</v>
          </cell>
          <cell r="C60" t="str">
            <v>Riesgo Extremo (Z-21)</v>
          </cell>
          <cell r="D60"/>
        </row>
        <row r="61">
          <cell r="B61">
            <v>65</v>
          </cell>
          <cell r="C61" t="str">
            <v>Riesgo Extremo (Z-25)</v>
          </cell>
          <cell r="D61"/>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F33"/>
  <sheetViews>
    <sheetView zoomScale="80" zoomScaleNormal="80" workbookViewId="0">
      <selection activeCell="C16" sqref="C16:C22"/>
    </sheetView>
  </sheetViews>
  <sheetFormatPr baseColWidth="10" defaultColWidth="11.42578125" defaultRowHeight="12.75" x14ac:dyDescent="0.2"/>
  <cols>
    <col min="1" max="1" width="4.5703125" style="90" customWidth="1"/>
    <col min="2" max="2" width="13.85546875" style="90" bestFit="1" customWidth="1"/>
    <col min="3" max="3" width="71.28515625" style="90" bestFit="1" customWidth="1"/>
    <col min="4" max="4" width="24.85546875" style="90" bestFit="1" customWidth="1"/>
    <col min="5" max="5" width="46.5703125" style="90" customWidth="1"/>
    <col min="6" max="6" width="51.42578125" style="90" customWidth="1"/>
    <col min="7" max="257" width="11.42578125" style="90"/>
    <col min="258" max="258" width="35" style="90" customWidth="1"/>
    <col min="259" max="259" width="73.140625" style="90" customWidth="1"/>
    <col min="260" max="260" width="35.140625" style="90" customWidth="1"/>
    <col min="261" max="261" width="37.7109375" style="90" customWidth="1"/>
    <col min="262" max="262" width="61.7109375" style="90" customWidth="1"/>
    <col min="263" max="513" width="11.42578125" style="90"/>
    <col min="514" max="514" width="35" style="90" customWidth="1"/>
    <col min="515" max="515" width="73.140625" style="90" customWidth="1"/>
    <col min="516" max="516" width="35.140625" style="90" customWidth="1"/>
    <col min="517" max="517" width="37.7109375" style="90" customWidth="1"/>
    <col min="518" max="518" width="61.7109375" style="90" customWidth="1"/>
    <col min="519" max="769" width="11.42578125" style="90"/>
    <col min="770" max="770" width="35" style="90" customWidth="1"/>
    <col min="771" max="771" width="73.140625" style="90" customWidth="1"/>
    <col min="772" max="772" width="35.140625" style="90" customWidth="1"/>
    <col min="773" max="773" width="37.7109375" style="90" customWidth="1"/>
    <col min="774" max="774" width="61.7109375" style="90" customWidth="1"/>
    <col min="775" max="1025" width="11.42578125" style="90"/>
    <col min="1026" max="1026" width="35" style="90" customWidth="1"/>
    <col min="1027" max="1027" width="73.140625" style="90" customWidth="1"/>
    <col min="1028" max="1028" width="35.140625" style="90" customWidth="1"/>
    <col min="1029" max="1029" width="37.7109375" style="90" customWidth="1"/>
    <col min="1030" max="1030" width="61.7109375" style="90" customWidth="1"/>
    <col min="1031" max="1281" width="11.42578125" style="90"/>
    <col min="1282" max="1282" width="35" style="90" customWidth="1"/>
    <col min="1283" max="1283" width="73.140625" style="90" customWidth="1"/>
    <col min="1284" max="1284" width="35.140625" style="90" customWidth="1"/>
    <col min="1285" max="1285" width="37.7109375" style="90" customWidth="1"/>
    <col min="1286" max="1286" width="61.7109375" style="90" customWidth="1"/>
    <col min="1287" max="1537" width="11.42578125" style="90"/>
    <col min="1538" max="1538" width="35" style="90" customWidth="1"/>
    <col min="1539" max="1539" width="73.140625" style="90" customWidth="1"/>
    <col min="1540" max="1540" width="35.140625" style="90" customWidth="1"/>
    <col min="1541" max="1541" width="37.7109375" style="90" customWidth="1"/>
    <col min="1542" max="1542" width="61.7109375" style="90" customWidth="1"/>
    <col min="1543" max="1793" width="11.42578125" style="90"/>
    <col min="1794" max="1794" width="35" style="90" customWidth="1"/>
    <col min="1795" max="1795" width="73.140625" style="90" customWidth="1"/>
    <col min="1796" max="1796" width="35.140625" style="90" customWidth="1"/>
    <col min="1797" max="1797" width="37.7109375" style="90" customWidth="1"/>
    <col min="1798" max="1798" width="61.7109375" style="90" customWidth="1"/>
    <col min="1799" max="2049" width="11.42578125" style="90"/>
    <col min="2050" max="2050" width="35" style="90" customWidth="1"/>
    <col min="2051" max="2051" width="73.140625" style="90" customWidth="1"/>
    <col min="2052" max="2052" width="35.140625" style="90" customWidth="1"/>
    <col min="2053" max="2053" width="37.7109375" style="90" customWidth="1"/>
    <col min="2054" max="2054" width="61.7109375" style="90" customWidth="1"/>
    <col min="2055" max="2305" width="11.42578125" style="90"/>
    <col min="2306" max="2306" width="35" style="90" customWidth="1"/>
    <col min="2307" max="2307" width="73.140625" style="90" customWidth="1"/>
    <col min="2308" max="2308" width="35.140625" style="90" customWidth="1"/>
    <col min="2309" max="2309" width="37.7109375" style="90" customWidth="1"/>
    <col min="2310" max="2310" width="61.7109375" style="90" customWidth="1"/>
    <col min="2311" max="2561" width="11.42578125" style="90"/>
    <col min="2562" max="2562" width="35" style="90" customWidth="1"/>
    <col min="2563" max="2563" width="73.140625" style="90" customWidth="1"/>
    <col min="2564" max="2564" width="35.140625" style="90" customWidth="1"/>
    <col min="2565" max="2565" width="37.7109375" style="90" customWidth="1"/>
    <col min="2566" max="2566" width="61.7109375" style="90" customWidth="1"/>
    <col min="2567" max="2817" width="11.42578125" style="90"/>
    <col min="2818" max="2818" width="35" style="90" customWidth="1"/>
    <col min="2819" max="2819" width="73.140625" style="90" customWidth="1"/>
    <col min="2820" max="2820" width="35.140625" style="90" customWidth="1"/>
    <col min="2821" max="2821" width="37.7109375" style="90" customWidth="1"/>
    <col min="2822" max="2822" width="61.7109375" style="90" customWidth="1"/>
    <col min="2823" max="3073" width="11.42578125" style="90"/>
    <col min="3074" max="3074" width="35" style="90" customWidth="1"/>
    <col min="3075" max="3075" width="73.140625" style="90" customWidth="1"/>
    <col min="3076" max="3076" width="35.140625" style="90" customWidth="1"/>
    <col min="3077" max="3077" width="37.7109375" style="90" customWidth="1"/>
    <col min="3078" max="3078" width="61.7109375" style="90" customWidth="1"/>
    <col min="3079" max="3329" width="11.42578125" style="90"/>
    <col min="3330" max="3330" width="35" style="90" customWidth="1"/>
    <col min="3331" max="3331" width="73.140625" style="90" customWidth="1"/>
    <col min="3332" max="3332" width="35.140625" style="90" customWidth="1"/>
    <col min="3333" max="3333" width="37.7109375" style="90" customWidth="1"/>
    <col min="3334" max="3334" width="61.7109375" style="90" customWidth="1"/>
    <col min="3335" max="3585" width="11.42578125" style="90"/>
    <col min="3586" max="3586" width="35" style="90" customWidth="1"/>
    <col min="3587" max="3587" width="73.140625" style="90" customWidth="1"/>
    <col min="3588" max="3588" width="35.140625" style="90" customWidth="1"/>
    <col min="3589" max="3589" width="37.7109375" style="90" customWidth="1"/>
    <col min="3590" max="3590" width="61.7109375" style="90" customWidth="1"/>
    <col min="3591" max="3841" width="11.42578125" style="90"/>
    <col min="3842" max="3842" width="35" style="90" customWidth="1"/>
    <col min="3843" max="3843" width="73.140625" style="90" customWidth="1"/>
    <col min="3844" max="3844" width="35.140625" style="90" customWidth="1"/>
    <col min="3845" max="3845" width="37.7109375" style="90" customWidth="1"/>
    <col min="3846" max="3846" width="61.7109375" style="90" customWidth="1"/>
    <col min="3847" max="4097" width="11.42578125" style="90"/>
    <col min="4098" max="4098" width="35" style="90" customWidth="1"/>
    <col min="4099" max="4099" width="73.140625" style="90" customWidth="1"/>
    <col min="4100" max="4100" width="35.140625" style="90" customWidth="1"/>
    <col min="4101" max="4101" width="37.7109375" style="90" customWidth="1"/>
    <col min="4102" max="4102" width="61.7109375" style="90" customWidth="1"/>
    <col min="4103" max="4353" width="11.42578125" style="90"/>
    <col min="4354" max="4354" width="35" style="90" customWidth="1"/>
    <col min="4355" max="4355" width="73.140625" style="90" customWidth="1"/>
    <col min="4356" max="4356" width="35.140625" style="90" customWidth="1"/>
    <col min="4357" max="4357" width="37.7109375" style="90" customWidth="1"/>
    <col min="4358" max="4358" width="61.7109375" style="90" customWidth="1"/>
    <col min="4359" max="4609" width="11.42578125" style="90"/>
    <col min="4610" max="4610" width="35" style="90" customWidth="1"/>
    <col min="4611" max="4611" width="73.140625" style="90" customWidth="1"/>
    <col min="4612" max="4612" width="35.140625" style="90" customWidth="1"/>
    <col min="4613" max="4613" width="37.7109375" style="90" customWidth="1"/>
    <col min="4614" max="4614" width="61.7109375" style="90" customWidth="1"/>
    <col min="4615" max="4865" width="11.42578125" style="90"/>
    <col min="4866" max="4866" width="35" style="90" customWidth="1"/>
    <col min="4867" max="4867" width="73.140625" style="90" customWidth="1"/>
    <col min="4868" max="4868" width="35.140625" style="90" customWidth="1"/>
    <col min="4869" max="4869" width="37.7109375" style="90" customWidth="1"/>
    <col min="4870" max="4870" width="61.7109375" style="90" customWidth="1"/>
    <col min="4871" max="5121" width="11.42578125" style="90"/>
    <col min="5122" max="5122" width="35" style="90" customWidth="1"/>
    <col min="5123" max="5123" width="73.140625" style="90" customWidth="1"/>
    <col min="5124" max="5124" width="35.140625" style="90" customWidth="1"/>
    <col min="5125" max="5125" width="37.7109375" style="90" customWidth="1"/>
    <col min="5126" max="5126" width="61.7109375" style="90" customWidth="1"/>
    <col min="5127" max="5377" width="11.42578125" style="90"/>
    <col min="5378" max="5378" width="35" style="90" customWidth="1"/>
    <col min="5379" max="5379" width="73.140625" style="90" customWidth="1"/>
    <col min="5380" max="5380" width="35.140625" style="90" customWidth="1"/>
    <col min="5381" max="5381" width="37.7109375" style="90" customWidth="1"/>
    <col min="5382" max="5382" width="61.7109375" style="90" customWidth="1"/>
    <col min="5383" max="5633" width="11.42578125" style="90"/>
    <col min="5634" max="5634" width="35" style="90" customWidth="1"/>
    <col min="5635" max="5635" width="73.140625" style="90" customWidth="1"/>
    <col min="5636" max="5636" width="35.140625" style="90" customWidth="1"/>
    <col min="5637" max="5637" width="37.7109375" style="90" customWidth="1"/>
    <col min="5638" max="5638" width="61.7109375" style="90" customWidth="1"/>
    <col min="5639" max="5889" width="11.42578125" style="90"/>
    <col min="5890" max="5890" width="35" style="90" customWidth="1"/>
    <col min="5891" max="5891" width="73.140625" style="90" customWidth="1"/>
    <col min="5892" max="5892" width="35.140625" style="90" customWidth="1"/>
    <col min="5893" max="5893" width="37.7109375" style="90" customWidth="1"/>
    <col min="5894" max="5894" width="61.7109375" style="90" customWidth="1"/>
    <col min="5895" max="6145" width="11.42578125" style="90"/>
    <col min="6146" max="6146" width="35" style="90" customWidth="1"/>
    <col min="6147" max="6147" width="73.140625" style="90" customWidth="1"/>
    <col min="6148" max="6148" width="35.140625" style="90" customWidth="1"/>
    <col min="6149" max="6149" width="37.7109375" style="90" customWidth="1"/>
    <col min="6150" max="6150" width="61.7109375" style="90" customWidth="1"/>
    <col min="6151" max="6401" width="11.42578125" style="90"/>
    <col min="6402" max="6402" width="35" style="90" customWidth="1"/>
    <col min="6403" max="6403" width="73.140625" style="90" customWidth="1"/>
    <col min="6404" max="6404" width="35.140625" style="90" customWidth="1"/>
    <col min="6405" max="6405" width="37.7109375" style="90" customWidth="1"/>
    <col min="6406" max="6406" width="61.7109375" style="90" customWidth="1"/>
    <col min="6407" max="6657" width="11.42578125" style="90"/>
    <col min="6658" max="6658" width="35" style="90" customWidth="1"/>
    <col min="6659" max="6659" width="73.140625" style="90" customWidth="1"/>
    <col min="6660" max="6660" width="35.140625" style="90" customWidth="1"/>
    <col min="6661" max="6661" width="37.7109375" style="90" customWidth="1"/>
    <col min="6662" max="6662" width="61.7109375" style="90" customWidth="1"/>
    <col min="6663" max="6913" width="11.42578125" style="90"/>
    <col min="6914" max="6914" width="35" style="90" customWidth="1"/>
    <col min="6915" max="6915" width="73.140625" style="90" customWidth="1"/>
    <col min="6916" max="6916" width="35.140625" style="90" customWidth="1"/>
    <col min="6917" max="6917" width="37.7109375" style="90" customWidth="1"/>
    <col min="6918" max="6918" width="61.7109375" style="90" customWidth="1"/>
    <col min="6919" max="7169" width="11.42578125" style="90"/>
    <col min="7170" max="7170" width="35" style="90" customWidth="1"/>
    <col min="7171" max="7171" width="73.140625" style="90" customWidth="1"/>
    <col min="7172" max="7172" width="35.140625" style="90" customWidth="1"/>
    <col min="7173" max="7173" width="37.7109375" style="90" customWidth="1"/>
    <col min="7174" max="7174" width="61.7109375" style="90" customWidth="1"/>
    <col min="7175" max="7425" width="11.42578125" style="90"/>
    <col min="7426" max="7426" width="35" style="90" customWidth="1"/>
    <col min="7427" max="7427" width="73.140625" style="90" customWidth="1"/>
    <col min="7428" max="7428" width="35.140625" style="90" customWidth="1"/>
    <col min="7429" max="7429" width="37.7109375" style="90" customWidth="1"/>
    <col min="7430" max="7430" width="61.7109375" style="90" customWidth="1"/>
    <col min="7431" max="7681" width="11.42578125" style="90"/>
    <col min="7682" max="7682" width="35" style="90" customWidth="1"/>
    <col min="7683" max="7683" width="73.140625" style="90" customWidth="1"/>
    <col min="7684" max="7684" width="35.140625" style="90" customWidth="1"/>
    <col min="7685" max="7685" width="37.7109375" style="90" customWidth="1"/>
    <col min="7686" max="7686" width="61.7109375" style="90" customWidth="1"/>
    <col min="7687" max="7937" width="11.42578125" style="90"/>
    <col min="7938" max="7938" width="35" style="90" customWidth="1"/>
    <col min="7939" max="7939" width="73.140625" style="90" customWidth="1"/>
    <col min="7940" max="7940" width="35.140625" style="90" customWidth="1"/>
    <col min="7941" max="7941" width="37.7109375" style="90" customWidth="1"/>
    <col min="7942" max="7942" width="61.7109375" style="90" customWidth="1"/>
    <col min="7943" max="8193" width="11.42578125" style="90"/>
    <col min="8194" max="8194" width="35" style="90" customWidth="1"/>
    <col min="8195" max="8195" width="73.140625" style="90" customWidth="1"/>
    <col min="8196" max="8196" width="35.140625" style="90" customWidth="1"/>
    <col min="8197" max="8197" width="37.7109375" style="90" customWidth="1"/>
    <col min="8198" max="8198" width="61.7109375" style="90" customWidth="1"/>
    <col min="8199" max="8449" width="11.42578125" style="90"/>
    <col min="8450" max="8450" width="35" style="90" customWidth="1"/>
    <col min="8451" max="8451" width="73.140625" style="90" customWidth="1"/>
    <col min="8452" max="8452" width="35.140625" style="90" customWidth="1"/>
    <col min="8453" max="8453" width="37.7109375" style="90" customWidth="1"/>
    <col min="8454" max="8454" width="61.7109375" style="90" customWidth="1"/>
    <col min="8455" max="8705" width="11.42578125" style="90"/>
    <col min="8706" max="8706" width="35" style="90" customWidth="1"/>
    <col min="8707" max="8707" width="73.140625" style="90" customWidth="1"/>
    <col min="8708" max="8708" width="35.140625" style="90" customWidth="1"/>
    <col min="8709" max="8709" width="37.7109375" style="90" customWidth="1"/>
    <col min="8710" max="8710" width="61.7109375" style="90" customWidth="1"/>
    <col min="8711" max="8961" width="11.42578125" style="90"/>
    <col min="8962" max="8962" width="35" style="90" customWidth="1"/>
    <col min="8963" max="8963" width="73.140625" style="90" customWidth="1"/>
    <col min="8964" max="8964" width="35.140625" style="90" customWidth="1"/>
    <col min="8965" max="8965" width="37.7109375" style="90" customWidth="1"/>
    <col min="8966" max="8966" width="61.7109375" style="90" customWidth="1"/>
    <col min="8967" max="9217" width="11.42578125" style="90"/>
    <col min="9218" max="9218" width="35" style="90" customWidth="1"/>
    <col min="9219" max="9219" width="73.140625" style="90" customWidth="1"/>
    <col min="9220" max="9220" width="35.140625" style="90" customWidth="1"/>
    <col min="9221" max="9221" width="37.7109375" style="90" customWidth="1"/>
    <col min="9222" max="9222" width="61.7109375" style="90" customWidth="1"/>
    <col min="9223" max="9473" width="11.42578125" style="90"/>
    <col min="9474" max="9474" width="35" style="90" customWidth="1"/>
    <col min="9475" max="9475" width="73.140625" style="90" customWidth="1"/>
    <col min="9476" max="9476" width="35.140625" style="90" customWidth="1"/>
    <col min="9477" max="9477" width="37.7109375" style="90" customWidth="1"/>
    <col min="9478" max="9478" width="61.7109375" style="90" customWidth="1"/>
    <col min="9479" max="9729" width="11.42578125" style="90"/>
    <col min="9730" max="9730" width="35" style="90" customWidth="1"/>
    <col min="9731" max="9731" width="73.140625" style="90" customWidth="1"/>
    <col min="9732" max="9732" width="35.140625" style="90" customWidth="1"/>
    <col min="9733" max="9733" width="37.7109375" style="90" customWidth="1"/>
    <col min="9734" max="9734" width="61.7109375" style="90" customWidth="1"/>
    <col min="9735" max="9985" width="11.42578125" style="90"/>
    <col min="9986" max="9986" width="35" style="90" customWidth="1"/>
    <col min="9987" max="9987" width="73.140625" style="90" customWidth="1"/>
    <col min="9988" max="9988" width="35.140625" style="90" customWidth="1"/>
    <col min="9989" max="9989" width="37.7109375" style="90" customWidth="1"/>
    <col min="9990" max="9990" width="61.7109375" style="90" customWidth="1"/>
    <col min="9991" max="10241" width="11.42578125" style="90"/>
    <col min="10242" max="10242" width="35" style="90" customWidth="1"/>
    <col min="10243" max="10243" width="73.140625" style="90" customWidth="1"/>
    <col min="10244" max="10244" width="35.140625" style="90" customWidth="1"/>
    <col min="10245" max="10245" width="37.7109375" style="90" customWidth="1"/>
    <col min="10246" max="10246" width="61.7109375" style="90" customWidth="1"/>
    <col min="10247" max="10497" width="11.42578125" style="90"/>
    <col min="10498" max="10498" width="35" style="90" customWidth="1"/>
    <col min="10499" max="10499" width="73.140625" style="90" customWidth="1"/>
    <col min="10500" max="10500" width="35.140625" style="90" customWidth="1"/>
    <col min="10501" max="10501" width="37.7109375" style="90" customWidth="1"/>
    <col min="10502" max="10502" width="61.7109375" style="90" customWidth="1"/>
    <col min="10503" max="10753" width="11.42578125" style="90"/>
    <col min="10754" max="10754" width="35" style="90" customWidth="1"/>
    <col min="10755" max="10755" width="73.140625" style="90" customWidth="1"/>
    <col min="10756" max="10756" width="35.140625" style="90" customWidth="1"/>
    <col min="10757" max="10757" width="37.7109375" style="90" customWidth="1"/>
    <col min="10758" max="10758" width="61.7109375" style="90" customWidth="1"/>
    <col min="10759" max="11009" width="11.42578125" style="90"/>
    <col min="11010" max="11010" width="35" style="90" customWidth="1"/>
    <col min="11011" max="11011" width="73.140625" style="90" customWidth="1"/>
    <col min="11012" max="11012" width="35.140625" style="90" customWidth="1"/>
    <col min="11013" max="11013" width="37.7109375" style="90" customWidth="1"/>
    <col min="11014" max="11014" width="61.7109375" style="90" customWidth="1"/>
    <col min="11015" max="11265" width="11.42578125" style="90"/>
    <col min="11266" max="11266" width="35" style="90" customWidth="1"/>
    <col min="11267" max="11267" width="73.140625" style="90" customWidth="1"/>
    <col min="11268" max="11268" width="35.140625" style="90" customWidth="1"/>
    <col min="11269" max="11269" width="37.7109375" style="90" customWidth="1"/>
    <col min="11270" max="11270" width="61.7109375" style="90" customWidth="1"/>
    <col min="11271" max="11521" width="11.42578125" style="90"/>
    <col min="11522" max="11522" width="35" style="90" customWidth="1"/>
    <col min="11523" max="11523" width="73.140625" style="90" customWidth="1"/>
    <col min="11524" max="11524" width="35.140625" style="90" customWidth="1"/>
    <col min="11525" max="11525" width="37.7109375" style="90" customWidth="1"/>
    <col min="11526" max="11526" width="61.7109375" style="90" customWidth="1"/>
    <col min="11527" max="11777" width="11.42578125" style="90"/>
    <col min="11778" max="11778" width="35" style="90" customWidth="1"/>
    <col min="11779" max="11779" width="73.140625" style="90" customWidth="1"/>
    <col min="11780" max="11780" width="35.140625" style="90" customWidth="1"/>
    <col min="11781" max="11781" width="37.7109375" style="90" customWidth="1"/>
    <col min="11782" max="11782" width="61.7109375" style="90" customWidth="1"/>
    <col min="11783" max="12033" width="11.42578125" style="90"/>
    <col min="12034" max="12034" width="35" style="90" customWidth="1"/>
    <col min="12035" max="12035" width="73.140625" style="90" customWidth="1"/>
    <col min="12036" max="12036" width="35.140625" style="90" customWidth="1"/>
    <col min="12037" max="12037" width="37.7109375" style="90" customWidth="1"/>
    <col min="12038" max="12038" width="61.7109375" style="90" customWidth="1"/>
    <col min="12039" max="12289" width="11.42578125" style="90"/>
    <col min="12290" max="12290" width="35" style="90" customWidth="1"/>
    <col min="12291" max="12291" width="73.140625" style="90" customWidth="1"/>
    <col min="12292" max="12292" width="35.140625" style="90" customWidth="1"/>
    <col min="12293" max="12293" width="37.7109375" style="90" customWidth="1"/>
    <col min="12294" max="12294" width="61.7109375" style="90" customWidth="1"/>
    <col min="12295" max="12545" width="11.42578125" style="90"/>
    <col min="12546" max="12546" width="35" style="90" customWidth="1"/>
    <col min="12547" max="12547" width="73.140625" style="90" customWidth="1"/>
    <col min="12548" max="12548" width="35.140625" style="90" customWidth="1"/>
    <col min="12549" max="12549" width="37.7109375" style="90" customWidth="1"/>
    <col min="12550" max="12550" width="61.7109375" style="90" customWidth="1"/>
    <col min="12551" max="12801" width="11.42578125" style="90"/>
    <col min="12802" max="12802" width="35" style="90" customWidth="1"/>
    <col min="12803" max="12803" width="73.140625" style="90" customWidth="1"/>
    <col min="12804" max="12804" width="35.140625" style="90" customWidth="1"/>
    <col min="12805" max="12805" width="37.7109375" style="90" customWidth="1"/>
    <col min="12806" max="12806" width="61.7109375" style="90" customWidth="1"/>
    <col min="12807" max="13057" width="11.42578125" style="90"/>
    <col min="13058" max="13058" width="35" style="90" customWidth="1"/>
    <col min="13059" max="13059" width="73.140625" style="90" customWidth="1"/>
    <col min="13060" max="13060" width="35.140625" style="90" customWidth="1"/>
    <col min="13061" max="13061" width="37.7109375" style="90" customWidth="1"/>
    <col min="13062" max="13062" width="61.7109375" style="90" customWidth="1"/>
    <col min="13063" max="13313" width="11.42578125" style="90"/>
    <col min="13314" max="13314" width="35" style="90" customWidth="1"/>
    <col min="13315" max="13315" width="73.140625" style="90" customWidth="1"/>
    <col min="13316" max="13316" width="35.140625" style="90" customWidth="1"/>
    <col min="13317" max="13317" width="37.7109375" style="90" customWidth="1"/>
    <col min="13318" max="13318" width="61.7109375" style="90" customWidth="1"/>
    <col min="13319" max="13569" width="11.42578125" style="90"/>
    <col min="13570" max="13570" width="35" style="90" customWidth="1"/>
    <col min="13571" max="13571" width="73.140625" style="90" customWidth="1"/>
    <col min="13572" max="13572" width="35.140625" style="90" customWidth="1"/>
    <col min="13573" max="13573" width="37.7109375" style="90" customWidth="1"/>
    <col min="13574" max="13574" width="61.7109375" style="90" customWidth="1"/>
    <col min="13575" max="13825" width="11.42578125" style="90"/>
    <col min="13826" max="13826" width="35" style="90" customWidth="1"/>
    <col min="13827" max="13827" width="73.140625" style="90" customWidth="1"/>
    <col min="13828" max="13828" width="35.140625" style="90" customWidth="1"/>
    <col min="13829" max="13829" width="37.7109375" style="90" customWidth="1"/>
    <col min="13830" max="13830" width="61.7109375" style="90" customWidth="1"/>
    <col min="13831" max="14081" width="11.42578125" style="90"/>
    <col min="14082" max="14082" width="35" style="90" customWidth="1"/>
    <col min="14083" max="14083" width="73.140625" style="90" customWidth="1"/>
    <col min="14084" max="14084" width="35.140625" style="90" customWidth="1"/>
    <col min="14085" max="14085" width="37.7109375" style="90" customWidth="1"/>
    <col min="14086" max="14086" width="61.7109375" style="90" customWidth="1"/>
    <col min="14087" max="14337" width="11.42578125" style="90"/>
    <col min="14338" max="14338" width="35" style="90" customWidth="1"/>
    <col min="14339" max="14339" width="73.140625" style="90" customWidth="1"/>
    <col min="14340" max="14340" width="35.140625" style="90" customWidth="1"/>
    <col min="14341" max="14341" width="37.7109375" style="90" customWidth="1"/>
    <col min="14342" max="14342" width="61.7109375" style="90" customWidth="1"/>
    <col min="14343" max="14593" width="11.42578125" style="90"/>
    <col min="14594" max="14594" width="35" style="90" customWidth="1"/>
    <col min="14595" max="14595" width="73.140625" style="90" customWidth="1"/>
    <col min="14596" max="14596" width="35.140625" style="90" customWidth="1"/>
    <col min="14597" max="14597" width="37.7109375" style="90" customWidth="1"/>
    <col min="14598" max="14598" width="61.7109375" style="90" customWidth="1"/>
    <col min="14599" max="14849" width="11.42578125" style="90"/>
    <col min="14850" max="14850" width="35" style="90" customWidth="1"/>
    <col min="14851" max="14851" width="73.140625" style="90" customWidth="1"/>
    <col min="14852" max="14852" width="35.140625" style="90" customWidth="1"/>
    <col min="14853" max="14853" width="37.7109375" style="90" customWidth="1"/>
    <col min="14854" max="14854" width="61.7109375" style="90" customWidth="1"/>
    <col min="14855" max="15105" width="11.42578125" style="90"/>
    <col min="15106" max="15106" width="35" style="90" customWidth="1"/>
    <col min="15107" max="15107" width="73.140625" style="90" customWidth="1"/>
    <col min="15108" max="15108" width="35.140625" style="90" customWidth="1"/>
    <col min="15109" max="15109" width="37.7109375" style="90" customWidth="1"/>
    <col min="15110" max="15110" width="61.7109375" style="90" customWidth="1"/>
    <col min="15111" max="15361" width="11.42578125" style="90"/>
    <col min="15362" max="15362" width="35" style="90" customWidth="1"/>
    <col min="15363" max="15363" width="73.140625" style="90" customWidth="1"/>
    <col min="15364" max="15364" width="35.140625" style="90" customWidth="1"/>
    <col min="15365" max="15365" width="37.7109375" style="90" customWidth="1"/>
    <col min="15366" max="15366" width="61.7109375" style="90" customWidth="1"/>
    <col min="15367" max="15617" width="11.42578125" style="90"/>
    <col min="15618" max="15618" width="35" style="90" customWidth="1"/>
    <col min="15619" max="15619" width="73.140625" style="90" customWidth="1"/>
    <col min="15620" max="15620" width="35.140625" style="90" customWidth="1"/>
    <col min="15621" max="15621" width="37.7109375" style="90" customWidth="1"/>
    <col min="15622" max="15622" width="61.7109375" style="90" customWidth="1"/>
    <col min="15623" max="15873" width="11.42578125" style="90"/>
    <col min="15874" max="15874" width="35" style="90" customWidth="1"/>
    <col min="15875" max="15875" width="73.140625" style="90" customWidth="1"/>
    <col min="15876" max="15876" width="35.140625" style="90" customWidth="1"/>
    <col min="15877" max="15877" width="37.7109375" style="90" customWidth="1"/>
    <col min="15878" max="15878" width="61.7109375" style="90" customWidth="1"/>
    <col min="15879" max="16129" width="11.42578125" style="90"/>
    <col min="16130" max="16130" width="35" style="90" customWidth="1"/>
    <col min="16131" max="16131" width="73.140625" style="90" customWidth="1"/>
    <col min="16132" max="16132" width="35.140625" style="90" customWidth="1"/>
    <col min="16133" max="16133" width="37.7109375" style="90" customWidth="1"/>
    <col min="16134" max="16134" width="61.7109375" style="90" customWidth="1"/>
    <col min="16135" max="16384" width="11.42578125" style="90"/>
  </cols>
  <sheetData>
    <row r="1" spans="2:6" ht="24.95" customHeight="1" thickBot="1" x14ac:dyDescent="0.25"/>
    <row r="2" spans="2:6" ht="15.75" thickBot="1" x14ac:dyDescent="0.3">
      <c r="B2" s="385" t="s">
        <v>0</v>
      </c>
      <c r="C2" s="386"/>
      <c r="D2" s="386"/>
      <c r="E2" s="386"/>
      <c r="F2" s="387"/>
    </row>
    <row r="3" spans="2:6" ht="27" customHeight="1" thickBot="1" x14ac:dyDescent="0.25"/>
    <row r="4" spans="2:6" x14ac:dyDescent="0.2">
      <c r="B4" s="388" t="s">
        <v>1</v>
      </c>
      <c r="C4" s="391" t="s">
        <v>2</v>
      </c>
      <c r="D4" s="392"/>
      <c r="E4" s="392"/>
      <c r="F4" s="393"/>
    </row>
    <row r="5" spans="2:6" ht="38.25" customHeight="1" x14ac:dyDescent="0.2">
      <c r="B5" s="389"/>
      <c r="C5" s="394"/>
      <c r="D5" s="395"/>
      <c r="E5" s="395"/>
      <c r="F5" s="396"/>
    </row>
    <row r="6" spans="2:6" ht="13.5" thickBot="1" x14ac:dyDescent="0.25">
      <c r="B6" s="390"/>
      <c r="C6" s="397"/>
      <c r="D6" s="398"/>
      <c r="E6" s="398"/>
      <c r="F6" s="399"/>
    </row>
    <row r="7" spans="2:6" ht="25.5" customHeight="1" thickBot="1" x14ac:dyDescent="0.25"/>
    <row r="8" spans="2:6" ht="51" customHeight="1" thickBot="1" x14ac:dyDescent="0.25">
      <c r="B8" s="132" t="s">
        <v>3</v>
      </c>
      <c r="C8" s="133" t="s">
        <v>4</v>
      </c>
      <c r="D8" s="133" t="s">
        <v>5</v>
      </c>
      <c r="E8" s="133" t="s">
        <v>6</v>
      </c>
      <c r="F8" s="133" t="s">
        <v>7</v>
      </c>
    </row>
    <row r="9" spans="2:6" x14ac:dyDescent="0.2">
      <c r="B9" s="400" t="s">
        <v>8</v>
      </c>
      <c r="C9" s="403" t="s">
        <v>9</v>
      </c>
      <c r="D9" s="198" t="s">
        <v>10</v>
      </c>
      <c r="E9" s="409" t="s">
        <v>390</v>
      </c>
      <c r="F9" s="409" t="s">
        <v>11</v>
      </c>
    </row>
    <row r="10" spans="2:6" ht="12.75" customHeight="1" x14ac:dyDescent="0.2">
      <c r="B10" s="401"/>
      <c r="C10" s="404"/>
      <c r="D10" s="198" t="s">
        <v>12</v>
      </c>
      <c r="E10" s="410"/>
      <c r="F10" s="410"/>
    </row>
    <row r="11" spans="2:6" ht="12.75" customHeight="1" x14ac:dyDescent="0.2">
      <c r="B11" s="401"/>
      <c r="C11" s="404"/>
      <c r="D11" s="198" t="s">
        <v>13</v>
      </c>
      <c r="E11" s="410"/>
      <c r="F11" s="410"/>
    </row>
    <row r="12" spans="2:6" ht="12.75" customHeight="1" x14ac:dyDescent="0.2">
      <c r="B12" s="401"/>
      <c r="C12" s="404"/>
      <c r="D12" s="198" t="s">
        <v>389</v>
      </c>
      <c r="E12" s="410"/>
      <c r="F12" s="410"/>
    </row>
    <row r="13" spans="2:6" ht="12.75" customHeight="1" x14ac:dyDescent="0.2">
      <c r="B13" s="401"/>
      <c r="C13" s="404"/>
      <c r="D13" s="198" t="s">
        <v>14</v>
      </c>
      <c r="E13" s="410"/>
      <c r="F13" s="410"/>
    </row>
    <row r="14" spans="2:6" x14ac:dyDescent="0.2">
      <c r="B14" s="401"/>
      <c r="C14" s="404"/>
      <c r="D14" s="198"/>
      <c r="E14" s="410"/>
      <c r="F14" s="410"/>
    </row>
    <row r="15" spans="2:6" ht="33.75" customHeight="1" thickBot="1" x14ac:dyDescent="0.25">
      <c r="B15" s="402"/>
      <c r="C15" s="405"/>
      <c r="D15" s="198"/>
      <c r="E15" s="411"/>
      <c r="F15" s="411"/>
    </row>
    <row r="16" spans="2:6" s="134" customFormat="1" ht="24" customHeight="1" x14ac:dyDescent="0.2">
      <c r="B16" s="412" t="s">
        <v>15</v>
      </c>
      <c r="C16" s="414" t="s">
        <v>391</v>
      </c>
      <c r="D16" s="199" t="s">
        <v>10</v>
      </c>
      <c r="E16" s="403" t="s">
        <v>16</v>
      </c>
      <c r="F16" s="403"/>
    </row>
    <row r="17" spans="2:6" s="134" customFormat="1" ht="24" customHeight="1" x14ac:dyDescent="0.2">
      <c r="B17" s="413"/>
      <c r="C17" s="415"/>
      <c r="D17" s="200" t="s">
        <v>12</v>
      </c>
      <c r="E17" s="404"/>
      <c r="F17" s="404"/>
    </row>
    <row r="18" spans="2:6" s="134" customFormat="1" ht="24" customHeight="1" x14ac:dyDescent="0.2">
      <c r="B18" s="413"/>
      <c r="C18" s="415"/>
      <c r="D18" s="200" t="s">
        <v>13</v>
      </c>
      <c r="E18" s="404"/>
      <c r="F18" s="404"/>
    </row>
    <row r="19" spans="2:6" s="134" customFormat="1" ht="24" customHeight="1" x14ac:dyDescent="0.2">
      <c r="B19" s="413"/>
      <c r="C19" s="415"/>
      <c r="D19" s="200" t="s">
        <v>389</v>
      </c>
      <c r="E19" s="404"/>
      <c r="F19" s="404"/>
    </row>
    <row r="20" spans="2:6" s="134" customFormat="1" ht="24" customHeight="1" x14ac:dyDescent="0.2">
      <c r="B20" s="413"/>
      <c r="C20" s="415"/>
      <c r="D20" s="200" t="s">
        <v>14</v>
      </c>
      <c r="E20" s="404"/>
      <c r="F20" s="404"/>
    </row>
    <row r="21" spans="2:6" s="134" customFormat="1" ht="24" customHeight="1" x14ac:dyDescent="0.2">
      <c r="B21" s="413"/>
      <c r="C21" s="415"/>
      <c r="D21" s="200"/>
      <c r="E21" s="404"/>
      <c r="F21" s="404"/>
    </row>
    <row r="22" spans="2:6" s="134" customFormat="1" ht="24" customHeight="1" thickBot="1" x14ac:dyDescent="0.25">
      <c r="B22" s="413"/>
      <c r="C22" s="415"/>
      <c r="D22" s="241"/>
      <c r="E22" s="404"/>
      <c r="F22" s="404"/>
    </row>
    <row r="23" spans="2:6" x14ac:dyDescent="0.2">
      <c r="B23" s="400" t="s">
        <v>17</v>
      </c>
      <c r="C23" s="403" t="s">
        <v>392</v>
      </c>
      <c r="D23" s="198" t="s">
        <v>18</v>
      </c>
      <c r="E23" s="406" t="s">
        <v>19</v>
      </c>
      <c r="F23" s="406" t="s">
        <v>20</v>
      </c>
    </row>
    <row r="24" spans="2:6" x14ac:dyDescent="0.2">
      <c r="B24" s="401"/>
      <c r="C24" s="404"/>
      <c r="D24" s="198" t="s">
        <v>21</v>
      </c>
      <c r="E24" s="407"/>
      <c r="F24" s="407"/>
    </row>
    <row r="25" spans="2:6" x14ac:dyDescent="0.2">
      <c r="B25" s="401"/>
      <c r="C25" s="404"/>
      <c r="D25" s="198" t="s">
        <v>22</v>
      </c>
      <c r="E25" s="407"/>
      <c r="F25" s="407"/>
    </row>
    <row r="26" spans="2:6" x14ac:dyDescent="0.2">
      <c r="B26" s="401"/>
      <c r="C26" s="404"/>
      <c r="D26" s="201" t="s">
        <v>23</v>
      </c>
      <c r="E26" s="407"/>
      <c r="F26" s="407"/>
    </row>
    <row r="27" spans="2:6" x14ac:dyDescent="0.2">
      <c r="B27" s="401"/>
      <c r="C27" s="404"/>
      <c r="D27" s="198" t="s">
        <v>389</v>
      </c>
      <c r="E27" s="407"/>
      <c r="F27" s="407"/>
    </row>
    <row r="28" spans="2:6" ht="13.5" thickBot="1" x14ac:dyDescent="0.25">
      <c r="B28" s="402"/>
      <c r="C28" s="405"/>
      <c r="D28" s="202" t="s">
        <v>10</v>
      </c>
      <c r="E28" s="408"/>
      <c r="F28" s="408"/>
    </row>
    <row r="29" spans="2:6" x14ac:dyDescent="0.2">
      <c r="B29" s="400" t="s">
        <v>24</v>
      </c>
      <c r="C29" s="403" t="s">
        <v>25</v>
      </c>
      <c r="D29" s="203" t="s">
        <v>21</v>
      </c>
      <c r="E29" s="406" t="s">
        <v>422</v>
      </c>
      <c r="F29" s="406"/>
    </row>
    <row r="30" spans="2:6" x14ac:dyDescent="0.2">
      <c r="B30" s="401"/>
      <c r="C30" s="404"/>
      <c r="D30" s="203" t="s">
        <v>393</v>
      </c>
      <c r="E30" s="407"/>
      <c r="F30" s="407"/>
    </row>
    <row r="31" spans="2:6" x14ac:dyDescent="0.2">
      <c r="B31" s="401"/>
      <c r="C31" s="404"/>
      <c r="D31" s="203" t="s">
        <v>389</v>
      </c>
      <c r="E31" s="407"/>
      <c r="F31" s="407"/>
    </row>
    <row r="32" spans="2:6" x14ac:dyDescent="0.2">
      <c r="B32" s="401"/>
      <c r="C32" s="404"/>
      <c r="D32" s="203" t="s">
        <v>13</v>
      </c>
      <c r="E32" s="407"/>
      <c r="F32" s="407"/>
    </row>
    <row r="33" spans="2:6" ht="13.5" thickBot="1" x14ac:dyDescent="0.25">
      <c r="B33" s="402"/>
      <c r="C33" s="405"/>
      <c r="D33" s="202" t="s">
        <v>10</v>
      </c>
      <c r="E33" s="408"/>
      <c r="F33" s="408"/>
    </row>
  </sheetData>
  <mergeCells count="19">
    <mergeCell ref="B29:B33"/>
    <mergeCell ref="C29:C33"/>
    <mergeCell ref="E29:E33"/>
    <mergeCell ref="F29:F33"/>
    <mergeCell ref="C9:C15"/>
    <mergeCell ref="E9:E15"/>
    <mergeCell ref="F9:F15"/>
    <mergeCell ref="B16:B22"/>
    <mergeCell ref="C16:C22"/>
    <mergeCell ref="E16:E22"/>
    <mergeCell ref="F16:F22"/>
    <mergeCell ref="B2:F2"/>
    <mergeCell ref="B4:B6"/>
    <mergeCell ref="C4:F6"/>
    <mergeCell ref="B9:B15"/>
    <mergeCell ref="B23:B28"/>
    <mergeCell ref="C23:C28"/>
    <mergeCell ref="E23:E28"/>
    <mergeCell ref="F23:F28"/>
  </mergeCells>
  <pageMargins left="0.70866141732283472" right="0.70866141732283472" top="0.74803149606299213" bottom="0.74803149606299213" header="0.31496062992125984" footer="0.31496062992125984"/>
  <pageSetup scale="59" orientation="landscape"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F5361-DBA4-446C-978F-74FC1C5B6AEC}">
  <sheetPr>
    <tabColor theme="0"/>
    <pageSetUpPr fitToPage="1"/>
  </sheetPr>
  <dimension ref="A1:AC28"/>
  <sheetViews>
    <sheetView showGridLines="0" topLeftCell="B1" zoomScale="80" zoomScaleNormal="80" workbookViewId="0">
      <selection activeCell="D8" sqref="D8:M8"/>
    </sheetView>
  </sheetViews>
  <sheetFormatPr baseColWidth="10" defaultColWidth="11.42578125" defaultRowHeight="18.75" x14ac:dyDescent="0.2"/>
  <cols>
    <col min="1" max="1" width="7.7109375" style="100" customWidth="1"/>
    <col min="2" max="2" width="20.42578125" style="100" customWidth="1"/>
    <col min="3" max="3" width="32.7109375" style="100" customWidth="1"/>
    <col min="4" max="4" width="17.42578125" style="100" customWidth="1"/>
    <col min="5" max="5" width="14.85546875" style="100" customWidth="1"/>
    <col min="6" max="6" width="11.85546875" style="100" customWidth="1"/>
    <col min="7" max="7" width="42.42578125" style="100" customWidth="1"/>
    <col min="8" max="8" width="16" style="100" customWidth="1"/>
    <col min="9" max="11" width="11" style="100" customWidth="1"/>
    <col min="12" max="12" width="12.42578125" style="100" customWidth="1"/>
    <col min="13" max="13" width="31.7109375" style="100" customWidth="1"/>
    <col min="14" max="16384" width="11.42578125" style="100"/>
  </cols>
  <sheetData>
    <row r="1" spans="1:29" ht="19.5" thickBot="1" x14ac:dyDescent="0.25"/>
    <row r="2" spans="1:29" ht="33" customHeight="1" x14ac:dyDescent="0.2">
      <c r="A2" s="464"/>
      <c r="B2" s="465"/>
      <c r="C2" s="470" t="s">
        <v>26</v>
      </c>
      <c r="D2" s="471"/>
      <c r="E2" s="471"/>
      <c r="F2" s="471"/>
      <c r="G2" s="471"/>
      <c r="H2" s="471"/>
      <c r="I2" s="471"/>
      <c r="J2" s="471"/>
      <c r="K2" s="472"/>
      <c r="L2" s="112" t="s">
        <v>27</v>
      </c>
      <c r="M2" s="128" t="s">
        <v>28</v>
      </c>
    </row>
    <row r="3" spans="1:29" ht="33" customHeight="1" x14ac:dyDescent="0.2">
      <c r="A3" s="466"/>
      <c r="B3" s="467"/>
      <c r="C3" s="113" t="s">
        <v>29</v>
      </c>
      <c r="D3" s="473" t="s">
        <v>30</v>
      </c>
      <c r="E3" s="473"/>
      <c r="F3" s="473"/>
      <c r="G3" s="473"/>
      <c r="H3" s="473"/>
      <c r="I3" s="473"/>
      <c r="J3" s="473"/>
      <c r="K3" s="474"/>
      <c r="L3" s="114" t="s">
        <v>31</v>
      </c>
      <c r="M3" s="129">
        <v>2</v>
      </c>
    </row>
    <row r="4" spans="1:29" ht="33" customHeight="1" thickBot="1" x14ac:dyDescent="0.25">
      <c r="A4" s="468"/>
      <c r="B4" s="469"/>
      <c r="C4" s="115" t="s">
        <v>32</v>
      </c>
      <c r="D4" s="475" t="s">
        <v>33</v>
      </c>
      <c r="E4" s="475"/>
      <c r="F4" s="475"/>
      <c r="G4" s="475"/>
      <c r="H4" s="475"/>
      <c r="I4" s="475"/>
      <c r="J4" s="475"/>
      <c r="K4" s="476"/>
      <c r="L4" s="116" t="s">
        <v>34</v>
      </c>
      <c r="M4" s="130">
        <v>43123</v>
      </c>
    </row>
    <row r="5" spans="1:29" ht="3.75" customHeight="1" thickBot="1" x14ac:dyDescent="0.25">
      <c r="A5" s="477"/>
      <c r="B5" s="477"/>
      <c r="C5" s="477"/>
      <c r="M5" s="117"/>
    </row>
    <row r="6" spans="1:29" ht="30" customHeight="1" thickBot="1" x14ac:dyDescent="0.25">
      <c r="A6" s="477"/>
      <c r="B6" s="477"/>
      <c r="C6" s="477"/>
      <c r="K6" s="118" t="s">
        <v>35</v>
      </c>
      <c r="L6" s="444">
        <v>44088</v>
      </c>
      <c r="M6" s="445"/>
    </row>
    <row r="7" spans="1:29" ht="30.75" customHeight="1" x14ac:dyDescent="0.2">
      <c r="A7" s="446" t="s">
        <v>0</v>
      </c>
      <c r="B7" s="447"/>
      <c r="C7" s="447"/>
      <c r="D7" s="447"/>
      <c r="E7" s="447"/>
      <c r="F7" s="447"/>
      <c r="G7" s="447"/>
      <c r="H7" s="447"/>
      <c r="I7" s="447"/>
      <c r="J7" s="447"/>
      <c r="K7" s="447"/>
      <c r="L7" s="447"/>
      <c r="M7" s="448"/>
    </row>
    <row r="8" spans="1:29" ht="76.5" customHeight="1" thickBot="1" x14ac:dyDescent="0.25">
      <c r="A8" s="449" t="s">
        <v>36</v>
      </c>
      <c r="B8" s="450"/>
      <c r="C8" s="451"/>
      <c r="D8" s="452" t="s">
        <v>2</v>
      </c>
      <c r="E8" s="452"/>
      <c r="F8" s="452"/>
      <c r="G8" s="452"/>
      <c r="H8" s="452"/>
      <c r="I8" s="452"/>
      <c r="J8" s="452"/>
      <c r="K8" s="452"/>
      <c r="L8" s="452"/>
      <c r="M8" s="453"/>
      <c r="O8" s="186" t="s">
        <v>37</v>
      </c>
    </row>
    <row r="9" spans="1:29" ht="12" customHeight="1" thickBot="1" x14ac:dyDescent="0.25">
      <c r="A9" s="454"/>
      <c r="B9" s="454"/>
      <c r="C9" s="454"/>
      <c r="D9" s="455"/>
      <c r="E9" s="455"/>
      <c r="F9" s="455"/>
      <c r="G9" s="455"/>
      <c r="H9" s="456"/>
      <c r="I9" s="456"/>
      <c r="J9" s="456"/>
      <c r="K9" s="456"/>
      <c r="L9" s="456"/>
    </row>
    <row r="10" spans="1:29" ht="48" customHeight="1" thickBot="1" x14ac:dyDescent="0.25">
      <c r="A10" s="135" t="s">
        <v>38</v>
      </c>
      <c r="B10" s="288" t="s">
        <v>39</v>
      </c>
      <c r="C10" s="288" t="s">
        <v>40</v>
      </c>
      <c r="D10" s="458" t="s">
        <v>41</v>
      </c>
      <c r="E10" s="458"/>
      <c r="F10" s="458"/>
      <c r="G10" s="288" t="s">
        <v>42</v>
      </c>
      <c r="H10" s="459" t="s">
        <v>43</v>
      </c>
      <c r="I10" s="460"/>
      <c r="J10" s="460"/>
      <c r="K10" s="460"/>
      <c r="L10" s="461"/>
      <c r="M10" s="136" t="s">
        <v>44</v>
      </c>
    </row>
    <row r="11" spans="1:29" ht="140.25" customHeight="1" x14ac:dyDescent="0.2">
      <c r="A11" s="222">
        <v>1</v>
      </c>
      <c r="B11" s="223" t="s">
        <v>45</v>
      </c>
      <c r="C11" s="224" t="s">
        <v>11</v>
      </c>
      <c r="D11" s="457" t="s">
        <v>395</v>
      </c>
      <c r="E11" s="457"/>
      <c r="F11" s="457"/>
      <c r="G11" s="289" t="s">
        <v>396</v>
      </c>
      <c r="H11" s="457" t="s">
        <v>46</v>
      </c>
      <c r="I11" s="457"/>
      <c r="J11" s="457"/>
      <c r="K11" s="457"/>
      <c r="L11" s="457"/>
      <c r="M11" s="225" t="s">
        <v>47</v>
      </c>
      <c r="N11" s="187"/>
      <c r="O11" s="187"/>
      <c r="P11" s="187"/>
      <c r="Q11" s="187"/>
      <c r="R11" s="187"/>
      <c r="S11" s="187"/>
      <c r="T11" s="187"/>
      <c r="U11" s="187"/>
      <c r="V11" s="187"/>
      <c r="W11" s="187"/>
      <c r="X11" s="187"/>
      <c r="Y11" s="187"/>
      <c r="Z11" s="187"/>
      <c r="AA11" s="187"/>
      <c r="AB11" s="187"/>
      <c r="AC11" s="187"/>
    </row>
    <row r="12" spans="1:29" ht="98.25" customHeight="1" x14ac:dyDescent="0.2">
      <c r="A12" s="319">
        <v>2</v>
      </c>
      <c r="B12" s="204" t="s">
        <v>45</v>
      </c>
      <c r="C12" s="221" t="s">
        <v>382</v>
      </c>
      <c r="D12" s="462" t="s">
        <v>397</v>
      </c>
      <c r="E12" s="462"/>
      <c r="F12" s="462"/>
      <c r="G12" s="317" t="s">
        <v>419</v>
      </c>
      <c r="H12" s="462" t="s">
        <v>380</v>
      </c>
      <c r="I12" s="462"/>
      <c r="J12" s="462"/>
      <c r="K12" s="462"/>
      <c r="L12" s="462"/>
      <c r="M12" s="227" t="s">
        <v>47</v>
      </c>
      <c r="N12" s="187"/>
      <c r="O12" s="187"/>
      <c r="P12" s="187"/>
      <c r="Q12" s="187"/>
      <c r="R12" s="187"/>
      <c r="S12" s="187"/>
      <c r="T12" s="187"/>
      <c r="U12" s="187"/>
      <c r="V12" s="187"/>
      <c r="W12" s="187"/>
      <c r="X12" s="187"/>
      <c r="Y12" s="187"/>
      <c r="Z12" s="187"/>
      <c r="AA12" s="187"/>
      <c r="AB12" s="187"/>
      <c r="AC12" s="187"/>
    </row>
    <row r="13" spans="1:29" ht="249" customHeight="1" thickBot="1" x14ac:dyDescent="0.25">
      <c r="A13" s="226">
        <v>3</v>
      </c>
      <c r="B13" s="228" t="s">
        <v>45</v>
      </c>
      <c r="C13" s="229" t="s">
        <v>398</v>
      </c>
      <c r="D13" s="479" t="s">
        <v>399</v>
      </c>
      <c r="E13" s="479"/>
      <c r="F13" s="479"/>
      <c r="G13" s="318" t="s">
        <v>414</v>
      </c>
      <c r="H13" s="479" t="s">
        <v>400</v>
      </c>
      <c r="I13" s="479"/>
      <c r="J13" s="479"/>
      <c r="K13" s="479"/>
      <c r="L13" s="479"/>
      <c r="M13" s="230" t="s">
        <v>47</v>
      </c>
      <c r="N13" s="187"/>
      <c r="O13" s="187"/>
      <c r="P13" s="187"/>
      <c r="Q13" s="187"/>
      <c r="R13" s="187"/>
      <c r="S13" s="187"/>
      <c r="T13" s="187"/>
      <c r="U13" s="187"/>
      <c r="V13" s="187"/>
      <c r="W13" s="187"/>
      <c r="X13" s="187"/>
      <c r="Y13" s="187"/>
      <c r="Z13" s="187"/>
      <c r="AA13" s="187"/>
      <c r="AB13" s="187"/>
      <c r="AC13" s="187"/>
    </row>
    <row r="14" spans="1:29" ht="101.25" customHeight="1" thickBot="1" x14ac:dyDescent="0.25">
      <c r="A14" s="226">
        <v>4</v>
      </c>
      <c r="B14" s="228" t="s">
        <v>45</v>
      </c>
      <c r="C14" s="229" t="s">
        <v>401</v>
      </c>
      <c r="D14" s="482" t="s">
        <v>402</v>
      </c>
      <c r="E14" s="482"/>
      <c r="F14" s="482"/>
      <c r="G14" s="324" t="s">
        <v>415</v>
      </c>
      <c r="H14" s="482" t="s">
        <v>403</v>
      </c>
      <c r="I14" s="482"/>
      <c r="J14" s="482"/>
      <c r="K14" s="482"/>
      <c r="L14" s="482"/>
      <c r="M14" s="230" t="s">
        <v>47</v>
      </c>
      <c r="N14" s="187"/>
      <c r="O14" s="187"/>
      <c r="P14" s="187"/>
      <c r="Q14" s="187"/>
      <c r="R14" s="187"/>
      <c r="S14" s="187"/>
      <c r="T14" s="187"/>
      <c r="U14" s="187"/>
      <c r="V14" s="187"/>
      <c r="W14" s="187"/>
      <c r="X14" s="187"/>
      <c r="Y14" s="187"/>
      <c r="Z14" s="187"/>
      <c r="AA14" s="187"/>
      <c r="AB14" s="187"/>
      <c r="AC14" s="187"/>
    </row>
    <row r="15" spans="1:29" ht="329.25" customHeight="1" thickBot="1" x14ac:dyDescent="0.25">
      <c r="A15" s="226">
        <v>5</v>
      </c>
      <c r="B15" s="320" t="s">
        <v>45</v>
      </c>
      <c r="C15" s="321" t="s">
        <v>379</v>
      </c>
      <c r="D15" s="482" t="s">
        <v>404</v>
      </c>
      <c r="E15" s="482"/>
      <c r="F15" s="482"/>
      <c r="G15" s="322" t="s">
        <v>405</v>
      </c>
      <c r="H15" s="482" t="s">
        <v>406</v>
      </c>
      <c r="I15" s="482"/>
      <c r="J15" s="482"/>
      <c r="K15" s="482"/>
      <c r="L15" s="482"/>
      <c r="M15" s="323" t="s">
        <v>47</v>
      </c>
      <c r="N15" s="187"/>
      <c r="O15" s="187"/>
      <c r="P15" s="187"/>
      <c r="Q15" s="187"/>
      <c r="R15" s="187"/>
      <c r="S15" s="187"/>
      <c r="T15" s="187"/>
      <c r="U15" s="187"/>
      <c r="V15" s="187"/>
      <c r="W15" s="187"/>
      <c r="X15" s="187"/>
      <c r="Y15" s="187"/>
      <c r="Z15" s="187"/>
      <c r="AA15" s="187"/>
      <c r="AB15" s="187"/>
      <c r="AC15" s="187"/>
    </row>
    <row r="16" spans="1:29" ht="12" customHeight="1" thickBot="1" x14ac:dyDescent="0.25">
      <c r="A16" s="188"/>
      <c r="B16" s="188"/>
      <c r="C16" s="287"/>
      <c r="D16" s="287"/>
      <c r="E16" s="287"/>
      <c r="F16" s="287"/>
      <c r="G16" s="287"/>
      <c r="H16" s="287"/>
      <c r="I16" s="287"/>
      <c r="J16" s="287"/>
      <c r="K16" s="287"/>
      <c r="L16" s="189"/>
    </row>
    <row r="17" spans="1:13" ht="33.75" customHeight="1" x14ac:dyDescent="0.2">
      <c r="A17" s="121" t="s">
        <v>50</v>
      </c>
      <c r="B17" s="290" t="s">
        <v>39</v>
      </c>
      <c r="C17" s="290" t="s">
        <v>51</v>
      </c>
      <c r="D17" s="480" t="s">
        <v>52</v>
      </c>
      <c r="E17" s="480"/>
      <c r="F17" s="480"/>
      <c r="G17" s="480" t="s">
        <v>53</v>
      </c>
      <c r="H17" s="480"/>
      <c r="I17" s="480" t="s">
        <v>54</v>
      </c>
      <c r="J17" s="480"/>
      <c r="K17" s="480"/>
      <c r="L17" s="480" t="s">
        <v>55</v>
      </c>
      <c r="M17" s="481"/>
    </row>
    <row r="18" spans="1:13" x14ac:dyDescent="0.2">
      <c r="A18" s="119"/>
      <c r="B18" s="190"/>
      <c r="C18" s="191"/>
      <c r="D18" s="463"/>
      <c r="E18" s="463"/>
      <c r="F18" s="463"/>
      <c r="G18" s="478"/>
      <c r="H18" s="478"/>
      <c r="I18" s="478"/>
      <c r="J18" s="478"/>
      <c r="K18" s="478"/>
      <c r="L18" s="418"/>
      <c r="M18" s="419"/>
    </row>
    <row r="19" spans="1:13" x14ac:dyDescent="0.2">
      <c r="A19" s="120"/>
      <c r="B19" s="190"/>
      <c r="C19" s="286"/>
      <c r="D19" s="416"/>
      <c r="E19" s="416"/>
      <c r="F19" s="416"/>
      <c r="G19" s="417"/>
      <c r="H19" s="417"/>
      <c r="I19" s="417"/>
      <c r="J19" s="417"/>
      <c r="K19" s="417"/>
      <c r="L19" s="418"/>
      <c r="M19" s="419"/>
    </row>
    <row r="20" spans="1:13" ht="19.5" thickBot="1" x14ac:dyDescent="0.25">
      <c r="A20" s="192"/>
      <c r="B20" s="192"/>
      <c r="C20" s="193"/>
      <c r="D20" s="188"/>
      <c r="E20" s="188"/>
      <c r="F20" s="188"/>
      <c r="G20" s="194"/>
      <c r="H20" s="193"/>
      <c r="I20" s="193"/>
      <c r="J20" s="193"/>
      <c r="K20" s="193"/>
      <c r="L20" s="193"/>
    </row>
    <row r="21" spans="1:13" ht="45.75" customHeight="1" x14ac:dyDescent="0.2">
      <c r="A21" s="420" t="s">
        <v>56</v>
      </c>
      <c r="B21" s="421"/>
      <c r="C21" s="421"/>
      <c r="D21" s="421"/>
      <c r="E21" s="422"/>
      <c r="F21" s="423" t="s">
        <v>57</v>
      </c>
      <c r="G21" s="421"/>
      <c r="H21" s="421"/>
      <c r="I21" s="421"/>
      <c r="J21" s="424"/>
      <c r="K21" s="425" t="s">
        <v>58</v>
      </c>
      <c r="L21" s="421"/>
      <c r="M21" s="426"/>
    </row>
    <row r="22" spans="1:13" ht="40.5" customHeight="1" thickBot="1" x14ac:dyDescent="0.25">
      <c r="A22" s="432" t="s">
        <v>59</v>
      </c>
      <c r="B22" s="430"/>
      <c r="C22" s="285" t="s">
        <v>60</v>
      </c>
      <c r="D22" s="430" t="s">
        <v>34</v>
      </c>
      <c r="E22" s="433"/>
      <c r="F22" s="434" t="s">
        <v>59</v>
      </c>
      <c r="G22" s="430"/>
      <c r="H22" s="285" t="s">
        <v>60</v>
      </c>
      <c r="I22" s="430" t="s">
        <v>34</v>
      </c>
      <c r="J22" s="431"/>
      <c r="K22" s="206" t="s">
        <v>59</v>
      </c>
      <c r="L22" s="285" t="s">
        <v>60</v>
      </c>
      <c r="M22" s="207" t="s">
        <v>34</v>
      </c>
    </row>
    <row r="23" spans="1:13" s="205" customFormat="1" ht="94.5" customHeight="1" x14ac:dyDescent="0.2">
      <c r="A23" s="436" t="s">
        <v>61</v>
      </c>
      <c r="B23" s="437"/>
      <c r="C23" s="383" t="s">
        <v>62</v>
      </c>
      <c r="D23" s="438">
        <v>44081</v>
      </c>
      <c r="E23" s="438"/>
      <c r="F23" s="439" t="s">
        <v>63</v>
      </c>
      <c r="G23" s="439"/>
      <c r="H23" s="383" t="s">
        <v>309</v>
      </c>
      <c r="I23" s="438">
        <v>44088</v>
      </c>
      <c r="J23" s="438"/>
      <c r="K23" s="383" t="s">
        <v>65</v>
      </c>
      <c r="L23" s="383" t="s">
        <v>66</v>
      </c>
      <c r="M23" s="208">
        <v>44088</v>
      </c>
    </row>
    <row r="24" spans="1:13" s="205" customFormat="1" ht="36" customHeight="1" x14ac:dyDescent="0.2">
      <c r="A24" s="440" t="s">
        <v>67</v>
      </c>
      <c r="B24" s="441"/>
      <c r="C24" s="384" t="s">
        <v>68</v>
      </c>
      <c r="D24" s="442">
        <v>44081</v>
      </c>
      <c r="E24" s="442"/>
      <c r="F24" s="429"/>
      <c r="G24" s="429"/>
      <c r="H24" s="384"/>
      <c r="I24" s="442"/>
      <c r="J24" s="442"/>
      <c r="K24" s="209"/>
      <c r="L24" s="384"/>
      <c r="M24" s="210"/>
    </row>
    <row r="25" spans="1:13" s="205" customFormat="1" ht="39.75" customHeight="1" x14ac:dyDescent="0.2">
      <c r="A25" s="440" t="s">
        <v>69</v>
      </c>
      <c r="B25" s="441"/>
      <c r="C25" s="384" t="s">
        <v>70</v>
      </c>
      <c r="D25" s="442">
        <v>44081</v>
      </c>
      <c r="E25" s="442"/>
      <c r="F25" s="429"/>
      <c r="G25" s="429"/>
      <c r="H25" s="384"/>
      <c r="I25" s="442"/>
      <c r="J25" s="442"/>
      <c r="K25" s="209"/>
      <c r="L25" s="384"/>
      <c r="M25" s="210"/>
    </row>
    <row r="26" spans="1:13" s="205" customFormat="1" ht="27.75" customHeight="1" x14ac:dyDescent="0.2">
      <c r="A26" s="443" t="s">
        <v>394</v>
      </c>
      <c r="B26" s="429"/>
      <c r="C26" s="384" t="s">
        <v>70</v>
      </c>
      <c r="D26" s="442">
        <v>44081</v>
      </c>
      <c r="E26" s="442"/>
      <c r="F26" s="429"/>
      <c r="G26" s="429"/>
      <c r="H26" s="384"/>
      <c r="I26" s="442"/>
      <c r="J26" s="442"/>
      <c r="K26" s="209"/>
      <c r="L26" s="384"/>
      <c r="M26" s="210"/>
    </row>
    <row r="27" spans="1:13" s="205" customFormat="1" ht="15.75" thickBot="1" x14ac:dyDescent="0.25">
      <c r="A27" s="427"/>
      <c r="B27" s="428"/>
      <c r="C27" s="211"/>
      <c r="D27" s="428"/>
      <c r="E27" s="428"/>
      <c r="F27" s="428"/>
      <c r="G27" s="428"/>
      <c r="H27" s="211"/>
      <c r="I27" s="435"/>
      <c r="J27" s="428"/>
      <c r="K27" s="212"/>
      <c r="L27" s="211"/>
      <c r="M27" s="213"/>
    </row>
    <row r="28" spans="1:13" s="205" customFormat="1" ht="15" x14ac:dyDescent="0.2"/>
  </sheetData>
  <mergeCells count="62">
    <mergeCell ref="G18:H18"/>
    <mergeCell ref="I18:K18"/>
    <mergeCell ref="L18:M18"/>
    <mergeCell ref="D13:F13"/>
    <mergeCell ref="H13:L13"/>
    <mergeCell ref="D17:F17"/>
    <mergeCell ref="G17:H17"/>
    <mergeCell ref="I17:K17"/>
    <mergeCell ref="L17:M17"/>
    <mergeCell ref="D14:F14"/>
    <mergeCell ref="H14:L14"/>
    <mergeCell ref="D15:F15"/>
    <mergeCell ref="H15:L15"/>
    <mergeCell ref="A2:B4"/>
    <mergeCell ref="C2:K2"/>
    <mergeCell ref="D3:K3"/>
    <mergeCell ref="D4:K4"/>
    <mergeCell ref="A5:C6"/>
    <mergeCell ref="I26:J26"/>
    <mergeCell ref="D26:E26"/>
    <mergeCell ref="A26:B26"/>
    <mergeCell ref="L6:M6"/>
    <mergeCell ref="A7:M7"/>
    <mergeCell ref="A8:C8"/>
    <mergeCell ref="D8:M8"/>
    <mergeCell ref="A9:C9"/>
    <mergeCell ref="D9:L9"/>
    <mergeCell ref="D11:F11"/>
    <mergeCell ref="D10:F10"/>
    <mergeCell ref="H10:L10"/>
    <mergeCell ref="H11:L11"/>
    <mergeCell ref="D12:F12"/>
    <mergeCell ref="H12:L12"/>
    <mergeCell ref="D18:F18"/>
    <mergeCell ref="I25:J25"/>
    <mergeCell ref="I24:J24"/>
    <mergeCell ref="A24:B24"/>
    <mergeCell ref="D24:E24"/>
    <mergeCell ref="F24:G24"/>
    <mergeCell ref="A27:B27"/>
    <mergeCell ref="D27:E27"/>
    <mergeCell ref="F27:G27"/>
    <mergeCell ref="F26:G26"/>
    <mergeCell ref="I22:J22"/>
    <mergeCell ref="A22:B22"/>
    <mergeCell ref="D22:E22"/>
    <mergeCell ref="F22:G22"/>
    <mergeCell ref="I27:J27"/>
    <mergeCell ref="A23:B23"/>
    <mergeCell ref="D23:E23"/>
    <mergeCell ref="F23:G23"/>
    <mergeCell ref="I23:J23"/>
    <mergeCell ref="A25:B25"/>
    <mergeCell ref="D25:E25"/>
    <mergeCell ref="F25:G25"/>
    <mergeCell ref="D19:F19"/>
    <mergeCell ref="G19:H19"/>
    <mergeCell ref="I19:K19"/>
    <mergeCell ref="L19:M19"/>
    <mergeCell ref="A21:E21"/>
    <mergeCell ref="F21:J21"/>
    <mergeCell ref="K21:M21"/>
  </mergeCells>
  <dataValidations count="1">
    <dataValidation type="list" errorStyle="warning" allowBlank="1" showInputMessage="1" showErrorMessage="1" errorTitle="RIESGO INCORRECTO" error="Este tipo de riesgo no es correcto" sqref="L16 M11:M15" xr:uid="{58B2E104-C24F-4A62-8036-71F49C7F9D33}">
      <formula1>TIPODERIESGO</formula1>
    </dataValidation>
  </dataValidations>
  <printOptions horizontalCentered="1" verticalCentered="1"/>
  <pageMargins left="0.39370078740157483" right="0.39370078740157483" top="0.19685039370078741" bottom="0.19685039370078741" header="0" footer="0"/>
  <pageSetup scale="40" fitToHeight="0" orientation="portrait" horizontalDpi="4294967294"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IO70"/>
  <sheetViews>
    <sheetView zoomScale="80" zoomScaleNormal="80" workbookViewId="0">
      <selection activeCell="F6" sqref="F6:AI6"/>
    </sheetView>
  </sheetViews>
  <sheetFormatPr baseColWidth="10" defaultColWidth="11.28515625" defaultRowHeight="12.75" x14ac:dyDescent="0.2"/>
  <cols>
    <col min="1" max="5" width="6.28515625" style="63" customWidth="1"/>
    <col min="6" max="7" width="4.85546875" style="63" customWidth="1"/>
    <col min="8" max="8" width="10.7109375" style="63" customWidth="1"/>
    <col min="9" max="12" width="3.85546875" style="63" customWidth="1"/>
    <col min="13" max="14" width="15.85546875" style="63" customWidth="1"/>
    <col min="15" max="15" width="3.7109375" style="63" customWidth="1"/>
    <col min="16" max="16" width="12.42578125" style="63" customWidth="1"/>
    <col min="17" max="17" width="12.7109375" style="63" customWidth="1"/>
    <col min="18" max="20" width="3.85546875" style="63" customWidth="1"/>
    <col min="21" max="21" width="15.85546875" style="63" customWidth="1"/>
    <col min="22" max="22" width="10.85546875" style="63" customWidth="1"/>
    <col min="23" max="23" width="3.85546875" style="63" customWidth="1"/>
    <col min="24" max="24" width="16" style="63" customWidth="1"/>
    <col min="25" max="25" width="17.140625" style="63" customWidth="1"/>
    <col min="26" max="26" width="11.140625" style="63" customWidth="1"/>
    <col min="27" max="27" width="14.85546875" style="63" customWidth="1"/>
    <col min="28" max="28" width="15" style="63" customWidth="1"/>
    <col min="29" max="29" width="4.85546875" style="63" customWidth="1"/>
    <col min="30" max="30" width="7.28515625" style="63" customWidth="1"/>
    <col min="31" max="31" width="3.140625" style="63" customWidth="1"/>
    <col min="32" max="32" width="5.140625" style="63" customWidth="1"/>
    <col min="33" max="34" width="4.85546875" style="63" customWidth="1"/>
    <col min="35" max="35" width="10.7109375" style="63" bestFit="1" customWidth="1"/>
    <col min="36" max="36" width="11.85546875" style="63" customWidth="1"/>
    <col min="37" max="40" width="4.85546875" style="63" customWidth="1"/>
    <col min="41" max="16384" width="11.28515625" style="63"/>
  </cols>
  <sheetData>
    <row r="1" spans="1:249" ht="15.75" x14ac:dyDescent="0.2">
      <c r="A1" s="592"/>
      <c r="B1" s="593"/>
      <c r="C1" s="593"/>
      <c r="D1" s="594"/>
      <c r="E1" s="574" t="s">
        <v>26</v>
      </c>
      <c r="F1" s="575"/>
      <c r="G1" s="575"/>
      <c r="H1" s="575"/>
      <c r="I1" s="575"/>
      <c r="J1" s="575"/>
      <c r="K1" s="575"/>
      <c r="L1" s="575"/>
      <c r="M1" s="575"/>
      <c r="N1" s="575"/>
      <c r="O1" s="575"/>
      <c r="P1" s="575"/>
      <c r="Q1" s="575"/>
      <c r="R1" s="575"/>
      <c r="S1" s="575"/>
      <c r="T1" s="575"/>
      <c r="U1" s="575"/>
      <c r="V1" s="575"/>
      <c r="W1" s="575"/>
      <c r="X1" s="575"/>
      <c r="Y1" s="575"/>
      <c r="Z1" s="575"/>
      <c r="AA1" s="575"/>
      <c r="AB1" s="576"/>
      <c r="AC1" s="577" t="s">
        <v>27</v>
      </c>
      <c r="AD1" s="575"/>
      <c r="AE1" s="575"/>
      <c r="AF1" s="575"/>
      <c r="AG1" s="578" t="s">
        <v>71</v>
      </c>
      <c r="AH1" s="578"/>
      <c r="AI1" s="579"/>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94"/>
      <c r="HY1" s="94"/>
      <c r="HZ1" s="94"/>
      <c r="IA1" s="94"/>
      <c r="IB1" s="94"/>
      <c r="IC1" s="94"/>
      <c r="ID1" s="94"/>
      <c r="IE1" s="94"/>
      <c r="IF1" s="94"/>
      <c r="IG1" s="94"/>
      <c r="IH1" s="94"/>
      <c r="II1" s="94"/>
      <c r="IJ1" s="94"/>
      <c r="IK1" s="94"/>
      <c r="IL1" s="94"/>
      <c r="IM1" s="94"/>
      <c r="IN1" s="94"/>
      <c r="IO1" s="94"/>
    </row>
    <row r="2" spans="1:249" ht="20.25" customHeight="1" x14ac:dyDescent="0.2">
      <c r="A2" s="595"/>
      <c r="B2" s="596"/>
      <c r="C2" s="596"/>
      <c r="D2" s="597"/>
      <c r="E2" s="580" t="s">
        <v>29</v>
      </c>
      <c r="F2" s="581"/>
      <c r="G2" s="581"/>
      <c r="H2" s="581"/>
      <c r="I2" s="582" t="s">
        <v>30</v>
      </c>
      <c r="J2" s="582"/>
      <c r="K2" s="582"/>
      <c r="L2" s="582"/>
      <c r="M2" s="582"/>
      <c r="N2" s="582"/>
      <c r="O2" s="582"/>
      <c r="P2" s="582"/>
      <c r="Q2" s="582"/>
      <c r="R2" s="582"/>
      <c r="S2" s="582"/>
      <c r="T2" s="582"/>
      <c r="U2" s="582"/>
      <c r="V2" s="582"/>
      <c r="W2" s="582"/>
      <c r="X2" s="582"/>
      <c r="Y2" s="582"/>
      <c r="Z2" s="582"/>
      <c r="AA2" s="582"/>
      <c r="AB2" s="583"/>
      <c r="AC2" s="584" t="s">
        <v>31</v>
      </c>
      <c r="AD2" s="581"/>
      <c r="AE2" s="581"/>
      <c r="AF2" s="581"/>
      <c r="AG2" s="585">
        <v>2</v>
      </c>
      <c r="AH2" s="585"/>
      <c r="AI2" s="586"/>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94"/>
      <c r="DK2" s="94"/>
      <c r="DL2" s="94"/>
      <c r="DM2" s="94"/>
      <c r="DN2" s="94"/>
      <c r="DO2" s="94"/>
      <c r="DP2" s="94"/>
      <c r="DQ2" s="94"/>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c r="ER2" s="94"/>
      <c r="ES2" s="94"/>
      <c r="ET2" s="94"/>
      <c r="EU2" s="94"/>
      <c r="EV2" s="94"/>
      <c r="EW2" s="94"/>
      <c r="EX2" s="94"/>
      <c r="EY2" s="94"/>
      <c r="EZ2" s="94"/>
      <c r="FA2" s="94"/>
      <c r="FB2" s="94"/>
      <c r="FC2" s="94"/>
      <c r="FD2" s="94"/>
      <c r="FE2" s="94"/>
      <c r="FF2" s="94"/>
      <c r="FG2" s="94"/>
      <c r="FH2" s="94"/>
      <c r="FI2" s="94"/>
      <c r="FJ2" s="94"/>
      <c r="FK2" s="94"/>
      <c r="FL2" s="94"/>
      <c r="FM2" s="94"/>
      <c r="FN2" s="94"/>
      <c r="FO2" s="94"/>
      <c r="FP2" s="94"/>
      <c r="FQ2" s="94"/>
      <c r="FR2" s="94"/>
      <c r="FS2" s="94"/>
      <c r="FT2" s="94"/>
      <c r="FU2" s="94"/>
      <c r="FV2" s="94"/>
      <c r="FW2" s="94"/>
      <c r="FX2" s="94"/>
      <c r="FY2" s="94"/>
      <c r="FZ2" s="94"/>
      <c r="GA2" s="94"/>
      <c r="GB2" s="94"/>
      <c r="GC2" s="94"/>
      <c r="GD2" s="94"/>
      <c r="GE2" s="94"/>
      <c r="GF2" s="94"/>
      <c r="GG2" s="94"/>
      <c r="GH2" s="94"/>
      <c r="GI2" s="94"/>
      <c r="GJ2" s="94"/>
      <c r="GK2" s="94"/>
      <c r="GL2" s="94"/>
      <c r="GM2" s="94"/>
      <c r="GN2" s="94"/>
      <c r="GO2" s="94"/>
      <c r="GP2" s="94"/>
      <c r="GQ2" s="94"/>
      <c r="GR2" s="94"/>
      <c r="GS2" s="94"/>
      <c r="GT2" s="94"/>
      <c r="GU2" s="94"/>
      <c r="GV2" s="94"/>
      <c r="GW2" s="94"/>
      <c r="GX2" s="94"/>
      <c r="GY2" s="94"/>
      <c r="GZ2" s="94"/>
      <c r="HA2" s="94"/>
      <c r="HB2" s="94"/>
      <c r="HC2" s="94"/>
      <c r="HD2" s="94"/>
      <c r="HE2" s="94"/>
      <c r="HF2" s="94"/>
      <c r="HG2" s="94"/>
      <c r="HH2" s="94"/>
      <c r="HI2" s="94"/>
      <c r="HJ2" s="94"/>
      <c r="HK2" s="94"/>
      <c r="HL2" s="94"/>
      <c r="HM2" s="94"/>
      <c r="HN2" s="94"/>
      <c r="HO2" s="94"/>
      <c r="HP2" s="94"/>
      <c r="HQ2" s="94"/>
      <c r="HR2" s="94"/>
      <c r="HS2" s="94"/>
      <c r="HT2" s="94"/>
      <c r="HU2" s="94"/>
      <c r="HV2" s="94"/>
      <c r="HW2" s="94"/>
      <c r="HX2" s="94"/>
      <c r="HY2" s="94"/>
      <c r="HZ2" s="94"/>
      <c r="IA2" s="94"/>
      <c r="IB2" s="94"/>
      <c r="IC2" s="94"/>
      <c r="ID2" s="94"/>
      <c r="IE2" s="94"/>
      <c r="IF2" s="94"/>
      <c r="IG2" s="94"/>
      <c r="IH2" s="94"/>
      <c r="II2" s="94"/>
      <c r="IJ2" s="94"/>
      <c r="IK2" s="94"/>
      <c r="IL2" s="94"/>
      <c r="IM2" s="94"/>
      <c r="IN2" s="94"/>
      <c r="IO2" s="94"/>
    </row>
    <row r="3" spans="1:249" ht="17.25" customHeight="1" thickBot="1" x14ac:dyDescent="0.25">
      <c r="A3" s="598"/>
      <c r="B3" s="599"/>
      <c r="C3" s="599"/>
      <c r="D3" s="600"/>
      <c r="E3" s="609" t="s">
        <v>32</v>
      </c>
      <c r="F3" s="610"/>
      <c r="G3" s="610"/>
      <c r="H3" s="610"/>
      <c r="I3" s="611" t="s">
        <v>72</v>
      </c>
      <c r="J3" s="611"/>
      <c r="K3" s="611"/>
      <c r="L3" s="611"/>
      <c r="M3" s="611"/>
      <c r="N3" s="611"/>
      <c r="O3" s="611"/>
      <c r="P3" s="611"/>
      <c r="Q3" s="611"/>
      <c r="R3" s="611"/>
      <c r="S3" s="611"/>
      <c r="T3" s="611"/>
      <c r="U3" s="611"/>
      <c r="V3" s="611"/>
      <c r="W3" s="611"/>
      <c r="X3" s="611"/>
      <c r="Y3" s="611"/>
      <c r="Z3" s="611"/>
      <c r="AA3" s="611"/>
      <c r="AB3" s="612"/>
      <c r="AC3" s="613" t="s">
        <v>34</v>
      </c>
      <c r="AD3" s="610"/>
      <c r="AE3" s="610"/>
      <c r="AF3" s="610"/>
      <c r="AG3" s="601">
        <v>43123</v>
      </c>
      <c r="AH3" s="602"/>
      <c r="AI3" s="60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4"/>
      <c r="DR3" s="94"/>
      <c r="DS3" s="94"/>
      <c r="DT3" s="94"/>
      <c r="DU3" s="94"/>
      <c r="DV3" s="94"/>
      <c r="DW3" s="94"/>
      <c r="DX3" s="94"/>
      <c r="DY3" s="94"/>
      <c r="DZ3" s="94"/>
      <c r="EA3" s="94"/>
      <c r="EB3" s="94"/>
      <c r="EC3" s="94"/>
      <c r="ED3" s="94"/>
      <c r="EE3" s="94"/>
      <c r="EF3" s="94"/>
      <c r="EG3" s="94"/>
      <c r="EH3" s="94"/>
      <c r="EI3" s="94"/>
      <c r="EJ3" s="94"/>
      <c r="EK3" s="94"/>
      <c r="EL3" s="94"/>
      <c r="EM3" s="94"/>
      <c r="EN3" s="94"/>
      <c r="EO3" s="94"/>
      <c r="EP3" s="94"/>
      <c r="EQ3" s="94"/>
      <c r="ER3" s="94"/>
      <c r="ES3" s="94"/>
      <c r="ET3" s="94"/>
      <c r="EU3" s="94"/>
      <c r="EV3" s="94"/>
      <c r="EW3" s="94"/>
      <c r="EX3" s="94"/>
      <c r="EY3" s="94"/>
      <c r="EZ3" s="94"/>
      <c r="FA3" s="94"/>
      <c r="FB3" s="94"/>
      <c r="FC3" s="94"/>
      <c r="FD3" s="94"/>
      <c r="FE3" s="94"/>
      <c r="FF3" s="94"/>
      <c r="FG3" s="94"/>
      <c r="FH3" s="94"/>
      <c r="FI3" s="94"/>
      <c r="FJ3" s="94"/>
      <c r="FK3" s="94"/>
      <c r="FL3" s="94"/>
      <c r="FM3" s="94"/>
      <c r="FN3" s="94"/>
      <c r="FO3" s="94"/>
      <c r="FP3" s="94"/>
      <c r="FQ3" s="94"/>
      <c r="FR3" s="94"/>
      <c r="FS3" s="94"/>
      <c r="FT3" s="94"/>
      <c r="FU3" s="94"/>
      <c r="FV3" s="94"/>
      <c r="FW3" s="94"/>
      <c r="FX3" s="94"/>
      <c r="FY3" s="94"/>
      <c r="FZ3" s="94"/>
      <c r="GA3" s="94"/>
      <c r="GB3" s="94"/>
      <c r="GC3" s="94"/>
      <c r="GD3" s="94"/>
      <c r="GE3" s="94"/>
      <c r="GF3" s="94"/>
      <c r="GG3" s="94"/>
      <c r="GH3" s="94"/>
      <c r="GI3" s="94"/>
      <c r="GJ3" s="94"/>
      <c r="GK3" s="94"/>
      <c r="GL3" s="94"/>
      <c r="GM3" s="94"/>
      <c r="GN3" s="94"/>
      <c r="GO3" s="94"/>
      <c r="GP3" s="94"/>
      <c r="GQ3" s="94"/>
      <c r="GR3" s="94"/>
      <c r="GS3" s="94"/>
      <c r="GT3" s="94"/>
      <c r="GU3" s="94"/>
      <c r="GV3" s="94"/>
      <c r="GW3" s="94"/>
      <c r="GX3" s="94"/>
      <c r="GY3" s="94"/>
      <c r="GZ3" s="94"/>
      <c r="HA3" s="94"/>
      <c r="HB3" s="94"/>
      <c r="HC3" s="94"/>
      <c r="HD3" s="94"/>
      <c r="HE3" s="94"/>
      <c r="HF3" s="94"/>
      <c r="HG3" s="94"/>
      <c r="HH3" s="94"/>
      <c r="HI3" s="94"/>
      <c r="HJ3" s="94"/>
      <c r="HK3" s="94"/>
      <c r="HL3" s="94"/>
      <c r="HM3" s="94"/>
      <c r="HN3" s="94"/>
      <c r="HO3" s="94"/>
      <c r="HP3" s="94"/>
      <c r="HQ3" s="94"/>
      <c r="HR3" s="94"/>
      <c r="HS3" s="94"/>
      <c r="HT3" s="94"/>
      <c r="HU3" s="94"/>
      <c r="HV3" s="94"/>
      <c r="HW3" s="94"/>
      <c r="HX3" s="94"/>
      <c r="HY3" s="94"/>
      <c r="HZ3" s="94"/>
      <c r="IA3" s="94"/>
      <c r="IB3" s="94"/>
      <c r="IC3" s="94"/>
      <c r="ID3" s="94"/>
      <c r="IE3" s="94"/>
      <c r="IF3" s="94"/>
      <c r="IG3" s="94"/>
      <c r="IH3" s="94"/>
      <c r="II3" s="94"/>
      <c r="IJ3" s="94"/>
      <c r="IK3" s="94"/>
      <c r="IL3" s="94"/>
      <c r="IM3" s="94"/>
      <c r="IN3" s="94"/>
      <c r="IO3" s="94"/>
    </row>
    <row r="4" spans="1:249" ht="16.5" thickBot="1" x14ac:dyDescent="0.25">
      <c r="A4" s="95"/>
      <c r="B4" s="95"/>
      <c r="C4" s="95"/>
      <c r="D4" s="95"/>
      <c r="E4" s="96"/>
      <c r="F4" s="96"/>
      <c r="G4" s="96"/>
      <c r="H4" s="96"/>
      <c r="I4" s="97"/>
      <c r="J4" s="97"/>
      <c r="K4" s="97"/>
      <c r="L4" s="97"/>
      <c r="M4" s="97"/>
      <c r="N4" s="97"/>
      <c r="O4" s="97"/>
      <c r="P4" s="97"/>
      <c r="Q4" s="97"/>
      <c r="R4" s="97"/>
      <c r="S4" s="97"/>
      <c r="T4" s="97"/>
      <c r="U4" s="97"/>
      <c r="V4" s="97"/>
      <c r="W4" s="97"/>
      <c r="X4" s="97"/>
      <c r="Y4" s="97"/>
      <c r="Z4" s="97"/>
      <c r="AA4" s="97"/>
      <c r="AB4" s="97"/>
      <c r="AC4" s="96"/>
      <c r="AD4" s="96"/>
      <c r="AE4" s="96"/>
      <c r="AF4" s="96"/>
      <c r="AG4" s="98"/>
      <c r="AH4" s="99"/>
      <c r="AI4" s="99"/>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3"/>
      <c r="DL4" s="93"/>
      <c r="DM4" s="93"/>
      <c r="DN4" s="93"/>
      <c r="DO4" s="93"/>
      <c r="DP4" s="93"/>
      <c r="DQ4" s="93"/>
      <c r="DR4" s="93"/>
      <c r="DS4" s="93"/>
      <c r="DT4" s="93"/>
      <c r="DU4" s="93"/>
      <c r="DV4" s="93"/>
      <c r="DW4" s="93"/>
      <c r="DX4" s="93"/>
      <c r="DY4" s="93"/>
      <c r="DZ4" s="93"/>
      <c r="EA4" s="93"/>
      <c r="EB4" s="93"/>
      <c r="EC4" s="93"/>
      <c r="ED4" s="93"/>
      <c r="EE4" s="93"/>
      <c r="EF4" s="93"/>
      <c r="EG4" s="93"/>
      <c r="EH4" s="93"/>
      <c r="EI4" s="93"/>
      <c r="EJ4" s="93"/>
      <c r="EK4" s="93"/>
      <c r="EL4" s="93"/>
      <c r="EM4" s="93"/>
      <c r="EN4" s="93"/>
      <c r="EO4" s="93"/>
      <c r="EP4" s="93"/>
      <c r="EQ4" s="93"/>
      <c r="ER4" s="93"/>
      <c r="ES4" s="93"/>
      <c r="ET4" s="93"/>
      <c r="EU4" s="93"/>
      <c r="EV4" s="93"/>
      <c r="EW4" s="93"/>
      <c r="EX4" s="93"/>
      <c r="EY4" s="93"/>
      <c r="EZ4" s="93"/>
      <c r="FA4" s="93"/>
      <c r="FB4" s="93"/>
      <c r="FC4" s="93"/>
      <c r="FD4" s="93"/>
      <c r="FE4" s="93"/>
      <c r="FF4" s="93"/>
      <c r="FG4" s="93"/>
      <c r="FH4" s="93"/>
      <c r="FI4" s="93"/>
      <c r="FJ4" s="93"/>
      <c r="FK4" s="93"/>
      <c r="FL4" s="93"/>
      <c r="FM4" s="93"/>
      <c r="FN4" s="93"/>
      <c r="FO4" s="93"/>
      <c r="FP4" s="93"/>
      <c r="FQ4" s="93"/>
      <c r="FR4" s="93"/>
      <c r="FS4" s="93"/>
      <c r="FT4" s="93"/>
      <c r="FU4" s="93"/>
      <c r="FV4" s="93"/>
      <c r="FW4" s="93"/>
      <c r="FX4" s="93"/>
      <c r="FY4" s="93"/>
      <c r="FZ4" s="93"/>
      <c r="GA4" s="93"/>
      <c r="GB4" s="93"/>
      <c r="GC4" s="93"/>
      <c r="GD4" s="93"/>
      <c r="GE4" s="93"/>
      <c r="GF4" s="93"/>
      <c r="GG4" s="93"/>
      <c r="GH4" s="93"/>
      <c r="GI4" s="93"/>
      <c r="GJ4" s="93"/>
      <c r="GK4" s="93"/>
      <c r="GL4" s="93"/>
      <c r="GM4" s="93"/>
      <c r="GN4" s="93"/>
      <c r="GO4" s="93"/>
      <c r="GP4" s="93"/>
      <c r="GQ4" s="93"/>
      <c r="GR4" s="93"/>
      <c r="GS4" s="93"/>
      <c r="GT4" s="93"/>
      <c r="GU4" s="93"/>
      <c r="GV4" s="93"/>
      <c r="GW4" s="93"/>
      <c r="GX4" s="93"/>
      <c r="GY4" s="93"/>
      <c r="GZ4" s="93"/>
      <c r="HA4" s="93"/>
      <c r="HB4" s="93"/>
      <c r="HC4" s="93"/>
      <c r="HD4" s="93"/>
      <c r="HE4" s="93"/>
      <c r="HF4" s="93"/>
      <c r="HG4" s="93"/>
      <c r="HH4" s="93"/>
      <c r="HI4" s="93"/>
      <c r="HJ4" s="93"/>
      <c r="HK4" s="93"/>
      <c r="HL4" s="93"/>
      <c r="HM4" s="93"/>
      <c r="HN4" s="93"/>
      <c r="HO4" s="93"/>
      <c r="HP4" s="93"/>
      <c r="HQ4" s="93"/>
      <c r="HR4" s="93"/>
      <c r="HS4" s="93"/>
      <c r="HT4" s="93"/>
      <c r="HU4" s="93"/>
      <c r="HV4" s="93"/>
      <c r="HW4" s="93"/>
      <c r="HX4" s="93"/>
      <c r="HY4" s="93"/>
      <c r="HZ4" s="93"/>
      <c r="IA4" s="93"/>
      <c r="IB4" s="93"/>
      <c r="IC4" s="93"/>
      <c r="ID4" s="93"/>
      <c r="IE4" s="93"/>
      <c r="IF4" s="93"/>
      <c r="IG4" s="93"/>
      <c r="IH4" s="93"/>
      <c r="II4" s="93"/>
      <c r="IJ4" s="93"/>
      <c r="IK4" s="93"/>
      <c r="IL4" s="93"/>
      <c r="IM4" s="93"/>
      <c r="IN4" s="93"/>
      <c r="IO4" s="93"/>
    </row>
    <row r="5" spans="1:249" ht="18.75" x14ac:dyDescent="0.2">
      <c r="A5" s="604" t="s">
        <v>73</v>
      </c>
      <c r="B5" s="605"/>
      <c r="C5" s="605"/>
      <c r="D5" s="605"/>
      <c r="E5" s="605"/>
      <c r="F5" s="605"/>
      <c r="G5" s="605"/>
      <c r="H5" s="605"/>
      <c r="I5" s="605"/>
      <c r="J5" s="605"/>
      <c r="K5" s="605"/>
      <c r="L5" s="605"/>
      <c r="M5" s="605"/>
      <c r="N5" s="605"/>
      <c r="O5" s="605"/>
      <c r="P5" s="605"/>
      <c r="Q5" s="605"/>
      <c r="R5" s="605"/>
      <c r="S5" s="605"/>
      <c r="T5" s="605"/>
      <c r="U5" s="605"/>
      <c r="V5" s="605"/>
      <c r="W5" s="605"/>
      <c r="X5" s="605"/>
      <c r="Y5" s="605"/>
      <c r="Z5" s="605"/>
      <c r="AA5" s="605"/>
      <c r="AB5" s="605"/>
      <c r="AC5" s="605"/>
      <c r="AD5" s="605"/>
      <c r="AE5" s="605"/>
      <c r="AF5" s="605"/>
      <c r="AG5" s="605"/>
      <c r="AH5" s="605"/>
      <c r="AI5" s="606"/>
      <c r="AJ5" s="100"/>
      <c r="AK5" s="100"/>
      <c r="AL5" s="100"/>
      <c r="AM5" s="100"/>
      <c r="AN5" s="100"/>
      <c r="AO5" s="100"/>
      <c r="AP5" s="100"/>
      <c r="AQ5" s="100"/>
      <c r="AR5" s="100"/>
      <c r="AS5" s="100"/>
      <c r="AT5" s="100"/>
      <c r="AU5" s="100"/>
      <c r="AV5" s="100"/>
      <c r="AW5" s="100"/>
      <c r="AX5" s="100"/>
      <c r="AY5" s="100"/>
      <c r="AZ5" s="100"/>
      <c r="BA5" s="100"/>
      <c r="BB5" s="100"/>
      <c r="BC5" s="100"/>
      <c r="BD5" s="100"/>
      <c r="BE5" s="100"/>
      <c r="BF5" s="100"/>
      <c r="BG5" s="100"/>
      <c r="BH5" s="100"/>
      <c r="BI5" s="100"/>
      <c r="BJ5" s="100"/>
      <c r="BK5" s="100"/>
      <c r="BL5" s="100"/>
      <c r="BM5" s="100"/>
      <c r="BN5" s="101"/>
      <c r="BO5" s="101"/>
      <c r="BP5" s="101"/>
      <c r="BQ5" s="101"/>
      <c r="BR5" s="101"/>
      <c r="BS5" s="101"/>
      <c r="BT5" s="101"/>
      <c r="BU5" s="101"/>
      <c r="BV5" s="101"/>
      <c r="BW5" s="101"/>
      <c r="BX5" s="101"/>
      <c r="BY5" s="101"/>
      <c r="BZ5" s="101"/>
      <c r="CA5" s="101"/>
      <c r="CB5" s="101"/>
      <c r="CC5" s="101"/>
      <c r="CD5" s="101"/>
      <c r="CE5" s="101"/>
      <c r="CF5" s="101"/>
      <c r="CG5" s="101"/>
      <c r="CH5" s="101"/>
      <c r="CI5" s="101"/>
      <c r="CJ5" s="101"/>
      <c r="CK5" s="101"/>
      <c r="CL5" s="101"/>
      <c r="CM5" s="101"/>
      <c r="CN5" s="101"/>
      <c r="CO5" s="101"/>
      <c r="CP5" s="101"/>
      <c r="CQ5" s="101"/>
      <c r="CR5" s="101"/>
      <c r="CS5" s="101"/>
      <c r="CT5" s="101"/>
      <c r="CU5" s="101"/>
      <c r="CV5" s="101"/>
      <c r="CW5" s="101"/>
      <c r="CX5" s="101"/>
      <c r="CY5" s="101"/>
      <c r="CZ5" s="101"/>
      <c r="DA5" s="101"/>
      <c r="DB5" s="101"/>
      <c r="DC5" s="101"/>
      <c r="DD5" s="101"/>
      <c r="DE5" s="101"/>
      <c r="DF5" s="101"/>
      <c r="DG5" s="101"/>
      <c r="DH5" s="101"/>
      <c r="DI5" s="101"/>
      <c r="DJ5" s="101"/>
      <c r="DK5" s="101"/>
      <c r="DL5" s="101"/>
      <c r="DM5" s="101"/>
      <c r="DN5" s="101"/>
      <c r="DO5" s="101"/>
      <c r="DP5" s="101"/>
      <c r="DQ5" s="101"/>
      <c r="DR5" s="101"/>
      <c r="DS5" s="101"/>
      <c r="DT5" s="101"/>
      <c r="DU5" s="101"/>
      <c r="DV5" s="101"/>
      <c r="DW5" s="101"/>
      <c r="DX5" s="101"/>
      <c r="DY5" s="101"/>
      <c r="DZ5" s="101"/>
      <c r="EA5" s="101"/>
      <c r="EB5" s="101"/>
      <c r="EC5" s="101"/>
      <c r="ED5" s="101"/>
      <c r="EE5" s="101"/>
      <c r="EF5" s="101"/>
      <c r="EG5" s="101"/>
      <c r="EH5" s="101"/>
      <c r="EI5" s="101"/>
      <c r="EJ5" s="101"/>
      <c r="EK5" s="101"/>
      <c r="EL5" s="101"/>
      <c r="EM5" s="101"/>
      <c r="EN5" s="101"/>
      <c r="EO5" s="101"/>
      <c r="EP5" s="101"/>
      <c r="EQ5" s="101"/>
      <c r="ER5" s="101"/>
      <c r="ES5" s="101"/>
      <c r="ET5" s="101"/>
      <c r="EU5" s="101"/>
      <c r="EV5" s="101"/>
      <c r="EW5" s="101"/>
      <c r="EX5" s="101"/>
      <c r="EY5" s="101"/>
      <c r="EZ5" s="101"/>
      <c r="FA5" s="101"/>
      <c r="FB5" s="101"/>
      <c r="FC5" s="101"/>
      <c r="FD5" s="101"/>
      <c r="FE5" s="101"/>
      <c r="FF5" s="101"/>
      <c r="FG5" s="101"/>
      <c r="FH5" s="101"/>
      <c r="FI5" s="101"/>
      <c r="FJ5" s="101"/>
      <c r="FK5" s="101"/>
      <c r="FL5" s="101"/>
      <c r="FM5" s="101"/>
      <c r="FN5" s="101"/>
      <c r="FO5" s="101"/>
      <c r="FP5" s="101"/>
      <c r="FQ5" s="101"/>
      <c r="FR5" s="101"/>
      <c r="FS5" s="101"/>
      <c r="FT5" s="101"/>
      <c r="FU5" s="101"/>
      <c r="FV5" s="101"/>
      <c r="FW5" s="101"/>
      <c r="FX5" s="101"/>
      <c r="FY5" s="101"/>
      <c r="FZ5" s="101"/>
      <c r="GA5" s="101"/>
      <c r="GB5" s="101"/>
      <c r="GC5" s="101"/>
      <c r="GD5" s="101"/>
      <c r="GE5" s="101"/>
      <c r="GF5" s="101"/>
      <c r="GG5" s="101"/>
      <c r="GH5" s="101"/>
      <c r="GI5" s="101"/>
      <c r="GJ5" s="101"/>
      <c r="GK5" s="101"/>
      <c r="GL5" s="101"/>
      <c r="GM5" s="101"/>
      <c r="GN5" s="101"/>
      <c r="GO5" s="101"/>
      <c r="GP5" s="101"/>
      <c r="GQ5" s="101"/>
      <c r="GR5" s="101"/>
      <c r="GS5" s="101"/>
      <c r="GT5" s="101"/>
      <c r="GU5" s="101"/>
      <c r="GV5" s="101"/>
      <c r="GW5" s="101"/>
      <c r="GX5" s="101"/>
      <c r="GY5" s="101"/>
      <c r="GZ5" s="101"/>
      <c r="HA5" s="101"/>
      <c r="HB5" s="101"/>
      <c r="HC5" s="101"/>
      <c r="HD5" s="101"/>
      <c r="HE5" s="101"/>
      <c r="HF5" s="101"/>
      <c r="HG5" s="101"/>
      <c r="HH5" s="101"/>
      <c r="HI5" s="101"/>
      <c r="HJ5" s="101"/>
      <c r="HK5" s="101"/>
      <c r="HL5" s="101"/>
      <c r="HM5" s="101"/>
      <c r="HN5" s="101"/>
      <c r="HO5" s="101"/>
      <c r="HP5" s="101"/>
      <c r="HQ5" s="101"/>
      <c r="HR5" s="101"/>
      <c r="HS5" s="101"/>
      <c r="HT5" s="101"/>
      <c r="HU5" s="101"/>
      <c r="HV5" s="101"/>
      <c r="HW5" s="101"/>
      <c r="HX5" s="101"/>
      <c r="HY5" s="101"/>
      <c r="HZ5" s="101"/>
      <c r="IA5" s="101"/>
      <c r="IB5" s="101"/>
      <c r="IC5" s="101"/>
      <c r="ID5" s="101"/>
      <c r="IE5" s="101"/>
      <c r="IF5" s="101"/>
      <c r="IG5" s="101"/>
      <c r="IH5" s="101"/>
      <c r="II5" s="101"/>
      <c r="IJ5" s="101"/>
      <c r="IK5" s="101"/>
      <c r="IL5" s="101"/>
      <c r="IM5" s="101"/>
      <c r="IN5" s="101"/>
      <c r="IO5" s="101"/>
    </row>
    <row r="6" spans="1:249" s="58" customFormat="1" ht="52.5" customHeight="1" thickBot="1" x14ac:dyDescent="0.3">
      <c r="A6" s="587" t="s">
        <v>36</v>
      </c>
      <c r="B6" s="588"/>
      <c r="C6" s="588"/>
      <c r="D6" s="588"/>
      <c r="E6" s="588"/>
      <c r="F6" s="607" t="s">
        <v>2</v>
      </c>
      <c r="G6" s="607"/>
      <c r="H6" s="607"/>
      <c r="I6" s="607"/>
      <c r="J6" s="607"/>
      <c r="K6" s="607"/>
      <c r="L6" s="607"/>
      <c r="M6" s="607"/>
      <c r="N6" s="607"/>
      <c r="O6" s="607"/>
      <c r="P6" s="607"/>
      <c r="Q6" s="607"/>
      <c r="R6" s="607"/>
      <c r="S6" s="607"/>
      <c r="T6" s="607"/>
      <c r="U6" s="607"/>
      <c r="V6" s="607"/>
      <c r="W6" s="607"/>
      <c r="X6" s="607"/>
      <c r="Y6" s="607"/>
      <c r="Z6" s="607"/>
      <c r="AA6" s="607"/>
      <c r="AB6" s="607"/>
      <c r="AC6" s="607"/>
      <c r="AD6" s="607"/>
      <c r="AE6" s="607"/>
      <c r="AF6" s="607"/>
      <c r="AG6" s="607"/>
      <c r="AH6" s="607"/>
      <c r="AI6" s="608"/>
      <c r="AJ6" s="100"/>
      <c r="AK6" s="100"/>
      <c r="AL6" s="100"/>
      <c r="AM6" s="100"/>
      <c r="AN6" s="100"/>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101"/>
      <c r="DL6" s="101"/>
      <c r="DM6" s="101"/>
      <c r="DN6" s="101"/>
      <c r="DO6" s="101"/>
      <c r="DP6" s="101"/>
      <c r="DQ6" s="101"/>
      <c r="DR6" s="101"/>
      <c r="DS6" s="101"/>
      <c r="DT6" s="101"/>
      <c r="DU6" s="101"/>
      <c r="DV6" s="101"/>
      <c r="DW6" s="101"/>
      <c r="DX6" s="101"/>
      <c r="DY6" s="101"/>
      <c r="DZ6" s="101"/>
      <c r="EA6" s="101"/>
      <c r="EB6" s="101"/>
      <c r="EC6" s="101"/>
      <c r="ED6" s="101"/>
      <c r="EE6" s="101"/>
      <c r="EF6" s="101"/>
      <c r="EG6" s="101"/>
      <c r="EH6" s="101"/>
      <c r="EI6" s="101"/>
      <c r="EJ6" s="101"/>
      <c r="EK6" s="101"/>
      <c r="EL6" s="101"/>
      <c r="EM6" s="101"/>
      <c r="EN6" s="101"/>
      <c r="EO6" s="101"/>
      <c r="EP6" s="101"/>
      <c r="EQ6" s="101"/>
      <c r="ER6" s="101"/>
      <c r="ES6" s="101"/>
      <c r="ET6" s="101"/>
      <c r="EU6" s="101"/>
      <c r="EV6" s="101"/>
      <c r="EW6" s="101"/>
      <c r="EX6" s="101"/>
      <c r="EY6" s="101"/>
      <c r="EZ6" s="101"/>
      <c r="FA6" s="101"/>
      <c r="FB6" s="101"/>
      <c r="FC6" s="101"/>
      <c r="FD6" s="101"/>
      <c r="FE6" s="101"/>
      <c r="FF6" s="101"/>
      <c r="FG6" s="101"/>
      <c r="FH6" s="101"/>
      <c r="FI6" s="101"/>
      <c r="FJ6" s="101"/>
      <c r="FK6" s="101"/>
      <c r="FL6" s="101"/>
      <c r="FM6" s="101"/>
      <c r="FN6" s="101"/>
      <c r="FO6" s="101"/>
      <c r="FP6" s="101"/>
      <c r="FQ6" s="101"/>
      <c r="FR6" s="101"/>
      <c r="FS6" s="101"/>
      <c r="FT6" s="101"/>
      <c r="FU6" s="101"/>
      <c r="FV6" s="101"/>
      <c r="FW6" s="101"/>
      <c r="FX6" s="101"/>
      <c r="FY6" s="101"/>
      <c r="FZ6" s="101"/>
      <c r="GA6" s="101"/>
      <c r="GB6" s="101"/>
      <c r="GC6" s="101"/>
      <c r="GD6" s="101"/>
      <c r="GE6" s="101"/>
      <c r="GF6" s="101"/>
      <c r="GG6" s="101"/>
      <c r="GH6" s="101"/>
      <c r="GI6" s="101"/>
      <c r="GJ6" s="101"/>
      <c r="GK6" s="101"/>
      <c r="GL6" s="101"/>
      <c r="GM6" s="101"/>
      <c r="GN6" s="101"/>
      <c r="GO6" s="101"/>
      <c r="GP6" s="101"/>
      <c r="GQ6" s="101"/>
      <c r="GR6" s="101"/>
      <c r="GS6" s="101"/>
      <c r="GT6" s="101"/>
      <c r="GU6" s="101"/>
      <c r="GV6" s="101"/>
      <c r="GW6" s="101"/>
      <c r="GX6" s="101"/>
      <c r="GY6" s="101"/>
      <c r="GZ6" s="101"/>
      <c r="HA6" s="101"/>
      <c r="HB6" s="101"/>
      <c r="HC6" s="101"/>
      <c r="HD6" s="101"/>
      <c r="HE6" s="101"/>
      <c r="HF6" s="101"/>
      <c r="HG6" s="101"/>
      <c r="HH6" s="101"/>
      <c r="HI6" s="101"/>
      <c r="HJ6" s="101"/>
      <c r="HK6" s="101"/>
      <c r="HL6" s="101"/>
      <c r="HM6" s="101"/>
      <c r="HN6" s="101"/>
      <c r="HO6" s="101"/>
      <c r="HP6" s="101"/>
      <c r="HQ6" s="101"/>
      <c r="HR6" s="101"/>
      <c r="HS6" s="101"/>
      <c r="HT6" s="101"/>
      <c r="HU6" s="101"/>
      <c r="HV6" s="101"/>
      <c r="HW6" s="101"/>
      <c r="HX6" s="101"/>
      <c r="HY6" s="101"/>
      <c r="HZ6" s="101"/>
      <c r="IA6" s="101"/>
      <c r="IB6" s="101"/>
      <c r="IC6" s="101"/>
      <c r="ID6" s="101"/>
      <c r="IE6" s="101"/>
      <c r="IF6" s="101"/>
      <c r="IG6" s="101"/>
      <c r="IH6" s="101"/>
      <c r="II6" s="101"/>
      <c r="IJ6" s="101"/>
      <c r="IK6" s="101"/>
      <c r="IL6" s="101"/>
      <c r="IM6" s="101"/>
      <c r="IN6" s="101"/>
      <c r="IO6" s="101"/>
    </row>
    <row r="7" spans="1:249" ht="15.75" x14ac:dyDescent="0.25">
      <c r="C7" s="64" t="s">
        <v>74</v>
      </c>
      <c r="D7" s="65"/>
      <c r="E7" s="66" t="s">
        <v>75</v>
      </c>
      <c r="Q7" s="65"/>
      <c r="R7" s="589"/>
      <c r="S7" s="589"/>
      <c r="T7" s="589"/>
      <c r="X7" s="65" t="s">
        <v>35</v>
      </c>
      <c r="Y7" s="590">
        <v>43829</v>
      </c>
      <c r="Z7" s="591"/>
      <c r="AA7" s="591"/>
    </row>
    <row r="8" spans="1:249" s="58" customFormat="1" ht="21" customHeight="1" x14ac:dyDescent="0.25">
      <c r="A8" s="542" t="s">
        <v>76</v>
      </c>
      <c r="B8" s="543"/>
      <c r="C8" s="543"/>
      <c r="D8" s="543"/>
      <c r="E8" s="543"/>
      <c r="F8" s="543"/>
      <c r="G8" s="543"/>
      <c r="H8" s="543"/>
      <c r="I8" s="543"/>
      <c r="J8" s="543"/>
      <c r="K8" s="543"/>
      <c r="L8" s="543"/>
      <c r="M8" s="543"/>
      <c r="N8" s="543"/>
      <c r="O8" s="543"/>
      <c r="P8" s="543"/>
      <c r="Q8" s="543"/>
      <c r="R8" s="543"/>
      <c r="S8" s="543"/>
      <c r="T8" s="544"/>
      <c r="U8" s="100"/>
      <c r="V8" s="542" t="s">
        <v>76</v>
      </c>
      <c r="W8" s="543"/>
      <c r="X8" s="543"/>
      <c r="Y8" s="543"/>
      <c r="Z8" s="543"/>
      <c r="AA8" s="543"/>
      <c r="AB8" s="543"/>
      <c r="AC8" s="543"/>
      <c r="AD8" s="543"/>
      <c r="AE8" s="543"/>
      <c r="AF8" s="543"/>
      <c r="AG8" s="543"/>
      <c r="AH8" s="543"/>
      <c r="AI8" s="544"/>
    </row>
    <row r="9" spans="1:249" s="58" customFormat="1" ht="12.75" customHeight="1" x14ac:dyDescent="0.25">
      <c r="A9" s="545" t="s">
        <v>77</v>
      </c>
      <c r="B9" s="546"/>
      <c r="C9" s="546"/>
      <c r="D9" s="546"/>
      <c r="E9" s="546"/>
      <c r="F9" s="546"/>
      <c r="G9" s="546"/>
      <c r="H9" s="546"/>
      <c r="I9" s="546"/>
      <c r="J9" s="546"/>
      <c r="K9" s="546"/>
      <c r="L9" s="546"/>
      <c r="M9" s="546"/>
      <c r="N9" s="546"/>
      <c r="O9" s="546"/>
      <c r="P9" s="546"/>
      <c r="Q9" s="546"/>
      <c r="R9" s="546"/>
      <c r="S9" s="546"/>
      <c r="T9" s="547"/>
      <c r="U9" s="100"/>
      <c r="V9" s="548" t="s">
        <v>78</v>
      </c>
      <c r="W9" s="549"/>
      <c r="X9" s="549"/>
      <c r="Y9" s="549"/>
      <c r="Z9" s="549"/>
      <c r="AA9" s="549"/>
      <c r="AB9" s="549"/>
      <c r="AC9" s="549"/>
      <c r="AD9" s="549"/>
      <c r="AE9" s="549"/>
      <c r="AF9" s="549"/>
      <c r="AG9" s="549"/>
      <c r="AH9" s="549"/>
      <c r="AI9" s="550"/>
    </row>
    <row r="10" spans="1:249" s="58" customFormat="1" ht="15.75" customHeight="1" x14ac:dyDescent="0.25">
      <c r="A10" s="551" t="s">
        <v>79</v>
      </c>
      <c r="B10" s="534"/>
      <c r="C10" s="534"/>
      <c r="D10" s="534"/>
      <c r="E10" s="534"/>
      <c r="F10" s="534"/>
      <c r="G10" s="534"/>
      <c r="H10" s="534"/>
      <c r="I10" s="534"/>
      <c r="J10" s="534"/>
      <c r="K10" s="534" t="s">
        <v>80</v>
      </c>
      <c r="L10" s="534"/>
      <c r="M10" s="534"/>
      <c r="N10" s="534"/>
      <c r="O10" s="534"/>
      <c r="P10" s="534"/>
      <c r="Q10" s="534"/>
      <c r="R10" s="534"/>
      <c r="S10" s="534"/>
      <c r="T10" s="572"/>
      <c r="U10" s="100"/>
      <c r="V10" s="551" t="s">
        <v>81</v>
      </c>
      <c r="W10" s="534"/>
      <c r="X10" s="534"/>
      <c r="Y10" s="534"/>
      <c r="Z10" s="534"/>
      <c r="AA10" s="534"/>
      <c r="AB10" s="534" t="s">
        <v>80</v>
      </c>
      <c r="AC10" s="534"/>
      <c r="AD10" s="534"/>
      <c r="AE10" s="534"/>
      <c r="AF10" s="534"/>
      <c r="AG10" s="534"/>
      <c r="AH10" s="534"/>
      <c r="AI10" s="572"/>
    </row>
    <row r="11" spans="1:249" s="58" customFormat="1" ht="16.5" customHeight="1" x14ac:dyDescent="0.25">
      <c r="A11" s="551" t="s">
        <v>82</v>
      </c>
      <c r="B11" s="534"/>
      <c r="C11" s="534"/>
      <c r="D11" s="534"/>
      <c r="E11" s="534"/>
      <c r="F11" s="534" t="s">
        <v>83</v>
      </c>
      <c r="G11" s="534"/>
      <c r="H11" s="534"/>
      <c r="I11" s="534"/>
      <c r="J11" s="534"/>
      <c r="K11" s="534" t="s">
        <v>82</v>
      </c>
      <c r="L11" s="534"/>
      <c r="M11" s="534"/>
      <c r="N11" s="534"/>
      <c r="O11" s="534" t="s">
        <v>83</v>
      </c>
      <c r="P11" s="534"/>
      <c r="Q11" s="534"/>
      <c r="R11" s="534"/>
      <c r="S11" s="534"/>
      <c r="T11" s="572"/>
      <c r="U11" s="100"/>
      <c r="V11" s="551" t="s">
        <v>84</v>
      </c>
      <c r="W11" s="534"/>
      <c r="X11" s="534"/>
      <c r="Y11" s="534" t="s">
        <v>85</v>
      </c>
      <c r="Z11" s="534"/>
      <c r="AA11" s="534"/>
      <c r="AB11" s="534" t="s">
        <v>86</v>
      </c>
      <c r="AC11" s="534"/>
      <c r="AD11" s="534" t="s">
        <v>85</v>
      </c>
      <c r="AE11" s="534"/>
      <c r="AF11" s="534"/>
      <c r="AG11" s="534"/>
      <c r="AH11" s="534"/>
      <c r="AI11" s="572"/>
    </row>
    <row r="12" spans="1:249" s="58" customFormat="1" ht="16.5" customHeight="1" x14ac:dyDescent="0.25">
      <c r="A12" s="540">
        <v>1</v>
      </c>
      <c r="B12" s="535"/>
      <c r="C12" s="535"/>
      <c r="D12" s="535"/>
      <c r="E12" s="535"/>
      <c r="F12" s="535" t="s">
        <v>87</v>
      </c>
      <c r="G12" s="535"/>
      <c r="H12" s="535"/>
      <c r="I12" s="535"/>
      <c r="J12" s="535"/>
      <c r="K12" s="534">
        <v>1</v>
      </c>
      <c r="L12" s="534"/>
      <c r="M12" s="534"/>
      <c r="N12" s="534"/>
      <c r="O12" s="535" t="s">
        <v>88</v>
      </c>
      <c r="P12" s="535"/>
      <c r="Q12" s="535"/>
      <c r="R12" s="535"/>
      <c r="S12" s="535"/>
      <c r="T12" s="536"/>
      <c r="U12" s="100"/>
      <c r="V12" s="540">
        <v>1</v>
      </c>
      <c r="W12" s="535"/>
      <c r="X12" s="535"/>
      <c r="Y12" s="535" t="s">
        <v>89</v>
      </c>
      <c r="Z12" s="535"/>
      <c r="AA12" s="535"/>
      <c r="AB12" s="534" t="s">
        <v>90</v>
      </c>
      <c r="AC12" s="534"/>
      <c r="AD12" s="535" t="s">
        <v>91</v>
      </c>
      <c r="AE12" s="535"/>
      <c r="AF12" s="535"/>
      <c r="AG12" s="535"/>
      <c r="AH12" s="535"/>
      <c r="AI12" s="536"/>
    </row>
    <row r="13" spans="1:249" s="58" customFormat="1" ht="15.75" customHeight="1" x14ac:dyDescent="0.25">
      <c r="A13" s="540">
        <v>2</v>
      </c>
      <c r="B13" s="535"/>
      <c r="C13" s="535"/>
      <c r="D13" s="535"/>
      <c r="E13" s="535"/>
      <c r="F13" s="535" t="s">
        <v>92</v>
      </c>
      <c r="G13" s="535"/>
      <c r="H13" s="535"/>
      <c r="I13" s="535"/>
      <c r="J13" s="535"/>
      <c r="K13" s="534">
        <v>6</v>
      </c>
      <c r="L13" s="534"/>
      <c r="M13" s="534"/>
      <c r="N13" s="534"/>
      <c r="O13" s="535" t="s">
        <v>93</v>
      </c>
      <c r="P13" s="535"/>
      <c r="Q13" s="535"/>
      <c r="R13" s="535"/>
      <c r="S13" s="535"/>
      <c r="T13" s="536"/>
      <c r="U13" s="100"/>
      <c r="V13" s="540">
        <v>2</v>
      </c>
      <c r="W13" s="535"/>
      <c r="X13" s="535"/>
      <c r="Y13" s="535" t="s">
        <v>94</v>
      </c>
      <c r="Z13" s="535"/>
      <c r="AA13" s="535"/>
      <c r="AB13" s="534" t="s">
        <v>95</v>
      </c>
      <c r="AC13" s="534"/>
      <c r="AD13" s="535" t="s">
        <v>96</v>
      </c>
      <c r="AE13" s="535"/>
      <c r="AF13" s="535"/>
      <c r="AG13" s="535"/>
      <c r="AH13" s="535"/>
      <c r="AI13" s="536"/>
    </row>
    <row r="14" spans="1:249" s="58" customFormat="1" ht="15.75" customHeight="1" x14ac:dyDescent="0.25">
      <c r="A14" s="540">
        <v>3</v>
      </c>
      <c r="B14" s="535"/>
      <c r="C14" s="535"/>
      <c r="D14" s="535"/>
      <c r="E14" s="535"/>
      <c r="F14" s="535" t="s">
        <v>97</v>
      </c>
      <c r="G14" s="535"/>
      <c r="H14" s="535"/>
      <c r="I14" s="535"/>
      <c r="J14" s="535"/>
      <c r="K14" s="534">
        <v>7</v>
      </c>
      <c r="L14" s="534"/>
      <c r="M14" s="534"/>
      <c r="N14" s="534"/>
      <c r="O14" s="535" t="s">
        <v>98</v>
      </c>
      <c r="P14" s="535"/>
      <c r="Q14" s="535"/>
      <c r="R14" s="535"/>
      <c r="S14" s="535"/>
      <c r="T14" s="536"/>
      <c r="U14" s="100"/>
      <c r="V14" s="540">
        <v>3</v>
      </c>
      <c r="W14" s="535"/>
      <c r="X14" s="535"/>
      <c r="Y14" s="535" t="s">
        <v>99</v>
      </c>
      <c r="Z14" s="535"/>
      <c r="AA14" s="535"/>
      <c r="AB14" s="534" t="s">
        <v>100</v>
      </c>
      <c r="AC14" s="534"/>
      <c r="AD14" s="535" t="s">
        <v>101</v>
      </c>
      <c r="AE14" s="535"/>
      <c r="AF14" s="535"/>
      <c r="AG14" s="535"/>
      <c r="AH14" s="535"/>
      <c r="AI14" s="536"/>
    </row>
    <row r="15" spans="1:249" s="58" customFormat="1" ht="15.75" customHeight="1" x14ac:dyDescent="0.25">
      <c r="A15" s="540">
        <v>4</v>
      </c>
      <c r="B15" s="535"/>
      <c r="C15" s="535"/>
      <c r="D15" s="535"/>
      <c r="E15" s="535"/>
      <c r="F15" s="535" t="s">
        <v>102</v>
      </c>
      <c r="G15" s="535"/>
      <c r="H15" s="535"/>
      <c r="I15" s="535"/>
      <c r="J15" s="535"/>
      <c r="K15" s="534">
        <v>11</v>
      </c>
      <c r="L15" s="534"/>
      <c r="M15" s="534"/>
      <c r="N15" s="534"/>
      <c r="O15" s="535" t="s">
        <v>103</v>
      </c>
      <c r="P15" s="535"/>
      <c r="Q15" s="535"/>
      <c r="R15" s="535"/>
      <c r="S15" s="535"/>
      <c r="T15" s="536"/>
      <c r="U15" s="100"/>
      <c r="V15" s="540"/>
      <c r="W15" s="535"/>
      <c r="X15" s="535"/>
      <c r="Y15" s="535"/>
      <c r="Z15" s="535"/>
      <c r="AA15" s="535"/>
      <c r="AB15" s="534" t="s">
        <v>104</v>
      </c>
      <c r="AC15" s="534"/>
      <c r="AD15" s="535" t="s">
        <v>105</v>
      </c>
      <c r="AE15" s="535"/>
      <c r="AF15" s="535"/>
      <c r="AG15" s="535"/>
      <c r="AH15" s="535"/>
      <c r="AI15" s="536"/>
    </row>
    <row r="16" spans="1:249" s="58" customFormat="1" ht="15.75" customHeight="1" thickBot="1" x14ac:dyDescent="0.3">
      <c r="A16" s="521">
        <v>5</v>
      </c>
      <c r="B16" s="522"/>
      <c r="C16" s="522"/>
      <c r="D16" s="522"/>
      <c r="E16" s="522"/>
      <c r="F16" s="522" t="s">
        <v>106</v>
      </c>
      <c r="G16" s="522"/>
      <c r="H16" s="522"/>
      <c r="I16" s="522"/>
      <c r="J16" s="522"/>
      <c r="K16" s="541">
        <v>13</v>
      </c>
      <c r="L16" s="541"/>
      <c r="M16" s="541"/>
      <c r="N16" s="541"/>
      <c r="O16" s="522" t="s">
        <v>107</v>
      </c>
      <c r="P16" s="522"/>
      <c r="Q16" s="522"/>
      <c r="R16" s="522"/>
      <c r="S16" s="522"/>
      <c r="T16" s="571"/>
      <c r="U16" s="100"/>
      <c r="V16" s="521"/>
      <c r="W16" s="522"/>
      <c r="X16" s="522"/>
      <c r="Y16" s="522"/>
      <c r="Z16" s="522"/>
      <c r="AA16" s="522"/>
      <c r="AB16" s="541" t="s">
        <v>108</v>
      </c>
      <c r="AC16" s="541"/>
      <c r="AD16" s="522" t="s">
        <v>109</v>
      </c>
      <c r="AE16" s="522"/>
      <c r="AF16" s="522"/>
      <c r="AG16" s="522"/>
      <c r="AH16" s="522"/>
      <c r="AI16" s="571"/>
    </row>
    <row r="17" spans="1:35" s="58" customFormat="1" ht="7.5" customHeight="1" thickBot="1" x14ac:dyDescent="0.3">
      <c r="A17" s="298"/>
      <c r="B17" s="67"/>
      <c r="C17" s="67"/>
      <c r="D17" s="67"/>
      <c r="E17" s="67"/>
      <c r="F17" s="67"/>
      <c r="G17" s="68"/>
      <c r="H17" s="67"/>
      <c r="I17" s="67"/>
      <c r="J17" s="67"/>
      <c r="K17" s="298"/>
      <c r="L17" s="67"/>
      <c r="M17" s="67"/>
      <c r="N17" s="67"/>
      <c r="O17" s="67"/>
      <c r="P17" s="67"/>
      <c r="Q17" s="68"/>
      <c r="R17" s="67"/>
      <c r="S17" s="67"/>
      <c r="T17" s="67"/>
    </row>
    <row r="18" spans="1:35" s="58" customFormat="1" ht="31.5" customHeight="1" x14ac:dyDescent="0.25">
      <c r="A18" s="553" t="s">
        <v>110</v>
      </c>
      <c r="B18" s="556" t="s">
        <v>40</v>
      </c>
      <c r="C18" s="557"/>
      <c r="D18" s="557"/>
      <c r="E18" s="557"/>
      <c r="F18" s="557"/>
      <c r="G18" s="558"/>
      <c r="H18" s="537" t="s">
        <v>111</v>
      </c>
      <c r="I18" s="565" t="s">
        <v>112</v>
      </c>
      <c r="J18" s="566"/>
      <c r="K18" s="566"/>
      <c r="L18" s="567"/>
      <c r="M18" s="523" t="s">
        <v>113</v>
      </c>
      <c r="N18" s="523" t="s">
        <v>59</v>
      </c>
      <c r="O18" s="501" t="s">
        <v>114</v>
      </c>
      <c r="P18" s="504" t="s">
        <v>115</v>
      </c>
      <c r="U18" s="507" t="s">
        <v>110</v>
      </c>
      <c r="V18" s="527" t="s">
        <v>116</v>
      </c>
      <c r="W18" s="528"/>
      <c r="X18" s="528"/>
      <c r="Y18" s="528"/>
      <c r="Z18" s="528"/>
      <c r="AA18" s="528"/>
      <c r="AB18" s="516" t="s">
        <v>81</v>
      </c>
      <c r="AC18" s="519" t="s">
        <v>112</v>
      </c>
      <c r="AD18" s="519"/>
      <c r="AE18" s="519"/>
      <c r="AF18" s="519"/>
      <c r="AG18" s="519"/>
      <c r="AH18" s="523" t="s">
        <v>113</v>
      </c>
      <c r="AI18" s="501" t="s">
        <v>117</v>
      </c>
    </row>
    <row r="19" spans="1:35" s="58" customFormat="1" ht="31.5" customHeight="1" x14ac:dyDescent="0.25">
      <c r="A19" s="554"/>
      <c r="B19" s="559"/>
      <c r="C19" s="560"/>
      <c r="D19" s="560"/>
      <c r="E19" s="560"/>
      <c r="F19" s="560"/>
      <c r="G19" s="561"/>
      <c r="H19" s="538"/>
      <c r="I19" s="568"/>
      <c r="J19" s="569"/>
      <c r="K19" s="569"/>
      <c r="L19" s="570"/>
      <c r="M19" s="520"/>
      <c r="N19" s="520"/>
      <c r="O19" s="502"/>
      <c r="P19" s="505"/>
      <c r="U19" s="525"/>
      <c r="V19" s="529"/>
      <c r="W19" s="529"/>
      <c r="X19" s="529"/>
      <c r="Y19" s="529"/>
      <c r="Z19" s="529"/>
      <c r="AA19" s="529"/>
      <c r="AB19" s="517"/>
      <c r="AC19" s="520"/>
      <c r="AD19" s="520"/>
      <c r="AE19" s="520"/>
      <c r="AF19" s="520"/>
      <c r="AG19" s="520"/>
      <c r="AH19" s="520"/>
      <c r="AI19" s="502"/>
    </row>
    <row r="20" spans="1:35" s="58" customFormat="1" ht="31.5" customHeight="1" thickBot="1" x14ac:dyDescent="0.3">
      <c r="A20" s="555"/>
      <c r="B20" s="562"/>
      <c r="C20" s="563"/>
      <c r="D20" s="563"/>
      <c r="E20" s="563"/>
      <c r="F20" s="563"/>
      <c r="G20" s="564"/>
      <c r="H20" s="539"/>
      <c r="I20" s="219">
        <v>1</v>
      </c>
      <c r="J20" s="220">
        <f>I20+1</f>
        <v>2</v>
      </c>
      <c r="K20" s="220">
        <f>J20+1</f>
        <v>3</v>
      </c>
      <c r="L20" s="220">
        <f>K20+1</f>
        <v>4</v>
      </c>
      <c r="M20" s="524"/>
      <c r="N20" s="524"/>
      <c r="O20" s="503"/>
      <c r="P20" s="506"/>
      <c r="U20" s="526"/>
      <c r="V20" s="530"/>
      <c r="W20" s="530"/>
      <c r="X20" s="530"/>
      <c r="Y20" s="530"/>
      <c r="Z20" s="530"/>
      <c r="AA20" s="530"/>
      <c r="AB20" s="518"/>
      <c r="AC20" s="296">
        <v>1</v>
      </c>
      <c r="AD20" s="296">
        <f>AC20+1</f>
        <v>2</v>
      </c>
      <c r="AE20" s="296">
        <f>AD20+1</f>
        <v>3</v>
      </c>
      <c r="AF20" s="296">
        <f>AE20+1</f>
        <v>4</v>
      </c>
      <c r="AG20" s="296">
        <f>AF20+1</f>
        <v>5</v>
      </c>
      <c r="AH20" s="573"/>
      <c r="AI20" s="510"/>
    </row>
    <row r="21" spans="1:35" s="58" customFormat="1" ht="24.75" customHeight="1" x14ac:dyDescent="0.25">
      <c r="A21" s="552">
        <f>'[2]SEPG-F-007'!B17</f>
        <v>1</v>
      </c>
      <c r="B21" s="486" t="str">
        <f>'SEPG-F-007'!C11</f>
        <v>Inadecuada implementación de las soluciones tecnológicas</v>
      </c>
      <c r="C21" s="486"/>
      <c r="D21" s="486"/>
      <c r="E21" s="486"/>
      <c r="F21" s="486"/>
      <c r="G21" s="486"/>
      <c r="H21" s="215" t="s">
        <v>118</v>
      </c>
      <c r="I21" s="216">
        <v>3</v>
      </c>
      <c r="J21" s="216">
        <v>3</v>
      </c>
      <c r="K21" s="216">
        <v>3</v>
      </c>
      <c r="L21" s="216">
        <v>3</v>
      </c>
      <c r="M21" s="217">
        <f t="shared" ref="M21:M28" si="0">IFERROR(MAX(_xlfn.MODE.MULT(I21:L21)),"")</f>
        <v>3</v>
      </c>
      <c r="N21" s="218" t="str">
        <f>IFERROR(IF(H21="P",IF(COUNT(I21:L21)&gt;1,VLOOKUP(M21,$A$12:$J$16,6,0),""),IF(COUNT(J21:L21)&gt;1,VLOOKUP(M21,$K$12:$T$16,5,0),"")),"")</f>
        <v>Posible (C)</v>
      </c>
      <c r="O21" s="514">
        <f>IFERROR(M21*M22,"")</f>
        <v>21</v>
      </c>
      <c r="P21" s="515" t="str">
        <f>IFERROR(VLOOKUP(O21,[2]DB!$B$37:$D$61,2,FALSE),"")</f>
        <v>Riesgo Alto (Z-13)</v>
      </c>
      <c r="R21" s="532"/>
      <c r="S21" s="298"/>
      <c r="U21" s="507"/>
      <c r="V21" s="511"/>
      <c r="W21" s="511"/>
      <c r="X21" s="511"/>
      <c r="Y21" s="511"/>
      <c r="Z21" s="511"/>
      <c r="AA21" s="511"/>
      <c r="AB21" s="297"/>
      <c r="AC21" s="102"/>
      <c r="AD21" s="102"/>
      <c r="AE21" s="102"/>
      <c r="AF21" s="102"/>
      <c r="AG21" s="102"/>
      <c r="AH21" s="103"/>
      <c r="AI21" s="498"/>
    </row>
    <row r="22" spans="1:35" s="58" customFormat="1" ht="24.75" customHeight="1" x14ac:dyDescent="0.25">
      <c r="A22" s="485"/>
      <c r="B22" s="487"/>
      <c r="C22" s="487"/>
      <c r="D22" s="487"/>
      <c r="E22" s="487"/>
      <c r="F22" s="487"/>
      <c r="G22" s="487"/>
      <c r="H22" s="110" t="s">
        <v>119</v>
      </c>
      <c r="I22" s="137">
        <v>6</v>
      </c>
      <c r="J22" s="137">
        <v>7</v>
      </c>
      <c r="K22" s="137">
        <v>7</v>
      </c>
      <c r="L22" s="137">
        <v>7</v>
      </c>
      <c r="M22" s="138">
        <f t="shared" si="0"/>
        <v>7</v>
      </c>
      <c r="N22" s="111" t="str">
        <f t="shared" ref="N22:N28" si="1">IFERROR(IF(H22="P",IF(COUNT(I22:L22)&gt;1,VLOOKUP(M22,$A$12:$J$16,6,0),""),IF(COUNT(I22:L22)&gt;1,VLOOKUP(M22,$K$12:$T$16,5,0),"")),"")</f>
        <v>Moderado</v>
      </c>
      <c r="O22" s="488"/>
      <c r="P22" s="489"/>
      <c r="R22" s="532"/>
      <c r="S22" s="298"/>
      <c r="U22" s="508"/>
      <c r="V22" s="512"/>
      <c r="W22" s="512"/>
      <c r="X22" s="512"/>
      <c r="Y22" s="512"/>
      <c r="Z22" s="512"/>
      <c r="AA22" s="512"/>
      <c r="AB22" s="294"/>
      <c r="AC22" s="104"/>
      <c r="AD22" s="104"/>
      <c r="AE22" s="104"/>
      <c r="AF22" s="104"/>
      <c r="AG22" s="104"/>
      <c r="AH22" s="105"/>
      <c r="AI22" s="499"/>
    </row>
    <row r="23" spans="1:35" s="58" customFormat="1" ht="24.75" customHeight="1" x14ac:dyDescent="0.25">
      <c r="A23" s="485">
        <f>'[2]SEPG-F-007'!B18</f>
        <v>2</v>
      </c>
      <c r="B23" s="486" t="str">
        <f>'SEPG-F-007'!C12</f>
        <v>Falta de oportunidad en la prestación de servicios de TI</v>
      </c>
      <c r="C23" s="486"/>
      <c r="D23" s="486"/>
      <c r="E23" s="486"/>
      <c r="F23" s="486"/>
      <c r="G23" s="486"/>
      <c r="H23" s="110" t="s">
        <v>118</v>
      </c>
      <c r="I23" s="137">
        <v>3</v>
      </c>
      <c r="J23" s="137">
        <v>3</v>
      </c>
      <c r="K23" s="137">
        <v>3</v>
      </c>
      <c r="L23" s="137">
        <v>3</v>
      </c>
      <c r="M23" s="138">
        <f t="shared" si="0"/>
        <v>3</v>
      </c>
      <c r="N23" s="111" t="str">
        <f t="shared" si="1"/>
        <v>Posible (C)</v>
      </c>
      <c r="O23" s="488">
        <f>IFERROR(M23*M24,"")</f>
        <v>21</v>
      </c>
      <c r="P23" s="489" t="str">
        <f>IFERROR(VLOOKUP(O23,[2]DB!$B$37:$D$61,2,FALSE),"")</f>
        <v>Riesgo Alto (Z-13)</v>
      </c>
      <c r="U23" s="508"/>
      <c r="V23" s="512"/>
      <c r="W23" s="512"/>
      <c r="X23" s="512"/>
      <c r="Y23" s="512"/>
      <c r="Z23" s="512"/>
      <c r="AA23" s="512"/>
      <c r="AB23" s="294"/>
      <c r="AC23" s="104"/>
      <c r="AD23" s="104"/>
      <c r="AE23" s="104"/>
      <c r="AF23" s="104"/>
      <c r="AG23" s="104"/>
      <c r="AH23" s="105"/>
      <c r="AI23" s="499"/>
    </row>
    <row r="24" spans="1:35" s="58" customFormat="1" ht="24.75" customHeight="1" x14ac:dyDescent="0.25">
      <c r="A24" s="485"/>
      <c r="B24" s="487"/>
      <c r="C24" s="487"/>
      <c r="D24" s="487"/>
      <c r="E24" s="487"/>
      <c r="F24" s="487"/>
      <c r="G24" s="487"/>
      <c r="H24" s="110" t="s">
        <v>119</v>
      </c>
      <c r="I24" s="137">
        <v>6</v>
      </c>
      <c r="J24" s="137">
        <v>7</v>
      </c>
      <c r="K24" s="137">
        <v>7</v>
      </c>
      <c r="L24" s="137">
        <v>7</v>
      </c>
      <c r="M24" s="138">
        <f t="shared" si="0"/>
        <v>7</v>
      </c>
      <c r="N24" s="111" t="str">
        <f t="shared" si="1"/>
        <v>Moderado</v>
      </c>
      <c r="O24" s="488"/>
      <c r="P24" s="489"/>
      <c r="U24" s="508"/>
      <c r="V24" s="512"/>
      <c r="W24" s="512"/>
      <c r="X24" s="512"/>
      <c r="Y24" s="512"/>
      <c r="Z24" s="512"/>
      <c r="AA24" s="512"/>
      <c r="AB24" s="294"/>
      <c r="AC24" s="104"/>
      <c r="AD24" s="104"/>
      <c r="AE24" s="104"/>
      <c r="AF24" s="104"/>
      <c r="AG24" s="104"/>
      <c r="AH24" s="105"/>
      <c r="AI24" s="499"/>
    </row>
    <row r="25" spans="1:35" s="58" customFormat="1" ht="24.75" customHeight="1" thickBot="1" x14ac:dyDescent="0.3">
      <c r="A25" s="485">
        <f>'[2]SEPG-F-007'!B19</f>
        <v>3</v>
      </c>
      <c r="B25" s="486" t="str">
        <f>'SEPG-F-007'!C13</f>
        <v>Indisponibilidad de la infraestructura tecnológica critica</v>
      </c>
      <c r="C25" s="486"/>
      <c r="D25" s="486"/>
      <c r="E25" s="486"/>
      <c r="F25" s="486"/>
      <c r="G25" s="486"/>
      <c r="H25" s="110" t="s">
        <v>118</v>
      </c>
      <c r="I25" s="137">
        <v>3</v>
      </c>
      <c r="J25" s="137">
        <v>3</v>
      </c>
      <c r="K25" s="137">
        <v>4</v>
      </c>
      <c r="L25" s="137">
        <v>4</v>
      </c>
      <c r="M25" s="138">
        <f t="shared" si="0"/>
        <v>4</v>
      </c>
      <c r="N25" s="111" t="str">
        <f t="shared" si="1"/>
        <v>Probable (B)</v>
      </c>
      <c r="O25" s="488">
        <f>IFERROR(M25*M26,"")</f>
        <v>28</v>
      </c>
      <c r="P25" s="489" t="str">
        <f>IFERROR(VLOOKUP(O25,[2]DB!$B$37:$D$61,2,FALSE),"")</f>
        <v>Riesgo Alto (Z-14)</v>
      </c>
      <c r="U25" s="509"/>
      <c r="V25" s="513"/>
      <c r="W25" s="513"/>
      <c r="X25" s="513"/>
      <c r="Y25" s="513"/>
      <c r="Z25" s="513"/>
      <c r="AA25" s="513"/>
      <c r="AB25" s="295"/>
      <c r="AC25" s="106"/>
      <c r="AD25" s="106"/>
      <c r="AE25" s="106"/>
      <c r="AF25" s="106"/>
      <c r="AG25" s="106"/>
      <c r="AH25" s="107"/>
      <c r="AI25" s="500"/>
    </row>
    <row r="26" spans="1:35" s="58" customFormat="1" ht="24.75" customHeight="1" x14ac:dyDescent="0.25">
      <c r="A26" s="485"/>
      <c r="B26" s="487"/>
      <c r="C26" s="487"/>
      <c r="D26" s="487"/>
      <c r="E26" s="487"/>
      <c r="F26" s="487"/>
      <c r="G26" s="487"/>
      <c r="H26" s="110" t="s">
        <v>119</v>
      </c>
      <c r="I26" s="137">
        <v>7</v>
      </c>
      <c r="J26" s="137">
        <v>7</v>
      </c>
      <c r="K26" s="137">
        <v>7</v>
      </c>
      <c r="L26" s="137">
        <v>11</v>
      </c>
      <c r="M26" s="138">
        <f t="shared" si="0"/>
        <v>7</v>
      </c>
      <c r="N26" s="111" t="str">
        <f t="shared" si="1"/>
        <v>Moderado</v>
      </c>
      <c r="O26" s="488"/>
      <c r="P26" s="489"/>
      <c r="U26" s="507"/>
      <c r="V26" s="511"/>
      <c r="W26" s="511"/>
      <c r="X26" s="511"/>
      <c r="Y26" s="511"/>
      <c r="Z26" s="511"/>
      <c r="AA26" s="511"/>
      <c r="AB26" s="332"/>
      <c r="AC26" s="102"/>
      <c r="AD26" s="102"/>
      <c r="AE26" s="102"/>
      <c r="AF26" s="102"/>
      <c r="AG26" s="102"/>
      <c r="AH26" s="103"/>
      <c r="AI26" s="498"/>
    </row>
    <row r="27" spans="1:35" s="58" customFormat="1" ht="24.75" customHeight="1" x14ac:dyDescent="0.25">
      <c r="A27" s="485">
        <v>4</v>
      </c>
      <c r="B27" s="486" t="str">
        <f>'SEPG-F-007'!C14</f>
        <v>Indisponibilidad de la información corporativa</v>
      </c>
      <c r="C27" s="486"/>
      <c r="D27" s="486"/>
      <c r="E27" s="486"/>
      <c r="F27" s="486"/>
      <c r="G27" s="486"/>
      <c r="H27" s="110" t="s">
        <v>118</v>
      </c>
      <c r="I27" s="137">
        <v>3</v>
      </c>
      <c r="J27" s="137">
        <v>3</v>
      </c>
      <c r="K27" s="137">
        <v>3</v>
      </c>
      <c r="L27" s="137">
        <v>4</v>
      </c>
      <c r="M27" s="138">
        <f t="shared" si="0"/>
        <v>3</v>
      </c>
      <c r="N27" s="111" t="str">
        <f t="shared" si="1"/>
        <v>Posible (C)</v>
      </c>
      <c r="O27" s="488">
        <f>IFERROR(M27*M28,"")</f>
        <v>33</v>
      </c>
      <c r="P27" s="489" t="str">
        <f>IFERROR(VLOOKUP(O27,[2]DB!$B$37:$D$61,2,FALSE),"")</f>
        <v>Riesgo Extremo (Z-19)</v>
      </c>
      <c r="U27" s="508"/>
      <c r="V27" s="512"/>
      <c r="W27" s="512"/>
      <c r="X27" s="512"/>
      <c r="Y27" s="512"/>
      <c r="Z27" s="512"/>
      <c r="AA27" s="512"/>
      <c r="AB27" s="333"/>
      <c r="AC27" s="104"/>
      <c r="AD27" s="104"/>
      <c r="AE27" s="104"/>
      <c r="AF27" s="104"/>
      <c r="AG27" s="104"/>
      <c r="AH27" s="105"/>
      <c r="AI27" s="499"/>
    </row>
    <row r="28" spans="1:35" s="58" customFormat="1" ht="24.75" customHeight="1" x14ac:dyDescent="0.25">
      <c r="A28" s="485"/>
      <c r="B28" s="487"/>
      <c r="C28" s="487"/>
      <c r="D28" s="487"/>
      <c r="E28" s="487"/>
      <c r="F28" s="487"/>
      <c r="G28" s="487"/>
      <c r="H28" s="110" t="s">
        <v>119</v>
      </c>
      <c r="I28" s="137">
        <v>11</v>
      </c>
      <c r="J28" s="137">
        <v>11</v>
      </c>
      <c r="K28" s="137">
        <v>11</v>
      </c>
      <c r="L28" s="137">
        <v>11</v>
      </c>
      <c r="M28" s="138">
        <f t="shared" si="0"/>
        <v>11</v>
      </c>
      <c r="N28" s="111" t="str">
        <f t="shared" si="1"/>
        <v>Mayor</v>
      </c>
      <c r="O28" s="488"/>
      <c r="P28" s="489"/>
      <c r="U28" s="508"/>
      <c r="V28" s="512"/>
      <c r="W28" s="512"/>
      <c r="X28" s="512"/>
      <c r="Y28" s="512"/>
      <c r="Z28" s="512"/>
      <c r="AA28" s="512"/>
      <c r="AB28" s="333"/>
      <c r="AC28" s="104"/>
      <c r="AD28" s="104"/>
      <c r="AE28" s="104"/>
      <c r="AF28" s="104"/>
      <c r="AG28" s="104"/>
      <c r="AH28" s="105"/>
      <c r="AI28" s="499"/>
    </row>
    <row r="29" spans="1:35" s="58" customFormat="1" ht="24.75" customHeight="1" x14ac:dyDescent="0.25">
      <c r="A29" s="485">
        <v>5</v>
      </c>
      <c r="B29" s="486" t="str">
        <f>'SEPG-F-007'!C15</f>
        <v>Indisponibilidad de recursos</v>
      </c>
      <c r="C29" s="486"/>
      <c r="D29" s="486"/>
      <c r="E29" s="486"/>
      <c r="F29" s="486"/>
      <c r="G29" s="486"/>
      <c r="H29" s="110" t="s">
        <v>118</v>
      </c>
      <c r="I29" s="137">
        <v>4</v>
      </c>
      <c r="J29" s="137">
        <v>3</v>
      </c>
      <c r="K29" s="137">
        <v>3</v>
      </c>
      <c r="L29" s="137">
        <v>3</v>
      </c>
      <c r="M29" s="138">
        <f t="shared" ref="M29:M30" si="2">IFERROR(MAX(_xlfn.MODE.MULT(I29:L29)),"")</f>
        <v>3</v>
      </c>
      <c r="N29" s="111" t="str">
        <f t="shared" ref="N29:N30" si="3">IFERROR(IF(H29="P",IF(COUNT(I29:L29)&gt;1,VLOOKUP(M29,$A$12:$J$16,6,0),""),IF(COUNT(I29:L29)&gt;1,VLOOKUP(M29,$K$12:$T$16,5,0),"")),"")</f>
        <v>Posible (C)</v>
      </c>
      <c r="O29" s="488">
        <f>IFERROR(M29*M30,"")</f>
        <v>21</v>
      </c>
      <c r="P29" s="489" t="str">
        <f>IFERROR(VLOOKUP(O29,[2]DB!$B$37:$D$61,2,FALSE),"")</f>
        <v>Riesgo Alto (Z-13)</v>
      </c>
      <c r="U29" s="508"/>
      <c r="V29" s="512"/>
      <c r="W29" s="512"/>
      <c r="X29" s="512"/>
      <c r="Y29" s="512"/>
      <c r="Z29" s="512"/>
      <c r="AA29" s="512"/>
      <c r="AB29" s="333"/>
      <c r="AC29" s="104"/>
      <c r="AD29" s="104"/>
      <c r="AE29" s="104"/>
      <c r="AF29" s="104"/>
      <c r="AG29" s="104"/>
      <c r="AH29" s="105"/>
      <c r="AI29" s="499"/>
    </row>
    <row r="30" spans="1:35" s="58" customFormat="1" ht="24.75" customHeight="1" thickBot="1" x14ac:dyDescent="0.3">
      <c r="A30" s="485"/>
      <c r="B30" s="487"/>
      <c r="C30" s="487"/>
      <c r="D30" s="487"/>
      <c r="E30" s="487"/>
      <c r="F30" s="487"/>
      <c r="G30" s="487"/>
      <c r="H30" s="110" t="s">
        <v>119</v>
      </c>
      <c r="I30" s="137">
        <v>7</v>
      </c>
      <c r="J30" s="137">
        <v>7</v>
      </c>
      <c r="K30" s="137">
        <v>7</v>
      </c>
      <c r="L30" s="137">
        <v>7</v>
      </c>
      <c r="M30" s="138">
        <f t="shared" si="2"/>
        <v>7</v>
      </c>
      <c r="N30" s="111" t="str">
        <f t="shared" si="3"/>
        <v>Moderado</v>
      </c>
      <c r="O30" s="488"/>
      <c r="P30" s="489"/>
      <c r="U30" s="509"/>
      <c r="V30" s="513"/>
      <c r="W30" s="513"/>
      <c r="X30" s="513"/>
      <c r="Y30" s="513"/>
      <c r="Z30" s="513"/>
      <c r="AA30" s="513"/>
      <c r="AB30" s="334"/>
      <c r="AC30" s="106"/>
      <c r="AD30" s="106"/>
      <c r="AE30" s="106"/>
      <c r="AF30" s="106"/>
      <c r="AG30" s="106"/>
      <c r="AH30" s="107"/>
      <c r="AI30" s="500"/>
    </row>
    <row r="31" spans="1:35" s="58" customFormat="1" ht="24.75" hidden="1" customHeight="1" x14ac:dyDescent="0.25">
      <c r="A31" s="531" t="e">
        <f>'[2]SEPG-F-007'!#REF!</f>
        <v>#REF!</v>
      </c>
      <c r="B31" s="494" t="str">
        <f>'SEPG-F-007'!C22</f>
        <v>CARGO</v>
      </c>
      <c r="C31" s="494"/>
      <c r="D31" s="494"/>
      <c r="E31" s="494"/>
      <c r="F31" s="494"/>
      <c r="G31" s="494"/>
      <c r="H31" s="89" t="s">
        <v>118</v>
      </c>
      <c r="I31" s="109"/>
      <c r="J31" s="216">
        <v>11</v>
      </c>
      <c r="K31" s="80"/>
      <c r="L31" s="80"/>
      <c r="M31" s="80"/>
      <c r="N31" s="80"/>
      <c r="O31" s="80"/>
      <c r="P31" s="80"/>
      <c r="Q31" s="80"/>
      <c r="R31" s="71"/>
      <c r="S31" s="71"/>
      <c r="T31" s="71"/>
      <c r="U31" s="80"/>
      <c r="V31" s="80"/>
      <c r="W31" s="342"/>
      <c r="X31" s="343" t="str">
        <f t="shared" ref="X31:X52" si="4">IFERROR(MAX(_xlfn.MODE.MULT(I31:W31)),"")</f>
        <v/>
      </c>
      <c r="Y31" s="344" t="str">
        <f>IFERROR(IF(H31="P",IF(COUNT(J31:W31)&gt;1,VLOOKUP(X31,$A$15:$J$16,6,0),""),IF(COUNT(J31:W31)&gt;1,VLOOKUP(X31,$K$15:$T$16,5,0),"")),"")</f>
        <v/>
      </c>
      <c r="Z31" s="532" t="str">
        <f>IFERROR(X31*X32,"")</f>
        <v/>
      </c>
      <c r="AA31" s="533" t="str">
        <f>IFERROR(VLOOKUP(Z31,[2]DB!$B$37:$D$61,2,FALSE),"")</f>
        <v/>
      </c>
    </row>
    <row r="32" spans="1:35" s="58" customFormat="1" ht="24.75" hidden="1" customHeight="1" x14ac:dyDescent="0.25">
      <c r="A32" s="497"/>
      <c r="B32" s="495"/>
      <c r="C32" s="495"/>
      <c r="D32" s="495"/>
      <c r="E32" s="495"/>
      <c r="F32" s="495"/>
      <c r="G32" s="495"/>
      <c r="H32" s="74" t="s">
        <v>119</v>
      </c>
      <c r="I32" s="75"/>
      <c r="J32" s="137">
        <v>11</v>
      </c>
      <c r="K32" s="253"/>
      <c r="L32" s="253"/>
      <c r="M32" s="253"/>
      <c r="N32" s="253"/>
      <c r="O32" s="253"/>
      <c r="P32" s="253"/>
      <c r="Q32" s="253"/>
      <c r="R32" s="253"/>
      <c r="S32" s="253"/>
      <c r="T32" s="253"/>
      <c r="U32" s="253"/>
      <c r="V32" s="253"/>
      <c r="W32" s="79"/>
      <c r="X32" s="76" t="str">
        <f t="shared" si="4"/>
        <v/>
      </c>
      <c r="Y32" s="254" t="str">
        <f>IFERROR(IF(H32="P",IF(COUNT(I32:W32)&gt;1,VLOOKUP(X32,$A$15:$J$16,6,0),""),IF(COUNT(I32:W32)&gt;1,VLOOKUP(X32,$K$15:$T$16,5,0),"")),"")</f>
        <v/>
      </c>
      <c r="Z32" s="491"/>
      <c r="AA32" s="493"/>
    </row>
    <row r="33" spans="1:27" s="58" customFormat="1" ht="24.75" hidden="1" customHeight="1" x14ac:dyDescent="0.25">
      <c r="A33" s="496" t="e">
        <f>'[2]SEPG-F-007'!#REF!</f>
        <v>#REF!</v>
      </c>
      <c r="B33" s="494" t="str">
        <f>'SEPG-F-007'!C23</f>
        <v>Experto G3-06</v>
      </c>
      <c r="C33" s="494"/>
      <c r="D33" s="494"/>
      <c r="E33" s="494"/>
      <c r="F33" s="494"/>
      <c r="G33" s="494"/>
      <c r="H33" s="69" t="s">
        <v>118</v>
      </c>
      <c r="I33" s="80"/>
      <c r="J33" s="137">
        <v>11</v>
      </c>
      <c r="K33" s="80"/>
      <c r="L33" s="80"/>
      <c r="M33" s="80"/>
      <c r="N33" s="80"/>
      <c r="O33" s="80"/>
      <c r="P33" s="80"/>
      <c r="Q33" s="80"/>
      <c r="R33" s="80"/>
      <c r="S33" s="80"/>
      <c r="T33" s="80"/>
      <c r="U33" s="80"/>
      <c r="V33" s="80"/>
      <c r="W33" s="80"/>
      <c r="X33" s="72" t="str">
        <f t="shared" si="4"/>
        <v/>
      </c>
      <c r="Y33" s="73" t="str">
        <f>IFERROR(IF(H33="P",IF(COUNT(J33:W33)&gt;1,VLOOKUP(X33,$A$15:$J$16,6,0),""),IF(COUNT(J33:W33)&gt;1,VLOOKUP(X33,$K$15:$T$16,5,0),"")),"")</f>
        <v/>
      </c>
      <c r="Z33" s="490" t="str">
        <f>IFERROR(X33*X34,"")</f>
        <v/>
      </c>
      <c r="AA33" s="492" t="str">
        <f>IFERROR(VLOOKUP(Z33,[2]DB!$B$37:$D$61,2,FALSE),"")</f>
        <v/>
      </c>
    </row>
    <row r="34" spans="1:27" s="58" customFormat="1" ht="24.75" hidden="1" customHeight="1" x14ac:dyDescent="0.25">
      <c r="A34" s="497"/>
      <c r="B34" s="495"/>
      <c r="C34" s="495"/>
      <c r="D34" s="495"/>
      <c r="E34" s="495"/>
      <c r="F34" s="495"/>
      <c r="G34" s="495"/>
      <c r="H34" s="74" t="s">
        <v>119</v>
      </c>
      <c r="I34" s="255"/>
      <c r="J34" s="137">
        <v>11</v>
      </c>
      <c r="K34" s="255"/>
      <c r="L34" s="255"/>
      <c r="M34" s="255"/>
      <c r="N34" s="255"/>
      <c r="O34" s="255"/>
      <c r="P34" s="255"/>
      <c r="Q34" s="255"/>
      <c r="R34" s="255"/>
      <c r="S34" s="255"/>
      <c r="T34" s="255"/>
      <c r="U34" s="255"/>
      <c r="V34" s="255"/>
      <c r="W34" s="255"/>
      <c r="X34" s="76" t="str">
        <f t="shared" si="4"/>
        <v/>
      </c>
      <c r="Y34" s="254" t="str">
        <f>IFERROR(IF(H34="P",IF(COUNT(I34:W34)&gt;1,VLOOKUP(X34,$A$15:$J$16,6,0),""),IF(COUNT(I34:W34)&gt;1,VLOOKUP(X34,$K$15:$T$16,5,0),"")),"")</f>
        <v/>
      </c>
      <c r="Z34" s="491"/>
      <c r="AA34" s="493"/>
    </row>
    <row r="35" spans="1:27" s="58" customFormat="1" ht="24.75" hidden="1" customHeight="1" x14ac:dyDescent="0.25">
      <c r="A35" s="496" t="e">
        <f>'[2]SEPG-F-007'!#REF!</f>
        <v>#REF!</v>
      </c>
      <c r="B35" s="494" t="str">
        <f>'SEPG-F-007'!C24</f>
        <v>Experto G3-05</v>
      </c>
      <c r="C35" s="494"/>
      <c r="D35" s="494"/>
      <c r="E35" s="494"/>
      <c r="F35" s="494"/>
      <c r="G35" s="494"/>
      <c r="H35" s="69" t="s">
        <v>118</v>
      </c>
      <c r="I35" s="70"/>
      <c r="J35" s="137">
        <v>11</v>
      </c>
      <c r="K35" s="71"/>
      <c r="L35" s="71"/>
      <c r="M35" s="71"/>
      <c r="N35" s="71"/>
      <c r="O35" s="71"/>
      <c r="P35" s="71"/>
      <c r="Q35" s="71"/>
      <c r="R35" s="71"/>
      <c r="S35" s="71"/>
      <c r="T35" s="71"/>
      <c r="U35" s="71"/>
      <c r="V35" s="71"/>
      <c r="W35" s="78"/>
      <c r="X35" s="72" t="str">
        <f t="shared" si="4"/>
        <v/>
      </c>
      <c r="Y35" s="73" t="str">
        <f>IFERROR(IF(H35="P",IF(COUNT(J35:W35)&gt;1,VLOOKUP(X35,$A$15:$J$16,6,0),""),IF(COUNT(J35:W35)&gt;1,VLOOKUP(X35,$K$15:$T$16,5,0),"")),"")</f>
        <v/>
      </c>
      <c r="Z35" s="490" t="str">
        <f>IFERROR(X35*X36,"")</f>
        <v/>
      </c>
      <c r="AA35" s="492" t="str">
        <f>IFERROR(VLOOKUP(Z35,[2]DB!$B$37:$D$61,2,FALSE),"")</f>
        <v/>
      </c>
    </row>
    <row r="36" spans="1:27" s="58" customFormat="1" ht="24.75" hidden="1" customHeight="1" x14ac:dyDescent="0.25">
      <c r="A36" s="497"/>
      <c r="B36" s="495"/>
      <c r="C36" s="495"/>
      <c r="D36" s="495"/>
      <c r="E36" s="495"/>
      <c r="F36" s="495"/>
      <c r="G36" s="495"/>
      <c r="H36" s="74" t="s">
        <v>119</v>
      </c>
      <c r="I36" s="75"/>
      <c r="J36" s="137">
        <v>11</v>
      </c>
      <c r="K36" s="253"/>
      <c r="L36" s="253"/>
      <c r="M36" s="253"/>
      <c r="N36" s="253"/>
      <c r="O36" s="253"/>
      <c r="P36" s="253"/>
      <c r="Q36" s="253"/>
      <c r="R36" s="253"/>
      <c r="S36" s="253"/>
      <c r="T36" s="253"/>
      <c r="U36" s="253"/>
      <c r="V36" s="253"/>
      <c r="W36" s="79"/>
      <c r="X36" s="76" t="str">
        <f t="shared" si="4"/>
        <v/>
      </c>
      <c r="Y36" s="254" t="str">
        <f>IFERROR(IF(H36="P",IF(COUNT(I36:W36)&gt;1,VLOOKUP(X36,$A$15:$J$16,6,0),""),IF(COUNT(I36:W36)&gt;1,VLOOKUP(X36,$K$15:$T$16,5,0),"")),"")</f>
        <v/>
      </c>
      <c r="Z36" s="491"/>
      <c r="AA36" s="493"/>
    </row>
    <row r="37" spans="1:27" s="58" customFormat="1" ht="24.75" hidden="1" customHeight="1" x14ac:dyDescent="0.25">
      <c r="A37" s="496" t="e">
        <f>'[2]SEPG-F-007'!#REF!</f>
        <v>#REF!</v>
      </c>
      <c r="B37" s="494">
        <f>'SEPG-F-007'!C28</f>
        <v>0</v>
      </c>
      <c r="C37" s="494"/>
      <c r="D37" s="494"/>
      <c r="E37" s="494"/>
      <c r="F37" s="494"/>
      <c r="G37" s="494"/>
      <c r="H37" s="69" t="s">
        <v>118</v>
      </c>
      <c r="I37" s="81"/>
      <c r="J37" s="137">
        <v>11</v>
      </c>
      <c r="K37" s="82"/>
      <c r="L37" s="82"/>
      <c r="M37" s="82"/>
      <c r="N37" s="82"/>
      <c r="O37" s="82"/>
      <c r="P37" s="82"/>
      <c r="Q37" s="82"/>
      <c r="R37" s="82"/>
      <c r="S37" s="82"/>
      <c r="T37" s="82"/>
      <c r="U37" s="82"/>
      <c r="V37" s="82"/>
      <c r="W37" s="83"/>
      <c r="X37" s="72" t="str">
        <f t="shared" si="4"/>
        <v/>
      </c>
      <c r="Y37" s="73" t="str">
        <f>IFERROR(IF(H37="P",IF(COUNT(J37:W37)&gt;1,VLOOKUP(X37,$A$15:$J$16,6,0),""),IF(COUNT(J37:W37)&gt;1,VLOOKUP(X37,$K$15:$T$16,5,0),"")),"")</f>
        <v/>
      </c>
      <c r="Z37" s="490" t="str">
        <f>IFERROR(X37*X38,"")</f>
        <v/>
      </c>
      <c r="AA37" s="492" t="str">
        <f>IFERROR(VLOOKUP(Z37,[2]DB!$B$37:$D$61,2,FALSE),"")</f>
        <v/>
      </c>
    </row>
    <row r="38" spans="1:27" s="58" customFormat="1" ht="24.75" hidden="1" customHeight="1" x14ac:dyDescent="0.25">
      <c r="A38" s="497"/>
      <c r="B38" s="495"/>
      <c r="C38" s="495"/>
      <c r="D38" s="495"/>
      <c r="E38" s="495"/>
      <c r="F38" s="495"/>
      <c r="G38" s="495"/>
      <c r="H38" s="74" t="s">
        <v>119</v>
      </c>
      <c r="I38" s="84"/>
      <c r="J38" s="137">
        <v>11</v>
      </c>
      <c r="K38" s="256"/>
      <c r="L38" s="256"/>
      <c r="M38" s="256"/>
      <c r="N38" s="256"/>
      <c r="O38" s="256"/>
      <c r="P38" s="256"/>
      <c r="Q38" s="256"/>
      <c r="R38" s="256"/>
      <c r="S38" s="256"/>
      <c r="T38" s="256"/>
      <c r="U38" s="256"/>
      <c r="V38" s="256"/>
      <c r="W38" s="257"/>
      <c r="X38" s="76" t="str">
        <f t="shared" si="4"/>
        <v/>
      </c>
      <c r="Y38" s="254" t="str">
        <f>IFERROR(IF(H38="P",IF(COUNT(I38:W38)&gt;1,VLOOKUP(X38,$A$15:$J$16,6,0),""),IF(COUNT(I38:W38)&gt;1,VLOOKUP(X38,$K$15:$T$16,5,0),"")),"")</f>
        <v/>
      </c>
      <c r="Z38" s="491"/>
      <c r="AA38" s="493"/>
    </row>
    <row r="39" spans="1:27" s="58" customFormat="1" ht="24.75" hidden="1" customHeight="1" x14ac:dyDescent="0.25">
      <c r="A39" s="496" t="e">
        <f>'[2]SEPG-F-007'!#REF!</f>
        <v>#REF!</v>
      </c>
      <c r="B39" s="494">
        <f>'SEPG-F-007'!C29</f>
        <v>0</v>
      </c>
      <c r="C39" s="494"/>
      <c r="D39" s="494"/>
      <c r="E39" s="494"/>
      <c r="F39" s="494"/>
      <c r="G39" s="494"/>
      <c r="H39" s="69" t="s">
        <v>118</v>
      </c>
      <c r="I39" s="70"/>
      <c r="J39" s="137">
        <v>11</v>
      </c>
      <c r="K39" s="71"/>
      <c r="L39" s="71"/>
      <c r="M39" s="71"/>
      <c r="N39" s="71"/>
      <c r="O39" s="71"/>
      <c r="P39" s="71"/>
      <c r="Q39" s="71"/>
      <c r="R39" s="71"/>
      <c r="S39" s="71"/>
      <c r="T39" s="71"/>
      <c r="U39" s="71"/>
      <c r="V39" s="85"/>
      <c r="W39" s="86"/>
      <c r="X39" s="72" t="str">
        <f t="shared" si="4"/>
        <v/>
      </c>
      <c r="Y39" s="73" t="str">
        <f>IFERROR(IF(H39="P",IF(COUNT(J39:W39)&gt;1,VLOOKUP(X39,$A$15:$J$16,6,0),""),IF(COUNT(J39:W39)&gt;1,VLOOKUP(X39,$K$15:$T$16,5,0),"")),"")</f>
        <v/>
      </c>
      <c r="Z39" s="490" t="str">
        <f>IFERROR(X39*X40,"")</f>
        <v/>
      </c>
      <c r="AA39" s="492" t="str">
        <f>IFERROR(VLOOKUP(Z39,[2]DB!$B$37:$D$61,2,FALSE),"")</f>
        <v/>
      </c>
    </row>
    <row r="40" spans="1:27" s="58" customFormat="1" ht="24.75" hidden="1" customHeight="1" x14ac:dyDescent="0.25">
      <c r="A40" s="497"/>
      <c r="B40" s="495"/>
      <c r="C40" s="495"/>
      <c r="D40" s="495"/>
      <c r="E40" s="495"/>
      <c r="F40" s="495"/>
      <c r="G40" s="495"/>
      <c r="H40" s="74" t="s">
        <v>119</v>
      </c>
      <c r="I40" s="75"/>
      <c r="J40" s="137">
        <v>11</v>
      </c>
      <c r="K40" s="253"/>
      <c r="L40" s="253"/>
      <c r="M40" s="253"/>
      <c r="N40" s="253"/>
      <c r="O40" s="253"/>
      <c r="P40" s="253"/>
      <c r="Q40" s="253"/>
      <c r="R40" s="253"/>
      <c r="S40" s="253"/>
      <c r="T40" s="253"/>
      <c r="U40" s="253"/>
      <c r="V40" s="256"/>
      <c r="W40" s="257"/>
      <c r="X40" s="76" t="str">
        <f t="shared" si="4"/>
        <v/>
      </c>
      <c r="Y40" s="254" t="str">
        <f>IFERROR(IF(H40="P",IF(COUNT(I40:W40)&gt;1,VLOOKUP(X40,$A$15:$J$16,6,0),""),IF(COUNT(I40:W40)&gt;1,VLOOKUP(X40,$K$15:$T$16,5,0),"")),"")</f>
        <v/>
      </c>
      <c r="Z40" s="491"/>
      <c r="AA40" s="493"/>
    </row>
    <row r="41" spans="1:27" s="58" customFormat="1" ht="24.75" hidden="1" customHeight="1" x14ac:dyDescent="0.25">
      <c r="A41" s="496" t="e">
        <f>'[2]SEPG-F-007'!#REF!</f>
        <v>#REF!</v>
      </c>
      <c r="B41" s="494">
        <f>'SEPG-F-007'!C30</f>
        <v>0</v>
      </c>
      <c r="C41" s="494"/>
      <c r="D41" s="494"/>
      <c r="E41" s="494"/>
      <c r="F41" s="494"/>
      <c r="G41" s="494"/>
      <c r="H41" s="69" t="s">
        <v>118</v>
      </c>
      <c r="I41" s="70"/>
      <c r="J41" s="137">
        <v>11</v>
      </c>
      <c r="K41" s="71"/>
      <c r="L41" s="71"/>
      <c r="M41" s="71"/>
      <c r="N41" s="71"/>
      <c r="O41" s="71"/>
      <c r="P41" s="71"/>
      <c r="Q41" s="71"/>
      <c r="R41" s="71"/>
      <c r="S41" s="71"/>
      <c r="T41" s="71"/>
      <c r="U41" s="71"/>
      <c r="V41" s="85"/>
      <c r="W41" s="86"/>
      <c r="X41" s="72" t="str">
        <f t="shared" si="4"/>
        <v/>
      </c>
      <c r="Y41" s="73" t="str">
        <f>IFERROR(IF(H41="P",IF(COUNT(J41:W41)&gt;1,VLOOKUP(X41,$A$15:$J$16,6,0),""),IF(COUNT(J41:W41)&gt;1,VLOOKUP(X41,$K$15:$T$16,5,0),"")),"")</f>
        <v/>
      </c>
      <c r="Z41" s="490" t="str">
        <f>IFERROR(X41*X42,"")</f>
        <v/>
      </c>
      <c r="AA41" s="492" t="str">
        <f>IFERROR(VLOOKUP(Z41,[2]DB!$B$37:$D$61,2,FALSE),"")</f>
        <v/>
      </c>
    </row>
    <row r="42" spans="1:27" s="58" customFormat="1" ht="24.75" hidden="1" customHeight="1" x14ac:dyDescent="0.25">
      <c r="A42" s="497"/>
      <c r="B42" s="495"/>
      <c r="C42" s="495"/>
      <c r="D42" s="495"/>
      <c r="E42" s="495"/>
      <c r="F42" s="495"/>
      <c r="G42" s="495"/>
      <c r="H42" s="74" t="s">
        <v>119</v>
      </c>
      <c r="I42" s="75"/>
      <c r="J42" s="137">
        <v>11</v>
      </c>
      <c r="K42" s="253"/>
      <c r="L42" s="253"/>
      <c r="M42" s="253"/>
      <c r="N42" s="253"/>
      <c r="O42" s="253"/>
      <c r="P42" s="253"/>
      <c r="Q42" s="253"/>
      <c r="R42" s="253"/>
      <c r="S42" s="253"/>
      <c r="T42" s="253"/>
      <c r="U42" s="253"/>
      <c r="V42" s="256"/>
      <c r="W42" s="257"/>
      <c r="X42" s="76" t="str">
        <f t="shared" si="4"/>
        <v/>
      </c>
      <c r="Y42" s="254" t="str">
        <f>IFERROR(IF(H42="P",IF(COUNT(I42:W42)&gt;1,VLOOKUP(X42,$A$15:$J$16,6,0),""),IF(COUNT(I42:W42)&gt;1,VLOOKUP(X42,$K$15:$T$16,5,0),"")),"")</f>
        <v/>
      </c>
      <c r="Z42" s="491"/>
      <c r="AA42" s="493"/>
    </row>
    <row r="43" spans="1:27" s="58" customFormat="1" ht="24.75" hidden="1" customHeight="1" x14ac:dyDescent="0.25">
      <c r="A43" s="496" t="e">
        <f>'[2]SEPG-F-007'!#REF!</f>
        <v>#REF!</v>
      </c>
      <c r="B43" s="494">
        <f>'SEPG-F-007'!C34</f>
        <v>0</v>
      </c>
      <c r="C43" s="494"/>
      <c r="D43" s="494"/>
      <c r="E43" s="494"/>
      <c r="F43" s="494"/>
      <c r="G43" s="494"/>
      <c r="H43" s="69" t="s">
        <v>118</v>
      </c>
      <c r="I43" s="87"/>
      <c r="J43" s="137">
        <v>11</v>
      </c>
      <c r="K43" s="85"/>
      <c r="L43" s="85"/>
      <c r="M43" s="85"/>
      <c r="N43" s="85"/>
      <c r="O43" s="85"/>
      <c r="P43" s="85"/>
      <c r="Q43" s="85"/>
      <c r="R43" s="85"/>
      <c r="S43" s="85"/>
      <c r="T43" s="85"/>
      <c r="U43" s="85"/>
      <c r="V43" s="85"/>
      <c r="W43" s="86"/>
      <c r="X43" s="72" t="str">
        <f t="shared" si="4"/>
        <v/>
      </c>
      <c r="Y43" s="73" t="str">
        <f>IFERROR(IF(H43="P",IF(COUNT(J43:W43)&gt;1,VLOOKUP(X43,$A$15:$J$16,6,0),""),IF(COUNT(J43:W43)&gt;1,VLOOKUP(X43,$K$15:$T$16,5,0),"")),"")</f>
        <v/>
      </c>
      <c r="Z43" s="490" t="str">
        <f>IFERROR(X43*X44,"")</f>
        <v/>
      </c>
      <c r="AA43" s="492" t="str">
        <f>IFERROR(VLOOKUP(Z43,[2]DB!$B$37:$D$61,2,FALSE),"")</f>
        <v/>
      </c>
    </row>
    <row r="44" spans="1:27" s="58" customFormat="1" ht="24.75" hidden="1" customHeight="1" x14ac:dyDescent="0.25">
      <c r="A44" s="497"/>
      <c r="B44" s="495"/>
      <c r="C44" s="495"/>
      <c r="D44" s="495"/>
      <c r="E44" s="495"/>
      <c r="F44" s="495"/>
      <c r="G44" s="495"/>
      <c r="H44" s="74" t="s">
        <v>119</v>
      </c>
      <c r="I44" s="84"/>
      <c r="J44" s="137">
        <v>11</v>
      </c>
      <c r="K44" s="256"/>
      <c r="L44" s="256"/>
      <c r="M44" s="256"/>
      <c r="N44" s="256"/>
      <c r="O44" s="256"/>
      <c r="P44" s="256"/>
      <c r="Q44" s="256"/>
      <c r="R44" s="256"/>
      <c r="S44" s="256"/>
      <c r="T44" s="256"/>
      <c r="U44" s="256"/>
      <c r="V44" s="256"/>
      <c r="W44" s="257"/>
      <c r="X44" s="76" t="str">
        <f t="shared" si="4"/>
        <v/>
      </c>
      <c r="Y44" s="254" t="str">
        <f>IFERROR(IF(H44="P",IF(COUNT(I44:W44)&gt;1,VLOOKUP(X44,$A$15:$J$16,6,0),""),IF(COUNT(I44:W44)&gt;1,VLOOKUP(X44,$K$15:$T$16,5,0),"")),"")</f>
        <v/>
      </c>
      <c r="Z44" s="491"/>
      <c r="AA44" s="493"/>
    </row>
    <row r="45" spans="1:27" s="58" customFormat="1" ht="24.75" hidden="1" customHeight="1" x14ac:dyDescent="0.25">
      <c r="A45" s="496" t="e">
        <f>'[2]SEPG-F-007'!#REF!</f>
        <v>#REF!</v>
      </c>
      <c r="B45" s="494" t="e">
        <f>'SEPG-F-007'!#REF!</f>
        <v>#REF!</v>
      </c>
      <c r="C45" s="494"/>
      <c r="D45" s="494"/>
      <c r="E45" s="494"/>
      <c r="F45" s="494"/>
      <c r="G45" s="494"/>
      <c r="H45" s="69" t="s">
        <v>118</v>
      </c>
      <c r="I45" s="87"/>
      <c r="J45" s="137">
        <v>11</v>
      </c>
      <c r="K45" s="85"/>
      <c r="L45" s="85"/>
      <c r="M45" s="85"/>
      <c r="N45" s="85"/>
      <c r="O45" s="85"/>
      <c r="P45" s="85"/>
      <c r="Q45" s="85"/>
      <c r="R45" s="85"/>
      <c r="S45" s="85"/>
      <c r="T45" s="85"/>
      <c r="U45" s="85"/>
      <c r="V45" s="85"/>
      <c r="W45" s="86"/>
      <c r="X45" s="72" t="str">
        <f t="shared" si="4"/>
        <v/>
      </c>
      <c r="Y45" s="73" t="str">
        <f>IFERROR(IF(H45="P",IF(COUNT(J45:W45)&gt;1,VLOOKUP(X45,$A$15:$J$16,6,0),""),IF(COUNT(J45:W45)&gt;1,VLOOKUP(X45,$K$15:$T$16,5,0),"")),"")</f>
        <v/>
      </c>
      <c r="Z45" s="490" t="str">
        <f>IFERROR(X45*X46,"")</f>
        <v/>
      </c>
      <c r="AA45" s="492" t="str">
        <f>IFERROR(VLOOKUP(Z45,[2]DB!$B$37:$D$61,2,FALSE),"")</f>
        <v/>
      </c>
    </row>
    <row r="46" spans="1:27" s="58" customFormat="1" ht="24.75" hidden="1" customHeight="1" x14ac:dyDescent="0.25">
      <c r="A46" s="619"/>
      <c r="B46" s="495"/>
      <c r="C46" s="495"/>
      <c r="D46" s="495"/>
      <c r="E46" s="495"/>
      <c r="F46" s="495"/>
      <c r="G46" s="495"/>
      <c r="H46" s="77" t="s">
        <v>119</v>
      </c>
      <c r="I46" s="88"/>
      <c r="J46" s="137">
        <v>11</v>
      </c>
      <c r="K46" s="258"/>
      <c r="L46" s="258"/>
      <c r="M46" s="258"/>
      <c r="N46" s="258"/>
      <c r="O46" s="258"/>
      <c r="P46" s="258"/>
      <c r="Q46" s="258"/>
      <c r="R46" s="258"/>
      <c r="S46" s="258"/>
      <c r="T46" s="258"/>
      <c r="U46" s="258"/>
      <c r="V46" s="258"/>
      <c r="W46" s="259"/>
      <c r="X46" s="76" t="str">
        <f t="shared" si="4"/>
        <v/>
      </c>
      <c r="Y46" s="254" t="str">
        <f>IFERROR(IF(H46="P",IF(COUNT(I46:W46)&gt;1,VLOOKUP(X46,$A$15:$J$16,6,0),""),IF(COUNT(I46:W46)&gt;1,VLOOKUP(X46,$K$15:$T$16,5,0),"")),"")</f>
        <v/>
      </c>
      <c r="Z46" s="491"/>
      <c r="AA46" s="493"/>
    </row>
    <row r="47" spans="1:27" s="58" customFormat="1" ht="24.75" hidden="1" customHeight="1" x14ac:dyDescent="0.25">
      <c r="A47" s="496" t="e">
        <f>'[2]SEPG-F-007'!#REF!</f>
        <v>#REF!</v>
      </c>
      <c r="B47" s="494">
        <f>'SEPG-F-007'!C35</f>
        <v>0</v>
      </c>
      <c r="C47" s="494"/>
      <c r="D47" s="494"/>
      <c r="E47" s="494"/>
      <c r="F47" s="494"/>
      <c r="G47" s="494"/>
      <c r="H47" s="69" t="s">
        <v>118</v>
      </c>
      <c r="I47" s="87"/>
      <c r="J47" s="137">
        <v>11</v>
      </c>
      <c r="K47" s="85"/>
      <c r="L47" s="85"/>
      <c r="M47" s="85"/>
      <c r="N47" s="85"/>
      <c r="O47" s="85"/>
      <c r="P47" s="85"/>
      <c r="Q47" s="85"/>
      <c r="R47" s="85"/>
      <c r="S47" s="85"/>
      <c r="T47" s="85"/>
      <c r="U47" s="85"/>
      <c r="V47" s="85"/>
      <c r="W47" s="86"/>
      <c r="X47" s="72" t="str">
        <f t="shared" si="4"/>
        <v/>
      </c>
      <c r="Y47" s="73" t="str">
        <f>IFERROR(IF(H47="P",IF(COUNT(J47:W47)&gt;1,VLOOKUP(X47,$A$15:$J$16,6,0),""),IF(COUNT(J47:W47)&gt;1,VLOOKUP(X47,$K$15:$T$16,5,0),"")),"")</f>
        <v/>
      </c>
      <c r="Z47" s="490" t="str">
        <f>IFERROR(X47*X48,"")</f>
        <v/>
      </c>
      <c r="AA47" s="492" t="str">
        <f>IFERROR(VLOOKUP(Z47,[2]DB!$B$37:$D$61,2,FALSE),"")</f>
        <v/>
      </c>
    </row>
    <row r="48" spans="1:27" s="58" customFormat="1" ht="24.75" hidden="1" customHeight="1" x14ac:dyDescent="0.25">
      <c r="A48" s="497"/>
      <c r="B48" s="495"/>
      <c r="C48" s="495"/>
      <c r="D48" s="495"/>
      <c r="E48" s="495"/>
      <c r="F48" s="495"/>
      <c r="G48" s="495"/>
      <c r="H48" s="74" t="s">
        <v>119</v>
      </c>
      <c r="I48" s="84"/>
      <c r="J48" s="137">
        <v>11</v>
      </c>
      <c r="K48" s="256"/>
      <c r="L48" s="256"/>
      <c r="M48" s="256"/>
      <c r="N48" s="256"/>
      <c r="O48" s="256"/>
      <c r="P48" s="256"/>
      <c r="Q48" s="256"/>
      <c r="R48" s="256"/>
      <c r="S48" s="256"/>
      <c r="T48" s="256"/>
      <c r="U48" s="256"/>
      <c r="V48" s="256"/>
      <c r="W48" s="257"/>
      <c r="X48" s="76" t="str">
        <f t="shared" si="4"/>
        <v/>
      </c>
      <c r="Y48" s="254" t="str">
        <f>IFERROR(IF(H48="P",IF(COUNT(I48:W48)&gt;1,VLOOKUP(X48,$A$15:$J$16,6,0),""),IF(COUNT(I48:W48)&gt;1,VLOOKUP(X48,$K$15:$T$16,5,0),"")),"")</f>
        <v/>
      </c>
      <c r="Z48" s="491"/>
      <c r="AA48" s="493"/>
    </row>
    <row r="49" spans="1:35" s="58" customFormat="1" ht="24.75" hidden="1" customHeight="1" x14ac:dyDescent="0.25">
      <c r="A49" s="496" t="e">
        <f>'[2]SEPG-F-007'!#REF!</f>
        <v>#REF!</v>
      </c>
      <c r="B49" s="494">
        <f>'SEPG-F-007'!C39</f>
        <v>0</v>
      </c>
      <c r="C49" s="494"/>
      <c r="D49" s="494"/>
      <c r="E49" s="494"/>
      <c r="F49" s="494"/>
      <c r="G49" s="494"/>
      <c r="H49" s="69" t="s">
        <v>118</v>
      </c>
      <c r="I49" s="87"/>
      <c r="J49" s="137">
        <v>11</v>
      </c>
      <c r="K49" s="85"/>
      <c r="L49" s="85"/>
      <c r="M49" s="85"/>
      <c r="N49" s="85"/>
      <c r="O49" s="85"/>
      <c r="P49" s="85"/>
      <c r="Q49" s="85"/>
      <c r="R49" s="85"/>
      <c r="S49" s="85"/>
      <c r="T49" s="85"/>
      <c r="U49" s="85"/>
      <c r="V49" s="85"/>
      <c r="W49" s="86"/>
      <c r="X49" s="72" t="str">
        <f t="shared" si="4"/>
        <v/>
      </c>
      <c r="Y49" s="73" t="str">
        <f>IFERROR(IF(H49="P",IF(COUNT(J49:W49)&gt;1,VLOOKUP(X49,$A$15:$J$16,6,0),""),IF(COUNT(J49:W49)&gt;1,VLOOKUP(X49,$K$15:$T$16,5,0),"")),"")</f>
        <v/>
      </c>
      <c r="Z49" s="490" t="str">
        <f>IFERROR(X49*X50,"")</f>
        <v/>
      </c>
      <c r="AA49" s="492" t="str">
        <f>IFERROR(VLOOKUP(Z49,[2]DB!$B$37:$D$61,2,FALSE),"")</f>
        <v/>
      </c>
    </row>
    <row r="50" spans="1:35" s="58" customFormat="1" ht="24.75" hidden="1" customHeight="1" x14ac:dyDescent="0.25">
      <c r="A50" s="497"/>
      <c r="B50" s="495"/>
      <c r="C50" s="495"/>
      <c r="D50" s="495"/>
      <c r="E50" s="495"/>
      <c r="F50" s="495"/>
      <c r="G50" s="495"/>
      <c r="H50" s="74" t="s">
        <v>119</v>
      </c>
      <c r="I50" s="84"/>
      <c r="J50" s="137">
        <v>11</v>
      </c>
      <c r="K50" s="256"/>
      <c r="L50" s="256"/>
      <c r="M50" s="256"/>
      <c r="N50" s="256"/>
      <c r="O50" s="256"/>
      <c r="P50" s="256"/>
      <c r="Q50" s="256"/>
      <c r="R50" s="256"/>
      <c r="S50" s="256"/>
      <c r="T50" s="256"/>
      <c r="U50" s="256"/>
      <c r="V50" s="256"/>
      <c r="W50" s="257"/>
      <c r="X50" s="76" t="str">
        <f t="shared" si="4"/>
        <v/>
      </c>
      <c r="Y50" s="254" t="str">
        <f>IFERROR(IF(H50="P",IF(COUNT(I50:W50)&gt;1,VLOOKUP(X50,$A$15:$J$16,6,0),""),IF(COUNT(I50:W50)&gt;1,VLOOKUP(X50,$K$15:$T$16,5,0),"")),"")</f>
        <v/>
      </c>
      <c r="Z50" s="491"/>
      <c r="AA50" s="493"/>
    </row>
    <row r="51" spans="1:35" s="58" customFormat="1" ht="24.75" hidden="1" customHeight="1" x14ac:dyDescent="0.25">
      <c r="A51" s="496" t="e">
        <f>'[2]SEPG-F-007'!#REF!</f>
        <v>#REF!</v>
      </c>
      <c r="B51" s="494">
        <f>'SEPG-F-007'!C40</f>
        <v>0</v>
      </c>
      <c r="C51" s="494"/>
      <c r="D51" s="494"/>
      <c r="E51" s="494"/>
      <c r="F51" s="494"/>
      <c r="G51" s="494"/>
      <c r="H51" s="69" t="s">
        <v>118</v>
      </c>
      <c r="I51" s="87"/>
      <c r="J51" s="137">
        <v>11</v>
      </c>
      <c r="K51" s="85"/>
      <c r="L51" s="85"/>
      <c r="M51" s="85"/>
      <c r="N51" s="85"/>
      <c r="O51" s="85"/>
      <c r="P51" s="85"/>
      <c r="Q51" s="85"/>
      <c r="R51" s="85"/>
      <c r="S51" s="85"/>
      <c r="T51" s="85"/>
      <c r="U51" s="85"/>
      <c r="V51" s="85"/>
      <c r="W51" s="86"/>
      <c r="X51" s="72" t="str">
        <f t="shared" si="4"/>
        <v/>
      </c>
      <c r="Y51" s="73" t="str">
        <f>IFERROR(IF(H51="P",IF(COUNT(J51:W51)&gt;1,VLOOKUP(X51,$A$15:$J$16,6,0),""),IF(COUNT(J51:W51)&gt;1,VLOOKUP(X51,$K$15:$T$16,5,0),"")),"")</f>
        <v/>
      </c>
      <c r="Z51" s="490" t="str">
        <f>IFERROR(X51*X52,"")</f>
        <v/>
      </c>
      <c r="AA51" s="492" t="str">
        <f>IFERROR(VLOOKUP(Z51,[2]DB!$B$37:$D$61,2,FALSE),"")</f>
        <v/>
      </c>
    </row>
    <row r="52" spans="1:35" s="58" customFormat="1" ht="24.75" hidden="1" customHeight="1" x14ac:dyDescent="0.25">
      <c r="A52" s="497"/>
      <c r="B52" s="495"/>
      <c r="C52" s="495"/>
      <c r="D52" s="495"/>
      <c r="E52" s="495"/>
      <c r="F52" s="495"/>
      <c r="G52" s="495"/>
      <c r="H52" s="74" t="s">
        <v>119</v>
      </c>
      <c r="I52" s="84"/>
      <c r="J52" s="137">
        <v>11</v>
      </c>
      <c r="K52" s="256"/>
      <c r="L52" s="256"/>
      <c r="M52" s="256"/>
      <c r="N52" s="256"/>
      <c r="O52" s="256"/>
      <c r="P52" s="256"/>
      <c r="Q52" s="256"/>
      <c r="R52" s="256"/>
      <c r="S52" s="256"/>
      <c r="T52" s="256"/>
      <c r="U52" s="256"/>
      <c r="V52" s="256"/>
      <c r="W52" s="257"/>
      <c r="X52" s="76" t="str">
        <f t="shared" si="4"/>
        <v/>
      </c>
      <c r="Y52" s="254" t="str">
        <f>IFERROR(IF(H52="P",IF(COUNT(I52:W52)&gt;1,VLOOKUP(X52,$A$15:$J$16,6,0),""),IF(COUNT(I52:W52)&gt;1,VLOOKUP(X52,$K$15:$T$16,5,0),"")),"")</f>
        <v/>
      </c>
      <c r="Z52" s="491"/>
      <c r="AA52" s="493"/>
    </row>
    <row r="53" spans="1:35" s="58" customFormat="1" ht="24.75" hidden="1" customHeight="1" x14ac:dyDescent="0.25">
      <c r="A53" s="496" t="e">
        <f>'[2]SEPG-F-007'!#REF!</f>
        <v>#REF!</v>
      </c>
      <c r="B53" s="494">
        <f>'SEPG-F-007'!C41</f>
        <v>0</v>
      </c>
      <c r="C53" s="494"/>
      <c r="D53" s="494"/>
      <c r="E53" s="494"/>
      <c r="F53" s="494"/>
      <c r="G53" s="494"/>
      <c r="H53" s="69" t="s">
        <v>118</v>
      </c>
      <c r="I53" s="87"/>
      <c r="J53" s="137">
        <v>11</v>
      </c>
      <c r="K53" s="85"/>
      <c r="L53" s="85"/>
      <c r="M53" s="85"/>
      <c r="N53" s="85"/>
      <c r="O53" s="85"/>
      <c r="P53" s="85"/>
      <c r="Q53" s="85"/>
      <c r="R53" s="85"/>
      <c r="S53" s="85"/>
      <c r="T53" s="85"/>
      <c r="U53" s="63"/>
      <c r="V53" s="63"/>
      <c r="W53" s="63"/>
      <c r="X53" s="63"/>
      <c r="Y53" s="63"/>
      <c r="Z53" s="63"/>
      <c r="AA53" s="63"/>
      <c r="AB53" s="63"/>
      <c r="AC53" s="63"/>
      <c r="AD53" s="63"/>
      <c r="AE53" s="63"/>
      <c r="AF53" s="63"/>
      <c r="AG53" s="63"/>
      <c r="AH53" s="63"/>
      <c r="AI53" s="63"/>
    </row>
    <row r="54" spans="1:35" s="58" customFormat="1" ht="24.75" hidden="1" customHeight="1" x14ac:dyDescent="0.25">
      <c r="A54" s="497"/>
      <c r="B54" s="495"/>
      <c r="C54" s="495"/>
      <c r="D54" s="495"/>
      <c r="E54" s="495"/>
      <c r="F54" s="495"/>
      <c r="G54" s="495"/>
      <c r="H54" s="74" t="s">
        <v>119</v>
      </c>
      <c r="I54" s="84"/>
      <c r="J54" s="137">
        <v>11</v>
      </c>
      <c r="K54" s="256"/>
      <c r="L54" s="256"/>
      <c r="M54" s="256"/>
      <c r="N54" s="256"/>
      <c r="O54" s="256"/>
      <c r="P54" s="256"/>
      <c r="Q54" s="256"/>
      <c r="R54" s="256"/>
      <c r="S54" s="256"/>
      <c r="T54" s="256"/>
      <c r="U54" s="63"/>
      <c r="V54" s="63"/>
      <c r="W54" s="63"/>
      <c r="X54" s="63"/>
      <c r="Y54" s="63"/>
      <c r="Z54" s="63"/>
      <c r="AA54" s="63"/>
      <c r="AB54" s="63"/>
      <c r="AC54" s="63"/>
      <c r="AD54" s="63"/>
      <c r="AE54" s="63"/>
      <c r="AF54" s="63"/>
      <c r="AG54" s="63"/>
      <c r="AH54" s="63"/>
      <c r="AI54" s="63"/>
    </row>
    <row r="55" spans="1:35" s="58" customFormat="1" ht="24.75" hidden="1" customHeight="1" x14ac:dyDescent="0.25">
      <c r="A55" s="496" t="e">
        <f>'[2]SEPG-F-007'!#REF!</f>
        <v>#REF!</v>
      </c>
      <c r="B55" s="494">
        <f>'SEPG-F-007'!C45</f>
        <v>0</v>
      </c>
      <c r="C55" s="494"/>
      <c r="D55" s="494"/>
      <c r="E55" s="494"/>
      <c r="F55" s="494"/>
      <c r="G55" s="494"/>
      <c r="H55" s="69" t="s">
        <v>118</v>
      </c>
      <c r="I55" s="87"/>
      <c r="J55" s="137">
        <v>11</v>
      </c>
      <c r="K55" s="85"/>
      <c r="L55" s="85"/>
      <c r="M55" s="85"/>
      <c r="N55" s="85"/>
      <c r="O55" s="85"/>
      <c r="P55" s="85"/>
      <c r="Q55" s="85"/>
      <c r="R55" s="85"/>
      <c r="S55" s="85"/>
      <c r="T55" s="85"/>
      <c r="U55" s="63"/>
      <c r="V55" s="63"/>
      <c r="W55" s="63"/>
      <c r="X55" s="63"/>
      <c r="Y55" s="63"/>
      <c r="Z55" s="63"/>
      <c r="AA55" s="63"/>
      <c r="AB55" s="63"/>
      <c r="AC55" s="63"/>
      <c r="AD55" s="63"/>
      <c r="AE55" s="63"/>
      <c r="AF55" s="63"/>
      <c r="AG55" s="63"/>
      <c r="AH55" s="63"/>
      <c r="AI55" s="63"/>
    </row>
    <row r="56" spans="1:35" s="58" customFormat="1" ht="24.75" hidden="1" customHeight="1" x14ac:dyDescent="0.25">
      <c r="A56" s="497"/>
      <c r="B56" s="495"/>
      <c r="C56" s="495"/>
      <c r="D56" s="495"/>
      <c r="E56" s="495"/>
      <c r="F56" s="495"/>
      <c r="G56" s="495"/>
      <c r="H56" s="74" t="s">
        <v>119</v>
      </c>
      <c r="I56" s="84"/>
      <c r="J56" s="137">
        <v>11</v>
      </c>
      <c r="K56" s="256"/>
      <c r="L56" s="256"/>
      <c r="M56" s="256"/>
      <c r="N56" s="256"/>
      <c r="O56" s="256"/>
      <c r="P56" s="256"/>
      <c r="Q56" s="256"/>
      <c r="R56" s="256"/>
      <c r="S56" s="256"/>
      <c r="T56" s="256"/>
      <c r="U56" s="63"/>
      <c r="V56" s="63"/>
      <c r="W56" s="63"/>
      <c r="X56" s="63"/>
      <c r="Y56" s="63"/>
      <c r="Z56" s="63"/>
      <c r="AA56" s="63"/>
      <c r="AB56" s="63"/>
      <c r="AC56" s="63"/>
      <c r="AD56" s="63"/>
      <c r="AE56" s="63"/>
      <c r="AF56" s="63"/>
      <c r="AG56" s="63"/>
      <c r="AH56" s="63"/>
      <c r="AI56" s="63"/>
    </row>
    <row r="57" spans="1:35" s="58" customFormat="1" ht="24.75" hidden="1" customHeight="1" x14ac:dyDescent="0.25">
      <c r="A57" s="496" t="e">
        <f>'[2]SEPG-F-007'!#REF!</f>
        <v>#REF!</v>
      </c>
      <c r="B57" s="494">
        <f>'SEPG-F-007'!C46</f>
        <v>0</v>
      </c>
      <c r="C57" s="494"/>
      <c r="D57" s="494"/>
      <c r="E57" s="494"/>
      <c r="F57" s="494"/>
      <c r="G57" s="494"/>
      <c r="H57" s="69" t="s">
        <v>118</v>
      </c>
      <c r="I57" s="87"/>
      <c r="J57" s="137">
        <v>11</v>
      </c>
      <c r="K57" s="85"/>
      <c r="L57" s="85"/>
      <c r="M57" s="85"/>
      <c r="N57" s="85"/>
      <c r="O57" s="85"/>
      <c r="P57" s="85"/>
      <c r="Q57" s="85"/>
      <c r="R57" s="85"/>
      <c r="S57" s="85"/>
      <c r="T57" s="85"/>
      <c r="U57" s="63"/>
      <c r="V57" s="63"/>
      <c r="W57" s="63"/>
      <c r="X57" s="63"/>
      <c r="Y57" s="63"/>
      <c r="Z57" s="63"/>
      <c r="AA57" s="63"/>
      <c r="AB57" s="63"/>
      <c r="AC57" s="63"/>
      <c r="AD57" s="63"/>
      <c r="AE57" s="63"/>
      <c r="AF57" s="63"/>
      <c r="AG57" s="63"/>
      <c r="AH57" s="63"/>
      <c r="AI57" s="63"/>
    </row>
    <row r="58" spans="1:35" s="58" customFormat="1" ht="24.75" hidden="1" customHeight="1" x14ac:dyDescent="0.25">
      <c r="A58" s="497"/>
      <c r="B58" s="495"/>
      <c r="C58" s="495"/>
      <c r="D58" s="495"/>
      <c r="E58" s="495"/>
      <c r="F58" s="495"/>
      <c r="G58" s="495"/>
      <c r="H58" s="74" t="s">
        <v>119</v>
      </c>
      <c r="I58" s="84"/>
      <c r="J58" s="137">
        <v>11</v>
      </c>
      <c r="K58" s="256"/>
      <c r="L58" s="256"/>
      <c r="M58" s="256"/>
      <c r="N58" s="256"/>
      <c r="O58" s="256"/>
      <c r="P58" s="256"/>
      <c r="Q58" s="256"/>
      <c r="R58" s="256"/>
      <c r="S58" s="256"/>
      <c r="T58" s="256"/>
      <c r="U58" s="63"/>
      <c r="V58" s="63"/>
      <c r="W58" s="63"/>
      <c r="X58" s="63"/>
      <c r="Y58" s="63"/>
      <c r="Z58" s="63"/>
      <c r="AA58" s="63"/>
      <c r="AB58" s="63"/>
      <c r="AC58" s="63"/>
      <c r="AD58" s="63"/>
      <c r="AE58" s="63"/>
      <c r="AF58" s="63"/>
      <c r="AG58" s="63"/>
      <c r="AH58" s="63"/>
      <c r="AI58" s="63"/>
    </row>
    <row r="59" spans="1:35" s="58" customFormat="1" ht="24.75" hidden="1" customHeight="1" x14ac:dyDescent="0.25">
      <c r="A59" s="496" t="e">
        <f>'[2]SEPG-F-007'!#REF!</f>
        <v>#REF!</v>
      </c>
      <c r="B59" s="494">
        <f>'SEPG-F-007'!C47</f>
        <v>0</v>
      </c>
      <c r="C59" s="494"/>
      <c r="D59" s="494"/>
      <c r="E59" s="494"/>
      <c r="F59" s="494"/>
      <c r="G59" s="494"/>
      <c r="H59" s="69" t="s">
        <v>118</v>
      </c>
      <c r="I59" s="87"/>
      <c r="J59" s="137">
        <v>11</v>
      </c>
      <c r="K59" s="85"/>
      <c r="L59" s="85"/>
      <c r="M59" s="85"/>
      <c r="N59" s="85"/>
      <c r="O59" s="85"/>
      <c r="P59" s="85"/>
      <c r="Q59" s="85"/>
      <c r="R59" s="85"/>
      <c r="S59" s="85"/>
      <c r="T59" s="85"/>
      <c r="U59" s="63"/>
      <c r="V59" s="63"/>
      <c r="W59" s="63"/>
      <c r="X59" s="63"/>
      <c r="Y59" s="63"/>
      <c r="Z59" s="63"/>
      <c r="AA59" s="63"/>
      <c r="AB59" s="63"/>
      <c r="AC59" s="63"/>
      <c r="AD59" s="63"/>
      <c r="AE59" s="63"/>
      <c r="AF59" s="63"/>
      <c r="AG59" s="63"/>
      <c r="AH59" s="63"/>
      <c r="AI59" s="63"/>
    </row>
    <row r="60" spans="1:35" s="58" customFormat="1" ht="24.75" hidden="1" customHeight="1" x14ac:dyDescent="0.25">
      <c r="A60" s="497"/>
      <c r="B60" s="495"/>
      <c r="C60" s="495"/>
      <c r="D60" s="495"/>
      <c r="E60" s="495"/>
      <c r="F60" s="495"/>
      <c r="G60" s="495"/>
      <c r="H60" s="74" t="s">
        <v>119</v>
      </c>
      <c r="I60" s="84"/>
      <c r="J60" s="137">
        <v>11</v>
      </c>
      <c r="K60" s="256"/>
      <c r="L60" s="256"/>
      <c r="M60" s="256"/>
      <c r="N60" s="256"/>
      <c r="O60" s="256"/>
      <c r="P60" s="256"/>
      <c r="Q60" s="256"/>
      <c r="R60" s="256"/>
      <c r="S60" s="256"/>
      <c r="T60" s="256"/>
      <c r="U60" s="63"/>
      <c r="V60" s="63"/>
      <c r="W60" s="63"/>
      <c r="X60" s="63"/>
      <c r="Y60" s="63"/>
      <c r="Z60" s="63"/>
      <c r="AA60" s="63"/>
      <c r="AB60" s="63"/>
      <c r="AC60" s="63"/>
      <c r="AD60" s="63"/>
      <c r="AE60" s="63"/>
      <c r="AF60" s="63"/>
      <c r="AG60" s="63"/>
      <c r="AH60" s="63"/>
      <c r="AI60" s="63"/>
    </row>
    <row r="61" spans="1:35" s="58" customFormat="1" ht="24.75" hidden="1" customHeight="1" x14ac:dyDescent="0.25">
      <c r="A61" s="531" t="e">
        <f>'[2]SEPG-F-007'!#REF!</f>
        <v>#REF!</v>
      </c>
      <c r="B61" s="494">
        <f>'SEPG-F-007'!C51</f>
        <v>0</v>
      </c>
      <c r="C61" s="494"/>
      <c r="D61" s="494"/>
      <c r="E61" s="494"/>
      <c r="F61" s="494"/>
      <c r="G61" s="494"/>
      <c r="H61" s="89" t="s">
        <v>118</v>
      </c>
      <c r="I61" s="81"/>
      <c r="J61" s="137">
        <v>11</v>
      </c>
      <c r="K61" s="82"/>
      <c r="L61" s="82"/>
      <c r="M61" s="82"/>
      <c r="N61" s="82"/>
      <c r="O61" s="82"/>
      <c r="P61" s="82"/>
      <c r="Q61" s="82"/>
      <c r="R61" s="82"/>
      <c r="S61" s="82"/>
      <c r="T61" s="82"/>
      <c r="U61" s="63"/>
      <c r="V61" s="63"/>
      <c r="W61" s="63"/>
      <c r="X61" s="63"/>
      <c r="Y61" s="63"/>
      <c r="Z61" s="63"/>
      <c r="AA61" s="63"/>
      <c r="AB61" s="63"/>
      <c r="AC61" s="63"/>
      <c r="AD61" s="63"/>
      <c r="AE61" s="63"/>
      <c r="AF61" s="63"/>
      <c r="AG61" s="63"/>
      <c r="AH61" s="63"/>
      <c r="AI61" s="63"/>
    </row>
    <row r="62" spans="1:35" s="58" customFormat="1" ht="24.75" hidden="1" customHeight="1" x14ac:dyDescent="0.25">
      <c r="A62" s="497"/>
      <c r="B62" s="495"/>
      <c r="C62" s="495"/>
      <c r="D62" s="495"/>
      <c r="E62" s="495"/>
      <c r="F62" s="495"/>
      <c r="G62" s="495"/>
      <c r="H62" s="74" t="s">
        <v>119</v>
      </c>
      <c r="I62" s="84"/>
      <c r="J62" s="137">
        <v>11</v>
      </c>
      <c r="K62" s="256"/>
      <c r="L62" s="256"/>
      <c r="M62" s="256"/>
      <c r="N62" s="256"/>
      <c r="O62" s="256"/>
      <c r="P62" s="256"/>
      <c r="Q62" s="256"/>
      <c r="R62" s="256"/>
      <c r="S62" s="256"/>
      <c r="T62" s="256"/>
      <c r="U62" s="63"/>
      <c r="V62" s="63"/>
      <c r="W62" s="63"/>
      <c r="X62" s="63"/>
      <c r="Y62" s="63"/>
      <c r="Z62" s="63"/>
      <c r="AA62" s="63"/>
      <c r="AB62" s="63"/>
      <c r="AC62" s="63"/>
      <c r="AD62" s="63"/>
      <c r="AE62" s="63"/>
      <c r="AF62" s="63"/>
      <c r="AG62" s="63"/>
      <c r="AH62" s="63"/>
      <c r="AI62" s="63"/>
    </row>
    <row r="63" spans="1:35" ht="29.25" customHeight="1" x14ac:dyDescent="0.2"/>
    <row r="64" spans="1:35" ht="13.5" thickBot="1" x14ac:dyDescent="0.25"/>
    <row r="65" spans="1:35" ht="15" x14ac:dyDescent="0.2">
      <c r="A65" s="616" t="s">
        <v>120</v>
      </c>
      <c r="B65" s="617"/>
      <c r="C65" s="617"/>
      <c r="D65" s="617"/>
      <c r="E65" s="617"/>
      <c r="F65" s="617"/>
      <c r="G65" s="617"/>
      <c r="H65" s="617"/>
      <c r="I65" s="617"/>
      <c r="J65" s="617"/>
      <c r="K65" s="617"/>
      <c r="L65" s="617"/>
      <c r="M65" s="617"/>
      <c r="N65" s="617"/>
      <c r="O65" s="617" t="s">
        <v>57</v>
      </c>
      <c r="P65" s="617"/>
      <c r="Q65" s="617"/>
      <c r="R65" s="617"/>
      <c r="S65" s="617"/>
      <c r="T65" s="617"/>
      <c r="U65" s="617"/>
      <c r="V65" s="617"/>
      <c r="W65" s="617"/>
      <c r="X65" s="617"/>
      <c r="Y65" s="617" t="s">
        <v>58</v>
      </c>
      <c r="Z65" s="617"/>
      <c r="AA65" s="617"/>
      <c r="AB65" s="617"/>
      <c r="AC65" s="617"/>
      <c r="AD65" s="617"/>
      <c r="AE65" s="617"/>
      <c r="AF65" s="617"/>
      <c r="AG65" s="617"/>
      <c r="AH65" s="617"/>
      <c r="AI65" s="618"/>
    </row>
    <row r="66" spans="1:35" x14ac:dyDescent="0.2">
      <c r="A66" s="620" t="s">
        <v>59</v>
      </c>
      <c r="B66" s="614"/>
      <c r="C66" s="614"/>
      <c r="D66" s="614"/>
      <c r="E66" s="614"/>
      <c r="F66" s="614"/>
      <c r="G66" s="614"/>
      <c r="H66" s="614" t="s">
        <v>60</v>
      </c>
      <c r="I66" s="614"/>
      <c r="J66" s="614"/>
      <c r="K66" s="614"/>
      <c r="L66" s="614"/>
      <c r="M66" s="614"/>
      <c r="N66" s="214" t="s">
        <v>34</v>
      </c>
      <c r="O66" s="614" t="s">
        <v>59</v>
      </c>
      <c r="P66" s="614"/>
      <c r="Q66" s="614"/>
      <c r="R66" s="614"/>
      <c r="S66" s="614"/>
      <c r="T66" s="614"/>
      <c r="U66" s="614" t="s">
        <v>60</v>
      </c>
      <c r="V66" s="614"/>
      <c r="W66" s="614" t="s">
        <v>34</v>
      </c>
      <c r="X66" s="614"/>
      <c r="Y66" s="614" t="s">
        <v>59</v>
      </c>
      <c r="Z66" s="614"/>
      <c r="AA66" s="614"/>
      <c r="AB66" s="614" t="s">
        <v>60</v>
      </c>
      <c r="AC66" s="614"/>
      <c r="AD66" s="614"/>
      <c r="AE66" s="614"/>
      <c r="AF66" s="614" t="s">
        <v>34</v>
      </c>
      <c r="AG66" s="614"/>
      <c r="AH66" s="614"/>
      <c r="AI66" s="615"/>
    </row>
    <row r="67" spans="1:35" ht="40.5" customHeight="1" x14ac:dyDescent="0.2">
      <c r="A67" s="484" t="s">
        <v>61</v>
      </c>
      <c r="B67" s="484"/>
      <c r="C67" s="484"/>
      <c r="D67" s="484"/>
      <c r="E67" s="484"/>
      <c r="F67" s="484"/>
      <c r="G67" s="484"/>
      <c r="H67" s="484" t="s">
        <v>62</v>
      </c>
      <c r="I67" s="484"/>
      <c r="J67" s="484"/>
      <c r="K67" s="484"/>
      <c r="L67" s="484"/>
      <c r="M67" s="484"/>
      <c r="N67" s="359">
        <v>44081</v>
      </c>
      <c r="O67" s="484" t="s">
        <v>63</v>
      </c>
      <c r="P67" s="484"/>
      <c r="Q67" s="484"/>
      <c r="R67" s="484"/>
      <c r="S67" s="484"/>
      <c r="T67" s="484"/>
      <c r="U67" s="621" t="s">
        <v>64</v>
      </c>
      <c r="V67" s="621"/>
      <c r="W67" s="622">
        <v>44088</v>
      </c>
      <c r="X67" s="484"/>
      <c r="Y67" s="484" t="s">
        <v>63</v>
      </c>
      <c r="Z67" s="484"/>
      <c r="AA67" s="484"/>
      <c r="AB67" s="621" t="s">
        <v>64</v>
      </c>
      <c r="AC67" s="621"/>
      <c r="AD67" s="621"/>
      <c r="AE67" s="621"/>
      <c r="AF67" s="622">
        <v>44088</v>
      </c>
      <c r="AG67" s="484"/>
      <c r="AH67" s="484"/>
      <c r="AI67" s="484"/>
    </row>
    <row r="68" spans="1:35" x14ac:dyDescent="0.2">
      <c r="A68" s="484" t="s">
        <v>67</v>
      </c>
      <c r="B68" s="484"/>
      <c r="C68" s="484"/>
      <c r="D68" s="484"/>
      <c r="E68" s="484"/>
      <c r="F68" s="484"/>
      <c r="G68" s="484"/>
      <c r="H68" s="484" t="s">
        <v>68</v>
      </c>
      <c r="I68" s="484"/>
      <c r="J68" s="484"/>
      <c r="K68" s="484"/>
      <c r="L68" s="484"/>
      <c r="M68" s="484"/>
      <c r="N68" s="359">
        <v>44081</v>
      </c>
      <c r="O68" s="483"/>
      <c r="P68" s="483"/>
      <c r="Q68" s="483"/>
      <c r="R68" s="483"/>
      <c r="S68" s="483"/>
      <c r="T68" s="483"/>
      <c r="U68" s="483"/>
      <c r="V68" s="483"/>
      <c r="W68" s="483"/>
      <c r="X68" s="483"/>
      <c r="Y68" s="483"/>
      <c r="Z68" s="483"/>
      <c r="AA68" s="483"/>
      <c r="AB68" s="483"/>
      <c r="AC68" s="483"/>
      <c r="AD68" s="483"/>
      <c r="AE68" s="483"/>
      <c r="AF68" s="483"/>
      <c r="AG68" s="483"/>
      <c r="AH68" s="483"/>
      <c r="AI68" s="483"/>
    </row>
    <row r="69" spans="1:35" x14ac:dyDescent="0.2">
      <c r="A69" s="484" t="s">
        <v>69</v>
      </c>
      <c r="B69" s="484"/>
      <c r="C69" s="484"/>
      <c r="D69" s="484"/>
      <c r="E69" s="484"/>
      <c r="F69" s="484"/>
      <c r="G69" s="484"/>
      <c r="H69" s="484" t="s">
        <v>70</v>
      </c>
      <c r="I69" s="484"/>
      <c r="J69" s="484"/>
      <c r="K69" s="484"/>
      <c r="L69" s="484"/>
      <c r="M69" s="484"/>
      <c r="N69" s="359">
        <v>44081</v>
      </c>
      <c r="O69" s="483"/>
      <c r="P69" s="483"/>
      <c r="Q69" s="483"/>
      <c r="R69" s="483"/>
      <c r="S69" s="483"/>
      <c r="T69" s="483"/>
      <c r="U69" s="483"/>
      <c r="V69" s="483"/>
      <c r="W69" s="483"/>
      <c r="X69" s="483"/>
      <c r="Y69" s="483"/>
      <c r="Z69" s="483"/>
      <c r="AA69" s="483"/>
      <c r="AB69" s="483"/>
      <c r="AC69" s="483"/>
      <c r="AD69" s="483"/>
      <c r="AE69" s="483"/>
      <c r="AF69" s="483"/>
      <c r="AG69" s="483"/>
      <c r="AH69" s="483"/>
      <c r="AI69" s="483"/>
    </row>
    <row r="70" spans="1:35" x14ac:dyDescent="0.2">
      <c r="A70" s="484" t="s">
        <v>394</v>
      </c>
      <c r="B70" s="484"/>
      <c r="C70" s="484"/>
      <c r="D70" s="484"/>
      <c r="E70" s="484"/>
      <c r="F70" s="484"/>
      <c r="G70" s="484"/>
      <c r="H70" s="484" t="s">
        <v>70</v>
      </c>
      <c r="I70" s="484"/>
      <c r="J70" s="484"/>
      <c r="K70" s="484"/>
      <c r="L70" s="484"/>
      <c r="M70" s="484"/>
      <c r="N70" s="359">
        <v>44081</v>
      </c>
      <c r="O70" s="483"/>
      <c r="P70" s="483"/>
      <c r="Q70" s="483"/>
      <c r="R70" s="483"/>
      <c r="S70" s="483"/>
      <c r="T70" s="483"/>
      <c r="U70" s="483"/>
      <c r="V70" s="483"/>
      <c r="W70" s="483"/>
      <c r="X70" s="483"/>
      <c r="Y70" s="483"/>
      <c r="Z70" s="483"/>
      <c r="AA70" s="483"/>
      <c r="AB70" s="483"/>
      <c r="AC70" s="483"/>
      <c r="AD70" s="483"/>
      <c r="AE70" s="483"/>
      <c r="AF70" s="483"/>
      <c r="AG70" s="483"/>
      <c r="AH70" s="483"/>
      <c r="AI70" s="483"/>
    </row>
  </sheetData>
  <mergeCells count="211">
    <mergeCell ref="O69:T69"/>
    <mergeCell ref="U69:V69"/>
    <mergeCell ref="W69:X69"/>
    <mergeCell ref="Y69:AA69"/>
    <mergeCell ref="AB69:AE69"/>
    <mergeCell ref="AF69:AI69"/>
    <mergeCell ref="AB68:AE68"/>
    <mergeCell ref="AF68:AI68"/>
    <mergeCell ref="Y67:AA67"/>
    <mergeCell ref="AB67:AE67"/>
    <mergeCell ref="AF67:AI67"/>
    <mergeCell ref="A68:G68"/>
    <mergeCell ref="H68:M68"/>
    <mergeCell ref="O68:T68"/>
    <mergeCell ref="U68:V68"/>
    <mergeCell ref="W68:X68"/>
    <mergeCell ref="Y68:AA68"/>
    <mergeCell ref="A67:G67"/>
    <mergeCell ref="H67:M67"/>
    <mergeCell ref="O67:T67"/>
    <mergeCell ref="U67:V67"/>
    <mergeCell ref="W67:X67"/>
    <mergeCell ref="A49:A50"/>
    <mergeCell ref="A66:G66"/>
    <mergeCell ref="H66:M66"/>
    <mergeCell ref="AA45:AA46"/>
    <mergeCell ref="U66:V66"/>
    <mergeCell ref="W66:X66"/>
    <mergeCell ref="Y66:AA66"/>
    <mergeCell ref="B61:G62"/>
    <mergeCell ref="Z49:Z50"/>
    <mergeCell ref="AA49:AA50"/>
    <mergeCell ref="A51:A52"/>
    <mergeCell ref="B51:G52"/>
    <mergeCell ref="AA51:AA52"/>
    <mergeCell ref="A53:A54"/>
    <mergeCell ref="B59:G60"/>
    <mergeCell ref="Z51:Z52"/>
    <mergeCell ref="A47:A48"/>
    <mergeCell ref="B47:G48"/>
    <mergeCell ref="B49:G50"/>
    <mergeCell ref="B53:G54"/>
    <mergeCell ref="A57:A58"/>
    <mergeCell ref="B57:G58"/>
    <mergeCell ref="AF66:AI66"/>
    <mergeCell ref="B31:G32"/>
    <mergeCell ref="P25:P26"/>
    <mergeCell ref="A33:A34"/>
    <mergeCell ref="B33:G34"/>
    <mergeCell ref="A27:A28"/>
    <mergeCell ref="A25:A26"/>
    <mergeCell ref="B25:G26"/>
    <mergeCell ref="O25:O26"/>
    <mergeCell ref="A55:A56"/>
    <mergeCell ref="B55:G56"/>
    <mergeCell ref="Z47:Z48"/>
    <mergeCell ref="AA47:AA48"/>
    <mergeCell ref="A61:A62"/>
    <mergeCell ref="A43:A44"/>
    <mergeCell ref="A59:A60"/>
    <mergeCell ref="AB66:AE66"/>
    <mergeCell ref="O66:T66"/>
    <mergeCell ref="A65:N65"/>
    <mergeCell ref="O65:X65"/>
    <mergeCell ref="Y65:AI65"/>
    <mergeCell ref="A45:A46"/>
    <mergeCell ref="B45:G46"/>
    <mergeCell ref="Z45:Z46"/>
    <mergeCell ref="E1:AB1"/>
    <mergeCell ref="AC1:AF1"/>
    <mergeCell ref="AG1:AI1"/>
    <mergeCell ref="E2:H2"/>
    <mergeCell ref="I2:AB2"/>
    <mergeCell ref="AC2:AF2"/>
    <mergeCell ref="AG2:AI2"/>
    <mergeCell ref="A6:E6"/>
    <mergeCell ref="R7:T7"/>
    <mergeCell ref="Y7:AA7"/>
    <mergeCell ref="A1:D3"/>
    <mergeCell ref="AG3:AI3"/>
    <mergeCell ref="A5:AI5"/>
    <mergeCell ref="F6:AI6"/>
    <mergeCell ref="E3:H3"/>
    <mergeCell ref="I3:AB3"/>
    <mergeCell ref="AC3:AF3"/>
    <mergeCell ref="A69:G69"/>
    <mergeCell ref="H69:M69"/>
    <mergeCell ref="AI26:AI30"/>
    <mergeCell ref="U26:U30"/>
    <mergeCell ref="A41:A42"/>
    <mergeCell ref="B41:G42"/>
    <mergeCell ref="Z37:Z38"/>
    <mergeCell ref="K10:T10"/>
    <mergeCell ref="V10:AA10"/>
    <mergeCell ref="AB10:AI10"/>
    <mergeCell ref="AH18:AH20"/>
    <mergeCell ref="F13:J13"/>
    <mergeCell ref="K13:N13"/>
    <mergeCell ref="O13:T13"/>
    <mergeCell ref="V13:X13"/>
    <mergeCell ref="Y13:AA13"/>
    <mergeCell ref="AD11:AI11"/>
    <mergeCell ref="AD12:AI12"/>
    <mergeCell ref="A11:E11"/>
    <mergeCell ref="F11:J11"/>
    <mergeCell ref="K11:N11"/>
    <mergeCell ref="O11:T11"/>
    <mergeCell ref="V11:X11"/>
    <mergeCell ref="Y11:AA11"/>
    <mergeCell ref="A8:T8"/>
    <mergeCell ref="V8:AI8"/>
    <mergeCell ref="AB11:AC11"/>
    <mergeCell ref="A9:T9"/>
    <mergeCell ref="V9:AI9"/>
    <mergeCell ref="A10:J10"/>
    <mergeCell ref="A13:E13"/>
    <mergeCell ref="AB12:AC12"/>
    <mergeCell ref="A21:A22"/>
    <mergeCell ref="B21:G22"/>
    <mergeCell ref="A18:A20"/>
    <mergeCell ref="B18:G20"/>
    <mergeCell ref="A12:E12"/>
    <mergeCell ref="F12:J12"/>
    <mergeCell ref="K12:N12"/>
    <mergeCell ref="O12:T12"/>
    <mergeCell ref="V12:X12"/>
    <mergeCell ref="Y12:AA12"/>
    <mergeCell ref="V15:X15"/>
    <mergeCell ref="Y15:AA15"/>
    <mergeCell ref="I18:L19"/>
    <mergeCell ref="O16:T16"/>
    <mergeCell ref="AB16:AC16"/>
    <mergeCell ref="AD16:AI16"/>
    <mergeCell ref="A31:A32"/>
    <mergeCell ref="Z31:Z32"/>
    <mergeCell ref="AA31:AA32"/>
    <mergeCell ref="R21:R22"/>
    <mergeCell ref="AB13:AC13"/>
    <mergeCell ref="AD13:AI13"/>
    <mergeCell ref="H18:H20"/>
    <mergeCell ref="AB14:AC14"/>
    <mergeCell ref="AD14:AI14"/>
    <mergeCell ref="AB15:AC15"/>
    <mergeCell ref="AD15:AI15"/>
    <mergeCell ref="A14:E14"/>
    <mergeCell ref="F14:J14"/>
    <mergeCell ref="K14:N14"/>
    <mergeCell ref="A15:E15"/>
    <mergeCell ref="F15:J15"/>
    <mergeCell ref="K15:N15"/>
    <mergeCell ref="O15:T15"/>
    <mergeCell ref="O14:T14"/>
    <mergeCell ref="V14:X14"/>
    <mergeCell ref="Y14:AA14"/>
    <mergeCell ref="A16:E16"/>
    <mergeCell ref="F16:J16"/>
    <mergeCell ref="K16:N16"/>
    <mergeCell ref="V16:X16"/>
    <mergeCell ref="Y16:AA16"/>
    <mergeCell ref="M18:M20"/>
    <mergeCell ref="N18:N20"/>
    <mergeCell ref="U18:U20"/>
    <mergeCell ref="V18:AA20"/>
    <mergeCell ref="A23:A24"/>
    <mergeCell ref="B23:G24"/>
    <mergeCell ref="O23:O24"/>
    <mergeCell ref="P23:P24"/>
    <mergeCell ref="B37:G38"/>
    <mergeCell ref="AA37:AA38"/>
    <mergeCell ref="Z39:Z40"/>
    <mergeCell ref="AA39:AA40"/>
    <mergeCell ref="Z33:Z34"/>
    <mergeCell ref="AA33:AA34"/>
    <mergeCell ref="AI21:AI25"/>
    <mergeCell ref="O18:O20"/>
    <mergeCell ref="P18:P20"/>
    <mergeCell ref="U21:U25"/>
    <mergeCell ref="AI18:AI20"/>
    <mergeCell ref="V26:AA30"/>
    <mergeCell ref="O21:O22"/>
    <mergeCell ref="P21:P22"/>
    <mergeCell ref="V21:AA25"/>
    <mergeCell ref="AB18:AB20"/>
    <mergeCell ref="AC18:AG19"/>
    <mergeCell ref="O27:O28"/>
    <mergeCell ref="P27:P28"/>
    <mergeCell ref="B27:G28"/>
    <mergeCell ref="AF70:AI70"/>
    <mergeCell ref="A70:G70"/>
    <mergeCell ref="H70:M70"/>
    <mergeCell ref="O70:T70"/>
    <mergeCell ref="U70:V70"/>
    <mergeCell ref="W70:X70"/>
    <mergeCell ref="Y70:AA70"/>
    <mergeCell ref="AB70:AE70"/>
    <mergeCell ref="A29:A30"/>
    <mergeCell ref="B29:G30"/>
    <mergeCell ref="O29:O30"/>
    <mergeCell ref="P29:P30"/>
    <mergeCell ref="Z41:Z42"/>
    <mergeCell ref="AA41:AA42"/>
    <mergeCell ref="B43:G44"/>
    <mergeCell ref="Z43:Z44"/>
    <mergeCell ref="AA43:AA44"/>
    <mergeCell ref="A35:A36"/>
    <mergeCell ref="B35:G36"/>
    <mergeCell ref="Z35:Z36"/>
    <mergeCell ref="AA35:AA36"/>
    <mergeCell ref="A39:A40"/>
    <mergeCell ref="B39:G40"/>
    <mergeCell ref="A37:A38"/>
  </mergeCells>
  <conditionalFormatting sqref="R21:S22">
    <cfRule type="containsText" dxfId="136" priority="149" stopIfTrue="1" operator="containsText" text="riesgo extrema">
      <formula>NOT(ISERROR(SEARCH("riesgo extrema",R21)))</formula>
    </cfRule>
    <cfRule type="containsText" dxfId="135" priority="150" stopIfTrue="1" operator="containsText" text="riesgo extrema">
      <formula>NOT(ISERROR(SEARCH("riesgo extrema",R21)))</formula>
    </cfRule>
    <cfRule type="containsText" dxfId="134" priority="151" stopIfTrue="1" operator="containsText" text="riesgo moderada">
      <formula>NOT(ISERROR(SEARCH("riesgo moderada",R21)))</formula>
    </cfRule>
    <cfRule type="containsText" dxfId="133" priority="152" stopIfTrue="1" operator="containsText" text="Riesgo alta">
      <formula>NOT(ISERROR(SEARCH("Riesgo alta",R21)))</formula>
    </cfRule>
    <cfRule type="containsText" dxfId="132" priority="153" stopIfTrue="1" operator="containsText" text="Riesgo baja">
      <formula>NOT(ISERROR(SEARCH("Riesgo baja",R21)))</formula>
    </cfRule>
  </conditionalFormatting>
  <conditionalFormatting sqref="P21 P23 P25 AA31 AA33 AA35 AA37 AA39 AA41 AA43 AA45 AA47 AA49 AA51">
    <cfRule type="containsText" dxfId="131" priority="143" stopIfTrue="1" operator="containsText" text="Riesgo Alto">
      <formula>NOT(ISERROR(SEARCH("Riesgo Alto",P21)))</formula>
    </cfRule>
    <cfRule type="containsText" dxfId="130" priority="144" stopIfTrue="1" operator="containsText" text="Riesgo Moderado">
      <formula>NOT(ISERROR(SEARCH("Riesgo Moderado",P21)))</formula>
    </cfRule>
    <cfRule type="containsText" dxfId="129" priority="145" stopIfTrue="1" operator="containsText" text="Riesgo Bajo">
      <formula>NOT(ISERROR(SEARCH("Riesgo Bajo",P21)))</formula>
    </cfRule>
    <cfRule type="containsText" dxfId="128" priority="146" stopIfTrue="1" operator="containsText" text="Riesgo Alto">
      <formula>NOT(ISERROR(SEARCH("Riesgo Alto",P21)))</formula>
    </cfRule>
    <cfRule type="containsText" dxfId="127" priority="147" stopIfTrue="1" operator="containsText" text="Riesgo Extremo">
      <formula>NOT(ISERROR(SEARCH("Riesgo Extremo",P21)))</formula>
    </cfRule>
  </conditionalFormatting>
  <conditionalFormatting sqref="P21 P23 P25 AA31 AA33 AA35 AA37 AA39 AA41 AA43 AA45 AA47 AA49 AA51">
    <cfRule type="containsText" dxfId="126" priority="142" stopIfTrue="1" operator="containsText" text="Riesgo Extremo">
      <formula>NOT(ISERROR(SEARCH("Riesgo Extremo",P21)))</formula>
    </cfRule>
  </conditionalFormatting>
  <conditionalFormatting sqref="P27">
    <cfRule type="containsText" dxfId="125" priority="101" stopIfTrue="1" operator="containsText" text="Riesgo Alto">
      <formula>NOT(ISERROR(SEARCH("Riesgo Alto",P27)))</formula>
    </cfRule>
    <cfRule type="containsText" dxfId="124" priority="102" stopIfTrue="1" operator="containsText" text="Riesgo Moderado">
      <formula>NOT(ISERROR(SEARCH("Riesgo Moderado",P27)))</formula>
    </cfRule>
    <cfRule type="containsText" dxfId="123" priority="103" stopIfTrue="1" operator="containsText" text="Riesgo Bajo">
      <formula>NOT(ISERROR(SEARCH("Riesgo Bajo",P27)))</formula>
    </cfRule>
    <cfRule type="containsText" dxfId="122" priority="104" stopIfTrue="1" operator="containsText" text="Riesgo Alto">
      <formula>NOT(ISERROR(SEARCH("Riesgo Alto",P27)))</formula>
    </cfRule>
    <cfRule type="containsText" dxfId="121" priority="105" stopIfTrue="1" operator="containsText" text="Riesgo Extremo">
      <formula>NOT(ISERROR(SEARCH("Riesgo Extremo",P27)))</formula>
    </cfRule>
  </conditionalFormatting>
  <conditionalFormatting sqref="P27">
    <cfRule type="containsText" dxfId="120" priority="100" stopIfTrue="1" operator="containsText" text="Riesgo Extremo">
      <formula>NOT(ISERROR(SEARCH("Riesgo Extremo",P27)))</formula>
    </cfRule>
  </conditionalFormatting>
  <conditionalFormatting sqref="AI20">
    <cfRule type="cellIs" dxfId="119" priority="37" operator="equal">
      <formula>"viable"</formula>
    </cfRule>
    <cfRule type="cellIs" dxfId="118" priority="38" operator="equal">
      <formula>"factible"</formula>
    </cfRule>
    <cfRule type="cellIs" dxfId="117" priority="39" operator="equal">
      <formula>"inviable"</formula>
    </cfRule>
  </conditionalFormatting>
  <conditionalFormatting sqref="AI21:AI25">
    <cfRule type="cellIs" dxfId="116" priority="34" operator="equal">
      <formula>"viable"</formula>
    </cfRule>
    <cfRule type="cellIs" dxfId="115" priority="35" operator="equal">
      <formula>"factible"</formula>
    </cfRule>
    <cfRule type="cellIs" dxfId="114" priority="36" operator="equal">
      <formula>"inviable"</formula>
    </cfRule>
  </conditionalFormatting>
  <conditionalFormatting sqref="AI26:AI30">
    <cfRule type="cellIs" dxfId="113" priority="31" operator="equal">
      <formula>"viable"</formula>
    </cfRule>
    <cfRule type="cellIs" dxfId="112" priority="32" operator="equal">
      <formula>"factible"</formula>
    </cfRule>
    <cfRule type="cellIs" dxfId="111" priority="33" operator="equal">
      <formula>"inviable"</formula>
    </cfRule>
  </conditionalFormatting>
  <conditionalFormatting sqref="O20">
    <cfRule type="containsText" dxfId="110" priority="26" stopIfTrue="1" operator="containsText" text="Riesgo Alto">
      <formula>NOT(ISERROR(SEARCH("Riesgo Alto",O20)))</formula>
    </cfRule>
    <cfRule type="containsText" dxfId="109" priority="27" stopIfTrue="1" operator="containsText" text="Riesgo Moderado">
      <formula>NOT(ISERROR(SEARCH("Riesgo Moderado",O20)))</formula>
    </cfRule>
    <cfRule type="containsText" dxfId="108" priority="28" stopIfTrue="1" operator="containsText" text="Riesgo Bajo">
      <formula>NOT(ISERROR(SEARCH("Riesgo Bajo",O20)))</formula>
    </cfRule>
    <cfRule type="containsText" dxfId="107" priority="29" stopIfTrue="1" operator="containsText" text="Riesgo Alto">
      <formula>NOT(ISERROR(SEARCH("Riesgo Alto",O20)))</formula>
    </cfRule>
    <cfRule type="containsText" dxfId="106" priority="30" stopIfTrue="1" operator="containsText" text="Riesgo Extremo">
      <formula>NOT(ISERROR(SEARCH("Riesgo Extremo",O20)))</formula>
    </cfRule>
  </conditionalFormatting>
  <conditionalFormatting sqref="O20">
    <cfRule type="containsText" dxfId="105" priority="25" stopIfTrue="1" operator="containsText" text="Riesgo Extremo">
      <formula>NOT(ISERROR(SEARCH("Riesgo Extremo",O20)))</formula>
    </cfRule>
  </conditionalFormatting>
  <conditionalFormatting sqref="P29">
    <cfRule type="containsText" dxfId="104" priority="8" stopIfTrue="1" operator="containsText" text="Riesgo Alto">
      <formula>NOT(ISERROR(SEARCH("Riesgo Alto",P29)))</formula>
    </cfRule>
    <cfRule type="containsText" dxfId="103" priority="9" stopIfTrue="1" operator="containsText" text="Riesgo Moderado">
      <formula>NOT(ISERROR(SEARCH("Riesgo Moderado",P29)))</formula>
    </cfRule>
    <cfRule type="containsText" dxfId="102" priority="10" stopIfTrue="1" operator="containsText" text="Riesgo Bajo">
      <formula>NOT(ISERROR(SEARCH("Riesgo Bajo",P29)))</formula>
    </cfRule>
    <cfRule type="containsText" dxfId="101" priority="11" stopIfTrue="1" operator="containsText" text="Riesgo Alto">
      <formula>NOT(ISERROR(SEARCH("Riesgo Alto",P29)))</formula>
    </cfRule>
    <cfRule type="containsText" dxfId="100" priority="12" stopIfTrue="1" operator="containsText" text="Riesgo Extremo">
      <formula>NOT(ISERROR(SEARCH("Riesgo Extremo",P29)))</formula>
    </cfRule>
  </conditionalFormatting>
  <conditionalFormatting sqref="P29">
    <cfRule type="containsText" dxfId="99" priority="7" stopIfTrue="1" operator="containsText" text="Riesgo Extremo">
      <formula>NOT(ISERROR(SEARCH("Riesgo Extremo",P29)))</formula>
    </cfRule>
  </conditionalFormatting>
  <dataValidations disablePrompts="1" count="4">
    <dataValidation type="list" allowBlank="1" showInputMessage="1" showErrorMessage="1" sqref="K54:T54 K52:W52 K62:T62 K40:W40 K50:W50 K60:T60 K38:W38 K36:W36 K34:W34 K44:W44 K32:W32 K42:W42 K48:W48 K58:T58 K46:W46 I46 I58 I48 I42 I32 I44 I34 I36 I38 I60 I50 I40 I62 I52 I54 I56 K56:T56" xr:uid="{00000000-0002-0000-0300-000000000000}">
      <formula1>$K$15:$K$16</formula1>
    </dataValidation>
    <dataValidation type="list" allowBlank="1" showInputMessage="1" showErrorMessage="1" sqref="K39:W39 K49:W49 K37:W37 K35:W35 K33:W33 K31:W31 K41:W41 K43:W43 K53:T53 K51:W51 K61:T61 K47:W47 K57:T57 K45:W45 K55:T55 I55 I45 I57 I47 I61 I51 I53 I43 I41 I31 I33 I35 I37 I49 I39 I59 K59:T59" xr:uid="{00000000-0002-0000-0300-000001000000}">
      <formula1>$A$15:$A$16</formula1>
    </dataValidation>
    <dataValidation type="list" allowBlank="1" showInputMessage="1" showErrorMessage="1" sqref="AC20:AG20" xr:uid="{00000000-0002-0000-0300-000004000000}">
      <formula1>$A$13:$A$17</formula1>
    </dataValidation>
    <dataValidation type="list" allowBlank="1" showInputMessage="1" showErrorMessage="1" sqref="AC21:AG30" xr:uid="{00000000-0002-0000-0300-000005000000}">
      <formula1>$B$15:$B$19</formula1>
    </dataValidation>
  </dataValidations>
  <pageMargins left="0.75" right="0.75" top="1" bottom="1" header="0.3" footer="0.3"/>
  <pageSetup paperSize="14" scale="53" fitToHeight="0" orientation="landscape" horizontalDpi="4294967293"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pageSetUpPr fitToPage="1"/>
  </sheetPr>
  <dimension ref="B2:U28"/>
  <sheetViews>
    <sheetView topLeftCell="A4" workbookViewId="0">
      <selection activeCell="H14" sqref="H14"/>
    </sheetView>
  </sheetViews>
  <sheetFormatPr baseColWidth="10" defaultColWidth="11.42578125"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639"/>
      <c r="C2" s="639"/>
      <c r="D2" s="639"/>
      <c r="E2" s="639"/>
      <c r="F2" s="639"/>
      <c r="G2" s="624" t="s">
        <v>121</v>
      </c>
      <c r="H2" s="625"/>
      <c r="I2" s="625"/>
      <c r="J2" s="625"/>
      <c r="K2" s="625"/>
      <c r="L2" s="625"/>
      <c r="M2" s="625"/>
      <c r="N2" s="625"/>
      <c r="O2" s="625"/>
      <c r="P2" s="626"/>
      <c r="Q2" s="657" t="s">
        <v>122</v>
      </c>
      <c r="R2" s="657"/>
      <c r="S2" s="657"/>
      <c r="T2" s="657"/>
      <c r="U2" s="657"/>
    </row>
    <row r="3" spans="2:21" ht="22.5" customHeight="1" x14ac:dyDescent="0.2">
      <c r="B3" s="639"/>
      <c r="C3" s="639"/>
      <c r="D3" s="639"/>
      <c r="E3" s="639"/>
      <c r="F3" s="639"/>
      <c r="G3" s="624" t="s">
        <v>26</v>
      </c>
      <c r="H3" s="625"/>
      <c r="I3" s="625"/>
      <c r="J3" s="625"/>
      <c r="K3" s="625"/>
      <c r="L3" s="625"/>
      <c r="M3" s="625"/>
      <c r="N3" s="625"/>
      <c r="O3" s="625"/>
      <c r="P3" s="626"/>
      <c r="Q3" s="623" t="s">
        <v>123</v>
      </c>
      <c r="R3" s="623"/>
      <c r="S3" s="623"/>
      <c r="T3" s="623"/>
      <c r="U3" s="623"/>
    </row>
    <row r="4" spans="2:21" ht="22.5" customHeight="1" x14ac:dyDescent="0.2">
      <c r="B4" s="639"/>
      <c r="C4" s="639"/>
      <c r="D4" s="639"/>
      <c r="E4" s="639"/>
      <c r="F4" s="639"/>
      <c r="G4" s="624" t="s">
        <v>124</v>
      </c>
      <c r="H4" s="625"/>
      <c r="I4" s="625"/>
      <c r="J4" s="625"/>
      <c r="K4" s="625"/>
      <c r="L4" s="625"/>
      <c r="M4" s="625"/>
      <c r="N4" s="625"/>
      <c r="O4" s="625"/>
      <c r="P4" s="626"/>
      <c r="Q4" s="636" t="s">
        <v>125</v>
      </c>
      <c r="R4" s="636"/>
      <c r="S4" s="636"/>
      <c r="T4" s="636"/>
      <c r="U4" s="636"/>
    </row>
    <row r="5" spans="2:21" ht="22.5" customHeight="1" x14ac:dyDescent="0.2">
      <c r="B5" s="639"/>
      <c r="C5" s="639"/>
      <c r="D5" s="639"/>
      <c r="E5" s="639"/>
      <c r="F5" s="639"/>
      <c r="G5" s="624" t="s">
        <v>126</v>
      </c>
      <c r="H5" s="625"/>
      <c r="I5" s="625"/>
      <c r="J5" s="625"/>
      <c r="K5" s="625"/>
      <c r="L5" s="625"/>
      <c r="M5" s="625"/>
      <c r="N5" s="625"/>
      <c r="O5" s="625"/>
      <c r="P5" s="626"/>
      <c r="Q5" s="637" t="s">
        <v>127</v>
      </c>
      <c r="R5" s="637"/>
      <c r="S5" s="637"/>
      <c r="T5" s="637"/>
      <c r="U5" s="637"/>
    </row>
    <row r="7" spans="2:21" ht="16.5" customHeight="1" x14ac:dyDescent="0.2">
      <c r="B7" s="35"/>
      <c r="C7" s="35"/>
      <c r="D7" s="35"/>
      <c r="E7" s="35"/>
      <c r="F7" s="36"/>
      <c r="G7" s="36"/>
      <c r="H7" s="12"/>
      <c r="I7" s="12"/>
      <c r="J7" s="12"/>
      <c r="K7" s="12"/>
      <c r="L7" s="12"/>
      <c r="M7" s="12"/>
      <c r="N7" s="12"/>
    </row>
    <row r="8" spans="2:21" ht="25.5" customHeight="1" x14ac:dyDescent="0.2">
      <c r="B8" s="260" t="s">
        <v>128</v>
      </c>
      <c r="C8" s="261"/>
      <c r="D8" s="261"/>
      <c r="E8" s="262"/>
      <c r="F8" s="262"/>
      <c r="G8" s="262"/>
      <c r="H8" s="262"/>
      <c r="I8" s="262"/>
      <c r="J8" s="262"/>
      <c r="K8" s="262"/>
      <c r="L8" s="40"/>
      <c r="M8" s="654" t="s">
        <v>129</v>
      </c>
      <c r="N8" s="655"/>
      <c r="O8" s="655"/>
      <c r="P8" s="655"/>
      <c r="Q8" s="655"/>
      <c r="R8" s="655"/>
      <c r="S8" s="655"/>
      <c r="T8" s="655"/>
    </row>
    <row r="9" spans="2:21" s="2" customFormat="1" ht="24.75" customHeight="1" x14ac:dyDescent="0.25">
      <c r="B9" s="41"/>
      <c r="C9" s="42"/>
      <c r="D9" s="42"/>
      <c r="E9" s="42"/>
      <c r="F9" s="42"/>
      <c r="G9" s="42"/>
      <c r="H9" s="42"/>
      <c r="I9" s="42"/>
      <c r="J9" s="42"/>
      <c r="K9" s="42"/>
      <c r="L9" s="43"/>
      <c r="M9" s="656" t="s">
        <v>130</v>
      </c>
      <c r="N9" s="640" t="s">
        <v>131</v>
      </c>
      <c r="O9" s="640"/>
      <c r="P9" s="640"/>
      <c r="Q9" s="640" t="s">
        <v>132</v>
      </c>
      <c r="R9" s="640"/>
      <c r="S9" s="641" t="s">
        <v>133</v>
      </c>
      <c r="T9" s="641" t="s">
        <v>134</v>
      </c>
    </row>
    <row r="10" spans="2:21" s="3" customFormat="1" ht="39.75" customHeight="1" x14ac:dyDescent="0.2">
      <c r="B10" s="263" t="s">
        <v>50</v>
      </c>
      <c r="C10" s="263" t="s">
        <v>135</v>
      </c>
      <c r="D10" s="263" t="s">
        <v>29</v>
      </c>
      <c r="E10" s="264" t="s">
        <v>40</v>
      </c>
      <c r="F10" s="265" t="s">
        <v>136</v>
      </c>
      <c r="G10" s="265" t="s">
        <v>137</v>
      </c>
      <c r="H10" s="265" t="s">
        <v>138</v>
      </c>
      <c r="I10" s="265" t="s">
        <v>139</v>
      </c>
      <c r="J10" s="265" t="s">
        <v>140</v>
      </c>
      <c r="K10" s="265" t="s">
        <v>44</v>
      </c>
      <c r="L10" s="265" t="s">
        <v>141</v>
      </c>
      <c r="M10" s="642"/>
      <c r="N10" s="300" t="s">
        <v>59</v>
      </c>
      <c r="O10" s="300" t="s">
        <v>60</v>
      </c>
      <c r="P10" s="300" t="s">
        <v>142</v>
      </c>
      <c r="Q10" s="300" t="s">
        <v>143</v>
      </c>
      <c r="R10" s="300" t="s">
        <v>144</v>
      </c>
      <c r="S10" s="642"/>
      <c r="T10" s="642"/>
    </row>
    <row r="11" spans="2:21" ht="24" customHeight="1" x14ac:dyDescent="0.2">
      <c r="B11" s="648" t="e">
        <f>#REF!</f>
        <v>#REF!</v>
      </c>
      <c r="C11" s="648"/>
      <c r="D11" s="662" t="e">
        <f>#REF!</f>
        <v>#REF!</v>
      </c>
      <c r="E11" s="651" t="e">
        <f>#REF!</f>
        <v>#REF!</v>
      </c>
      <c r="F11" s="301" t="e">
        <f>#REF!</f>
        <v>#REF!</v>
      </c>
      <c r="G11" s="301" t="e">
        <f>#REF!</f>
        <v>#REF!</v>
      </c>
      <c r="H11" s="299" t="e">
        <f>#REF!</f>
        <v>#REF!</v>
      </c>
      <c r="I11" s="266" t="e">
        <f>#REF!</f>
        <v>#REF!</v>
      </c>
      <c r="J11" s="299" t="e">
        <f>#REF!</f>
        <v>#REF!</v>
      </c>
      <c r="K11" s="658" t="e">
        <f>#REF!</f>
        <v>#REF!</v>
      </c>
      <c r="L11" s="659" t="s">
        <v>145</v>
      </c>
      <c r="M11" s="643" t="e">
        <f>#REF!</f>
        <v>#REF!</v>
      </c>
      <c r="N11" s="643" t="e">
        <f>#REF!</f>
        <v>#REF!</v>
      </c>
      <c r="O11" s="643" t="e">
        <f>#REF!</f>
        <v>#REF!</v>
      </c>
      <c r="P11" s="643" t="e">
        <f>#REF!</f>
        <v>#REF!</v>
      </c>
      <c r="Q11" s="643" t="e">
        <f>#REF!</f>
        <v>#REF!</v>
      </c>
      <c r="R11" s="643" t="e">
        <f>#REF!</f>
        <v>#REF!</v>
      </c>
      <c r="S11" s="643" t="e">
        <f>#REF!</f>
        <v>#REF!</v>
      </c>
      <c r="T11" s="643"/>
    </row>
    <row r="12" spans="2:21" ht="24" customHeight="1" x14ac:dyDescent="0.2">
      <c r="B12" s="649"/>
      <c r="C12" s="649"/>
      <c r="D12" s="663"/>
      <c r="E12" s="652"/>
      <c r="F12" s="646" t="e">
        <f>#REF!</f>
        <v>#REF!</v>
      </c>
      <c r="G12" s="646" t="e">
        <f>#REF!</f>
        <v>#REF!</v>
      </c>
      <c r="H12" s="646" t="e">
        <f>#REF!</f>
        <v>#REF!</v>
      </c>
      <c r="I12" s="59" t="e">
        <f>#REF!</f>
        <v>#REF!</v>
      </c>
      <c r="J12" s="646" t="e">
        <f>#REF!</f>
        <v>#REF!</v>
      </c>
      <c r="K12" s="646"/>
      <c r="L12" s="660"/>
      <c r="M12" s="644"/>
      <c r="N12" s="644"/>
      <c r="O12" s="644"/>
      <c r="P12" s="644"/>
      <c r="Q12" s="644"/>
      <c r="R12" s="644"/>
      <c r="S12" s="644"/>
      <c r="T12" s="644"/>
    </row>
    <row r="13" spans="2:21" ht="24" customHeight="1" x14ac:dyDescent="0.2">
      <c r="B13" s="650"/>
      <c r="C13" s="649"/>
      <c r="D13" s="663"/>
      <c r="E13" s="653"/>
      <c r="F13" s="647"/>
      <c r="G13" s="647"/>
      <c r="H13" s="647"/>
      <c r="I13" s="60" t="e">
        <f>#REF!</f>
        <v>#REF!</v>
      </c>
      <c r="J13" s="647"/>
      <c r="K13" s="647"/>
      <c r="L13" s="661"/>
      <c r="M13" s="645"/>
      <c r="N13" s="645"/>
      <c r="O13" s="645"/>
      <c r="P13" s="645"/>
      <c r="Q13" s="645"/>
      <c r="R13" s="645"/>
      <c r="S13" s="645"/>
      <c r="T13" s="645"/>
    </row>
    <row r="14" spans="2:21" ht="24" customHeight="1" x14ac:dyDescent="0.2">
      <c r="B14" s="648" t="e">
        <f>#REF!</f>
        <v>#REF!</v>
      </c>
      <c r="C14" s="649"/>
      <c r="D14" s="663"/>
      <c r="E14" s="651" t="e">
        <f>#REF!</f>
        <v>#REF!</v>
      </c>
      <c r="F14" s="301" t="e">
        <f>#REF!</f>
        <v>#REF!</v>
      </c>
      <c r="G14" s="301" t="e">
        <f>#REF!</f>
        <v>#REF!</v>
      </c>
      <c r="H14" s="299" t="e">
        <f>#REF!</f>
        <v>#REF!</v>
      </c>
      <c r="I14" s="266" t="e">
        <f>#REF!</f>
        <v>#REF!</v>
      </c>
      <c r="J14" s="299" t="e">
        <f>#REF!</f>
        <v>#REF!</v>
      </c>
      <c r="K14" s="658" t="e">
        <f>#REF!</f>
        <v>#REF!</v>
      </c>
      <c r="L14" s="659" t="s">
        <v>145</v>
      </c>
      <c r="M14" s="643" t="e">
        <f>#REF!</f>
        <v>#REF!</v>
      </c>
      <c r="N14" s="643" t="e">
        <f>#REF!</f>
        <v>#REF!</v>
      </c>
      <c r="O14" s="643" t="e">
        <f>#REF!</f>
        <v>#REF!</v>
      </c>
      <c r="P14" s="643" t="e">
        <f>#REF!</f>
        <v>#REF!</v>
      </c>
      <c r="Q14" s="643" t="e">
        <f>#REF!</f>
        <v>#REF!</v>
      </c>
      <c r="R14" s="643" t="e">
        <f>#REF!</f>
        <v>#REF!</v>
      </c>
      <c r="S14" s="643" t="e">
        <f>#REF!</f>
        <v>#REF!</v>
      </c>
      <c r="T14" s="643"/>
    </row>
    <row r="15" spans="2:21" ht="24" customHeight="1" x14ac:dyDescent="0.2">
      <c r="B15" s="649"/>
      <c r="C15" s="649"/>
      <c r="D15" s="663"/>
      <c r="E15" s="652"/>
      <c r="F15" s="646" t="e">
        <f>#REF!</f>
        <v>#REF!</v>
      </c>
      <c r="G15" s="646" t="e">
        <f>#REF!</f>
        <v>#REF!</v>
      </c>
      <c r="H15" s="646" t="e">
        <f>#REF!</f>
        <v>#REF!</v>
      </c>
      <c r="I15" s="59" t="e">
        <f>#REF!</f>
        <v>#REF!</v>
      </c>
      <c r="J15" s="646" t="e">
        <f>#REF!</f>
        <v>#REF!</v>
      </c>
      <c r="K15" s="646"/>
      <c r="L15" s="660"/>
      <c r="M15" s="644"/>
      <c r="N15" s="644"/>
      <c r="O15" s="644"/>
      <c r="P15" s="644"/>
      <c r="Q15" s="644"/>
      <c r="R15" s="644"/>
      <c r="S15" s="644"/>
      <c r="T15" s="644"/>
    </row>
    <row r="16" spans="2:21" ht="24" customHeight="1" x14ac:dyDescent="0.2">
      <c r="B16" s="650"/>
      <c r="C16" s="649"/>
      <c r="D16" s="663"/>
      <c r="E16" s="653"/>
      <c r="F16" s="647"/>
      <c r="G16" s="647"/>
      <c r="H16" s="647"/>
      <c r="I16" s="60" t="e">
        <f>#REF!</f>
        <v>#REF!</v>
      </c>
      <c r="J16" s="647"/>
      <c r="K16" s="647"/>
      <c r="L16" s="661"/>
      <c r="M16" s="645"/>
      <c r="N16" s="645"/>
      <c r="O16" s="645"/>
      <c r="P16" s="645"/>
      <c r="Q16" s="645"/>
      <c r="R16" s="645"/>
      <c r="S16" s="645"/>
      <c r="T16" s="645"/>
    </row>
    <row r="17" spans="2:21" ht="24" customHeight="1" x14ac:dyDescent="0.2">
      <c r="B17" s="648" t="e">
        <f>#REF!</f>
        <v>#REF!</v>
      </c>
      <c r="C17" s="649"/>
      <c r="D17" s="663"/>
      <c r="E17" s="651" t="e">
        <f>#REF!</f>
        <v>#REF!</v>
      </c>
      <c r="F17" s="301" t="e">
        <f>#REF!</f>
        <v>#REF!</v>
      </c>
      <c r="G17" s="301" t="e">
        <f>#REF!</f>
        <v>#REF!</v>
      </c>
      <c r="H17" s="299" t="e">
        <f>#REF!</f>
        <v>#REF!</v>
      </c>
      <c r="I17" s="266" t="e">
        <f>#REF!</f>
        <v>#REF!</v>
      </c>
      <c r="J17" s="299" t="e">
        <f>#REF!</f>
        <v>#REF!</v>
      </c>
      <c r="K17" s="658" t="e">
        <f>#REF!</f>
        <v>#REF!</v>
      </c>
      <c r="L17" s="659" t="s">
        <v>146</v>
      </c>
      <c r="M17" s="643" t="e">
        <f>#REF!</f>
        <v>#REF!</v>
      </c>
      <c r="N17" s="643" t="e">
        <f>#REF!</f>
        <v>#REF!</v>
      </c>
      <c r="O17" s="643" t="e">
        <f>#REF!</f>
        <v>#REF!</v>
      </c>
      <c r="P17" s="643" t="e">
        <f>#REF!</f>
        <v>#REF!</v>
      </c>
      <c r="Q17" s="643" t="e">
        <f>#REF!</f>
        <v>#REF!</v>
      </c>
      <c r="R17" s="643" t="e">
        <f>#REF!</f>
        <v>#REF!</v>
      </c>
      <c r="S17" s="643" t="e">
        <f>#REF!</f>
        <v>#REF!</v>
      </c>
      <c r="T17" s="643"/>
    </row>
    <row r="18" spans="2:21" ht="24" customHeight="1" x14ac:dyDescent="0.2">
      <c r="B18" s="649"/>
      <c r="C18" s="649"/>
      <c r="D18" s="663"/>
      <c r="E18" s="652"/>
      <c r="F18" s="646" t="e">
        <f>#REF!</f>
        <v>#REF!</v>
      </c>
      <c r="G18" s="646" t="e">
        <f>#REF!</f>
        <v>#REF!</v>
      </c>
      <c r="H18" s="646" t="e">
        <f>#REF!</f>
        <v>#REF!</v>
      </c>
      <c r="I18" s="59" t="e">
        <f>#REF!</f>
        <v>#REF!</v>
      </c>
      <c r="J18" s="638" t="e">
        <f>#REF!</f>
        <v>#REF!</v>
      </c>
      <c r="K18" s="646"/>
      <c r="L18" s="660"/>
      <c r="M18" s="644"/>
      <c r="N18" s="644"/>
      <c r="O18" s="644"/>
      <c r="P18" s="644"/>
      <c r="Q18" s="644"/>
      <c r="R18" s="644"/>
      <c r="S18" s="644"/>
      <c r="T18" s="644"/>
    </row>
    <row r="19" spans="2:21" ht="24" customHeight="1" x14ac:dyDescent="0.2">
      <c r="B19" s="650"/>
      <c r="C19" s="649"/>
      <c r="D19" s="663"/>
      <c r="E19" s="653"/>
      <c r="F19" s="647"/>
      <c r="G19" s="647"/>
      <c r="H19" s="647"/>
      <c r="I19" s="60" t="e">
        <f>#REF!</f>
        <v>#REF!</v>
      </c>
      <c r="J19" s="638"/>
      <c r="K19" s="647"/>
      <c r="L19" s="661"/>
      <c r="M19" s="645"/>
      <c r="N19" s="645"/>
      <c r="O19" s="645"/>
      <c r="P19" s="645"/>
      <c r="Q19" s="645"/>
      <c r="R19" s="645"/>
      <c r="S19" s="645"/>
      <c r="T19" s="645"/>
    </row>
    <row r="20" spans="2:21" ht="24" customHeight="1" x14ac:dyDescent="0.2">
      <c r="B20" s="648" t="e">
        <f>#REF!</f>
        <v>#REF!</v>
      </c>
      <c r="C20" s="649"/>
      <c r="D20" s="663"/>
      <c r="E20" s="651" t="e">
        <f>#REF!</f>
        <v>#REF!</v>
      </c>
      <c r="F20" s="301" t="e">
        <f>#REF!</f>
        <v>#REF!</v>
      </c>
      <c r="G20" s="301" t="e">
        <f>#REF!</f>
        <v>#REF!</v>
      </c>
      <c r="H20" s="299" t="e">
        <f>#REF!</f>
        <v>#REF!</v>
      </c>
      <c r="I20" s="266" t="e">
        <f>#REF!</f>
        <v>#REF!</v>
      </c>
      <c r="J20" s="299" t="e">
        <f>#REF!</f>
        <v>#REF!</v>
      </c>
      <c r="K20" s="658" t="e">
        <f>#REF!</f>
        <v>#REF!</v>
      </c>
      <c r="L20" s="659" t="s">
        <v>147</v>
      </c>
      <c r="M20" s="643" t="e">
        <f>#REF!</f>
        <v>#REF!</v>
      </c>
      <c r="N20" s="643" t="e">
        <f>#REF!</f>
        <v>#REF!</v>
      </c>
      <c r="O20" s="643" t="e">
        <f>#REF!</f>
        <v>#REF!</v>
      </c>
      <c r="P20" s="643" t="e">
        <f>#REF!</f>
        <v>#REF!</v>
      </c>
      <c r="Q20" s="643" t="e">
        <f>#REF!</f>
        <v>#REF!</v>
      </c>
      <c r="R20" s="643" t="e">
        <f>#REF!</f>
        <v>#REF!</v>
      </c>
      <c r="S20" s="643" t="e">
        <f>#REF!</f>
        <v>#REF!</v>
      </c>
      <c r="T20" s="643"/>
    </row>
    <row r="21" spans="2:21" ht="24" customHeight="1" x14ac:dyDescent="0.2">
      <c r="B21" s="649"/>
      <c r="C21" s="649"/>
      <c r="D21" s="663"/>
      <c r="E21" s="652"/>
      <c r="F21" s="646" t="e">
        <f>#REF!</f>
        <v>#REF!</v>
      </c>
      <c r="G21" s="646" t="e">
        <f>#REF!</f>
        <v>#REF!</v>
      </c>
      <c r="H21" s="646" t="e">
        <f>#REF!</f>
        <v>#REF!</v>
      </c>
      <c r="I21" s="59" t="e">
        <f>#REF!</f>
        <v>#REF!</v>
      </c>
      <c r="J21" s="646" t="e">
        <f>#REF!</f>
        <v>#REF!</v>
      </c>
      <c r="K21" s="646"/>
      <c r="L21" s="660"/>
      <c r="M21" s="644"/>
      <c r="N21" s="644"/>
      <c r="O21" s="644"/>
      <c r="P21" s="644"/>
      <c r="Q21" s="644"/>
      <c r="R21" s="644"/>
      <c r="S21" s="644"/>
      <c r="T21" s="644"/>
    </row>
    <row r="22" spans="2:21" ht="24" customHeight="1" x14ac:dyDescent="0.2">
      <c r="B22" s="650"/>
      <c r="C22" s="649"/>
      <c r="D22" s="663"/>
      <c r="E22" s="653"/>
      <c r="F22" s="647"/>
      <c r="G22" s="647"/>
      <c r="H22" s="647"/>
      <c r="I22" s="60" t="e">
        <f>#REF!</f>
        <v>#REF!</v>
      </c>
      <c r="J22" s="647"/>
      <c r="K22" s="647"/>
      <c r="L22" s="661"/>
      <c r="M22" s="645"/>
      <c r="N22" s="645"/>
      <c r="O22" s="645"/>
      <c r="P22" s="645"/>
      <c r="Q22" s="645"/>
      <c r="R22" s="645"/>
      <c r="S22" s="645"/>
      <c r="T22" s="645"/>
    </row>
    <row r="23" spans="2:21" ht="24" customHeight="1" x14ac:dyDescent="0.2">
      <c r="B23" s="648" t="e">
        <f>#REF!</f>
        <v>#REF!</v>
      </c>
      <c r="C23" s="649"/>
      <c r="D23" s="663"/>
      <c r="E23" s="651" t="e">
        <f>#REF!</f>
        <v>#REF!</v>
      </c>
      <c r="F23" s="301" t="e">
        <f>#REF!</f>
        <v>#REF!</v>
      </c>
      <c r="G23" s="301" t="e">
        <f>#REF!</f>
        <v>#REF!</v>
      </c>
      <c r="H23" s="299" t="e">
        <f>#REF!</f>
        <v>#REF!</v>
      </c>
      <c r="I23" s="266" t="e">
        <f>#REF!</f>
        <v>#REF!</v>
      </c>
      <c r="J23" s="299" t="e">
        <f>#REF!</f>
        <v>#REF!</v>
      </c>
      <c r="K23" s="658" t="e">
        <f>#REF!</f>
        <v>#REF!</v>
      </c>
      <c r="L23" s="659" t="s">
        <v>148</v>
      </c>
      <c r="M23" s="643" t="e">
        <f>#REF!</f>
        <v>#REF!</v>
      </c>
      <c r="N23" s="643" t="e">
        <f>#REF!</f>
        <v>#REF!</v>
      </c>
      <c r="O23" s="643" t="e">
        <f>#REF!</f>
        <v>#REF!</v>
      </c>
      <c r="P23" s="643" t="e">
        <f>#REF!</f>
        <v>#REF!</v>
      </c>
      <c r="Q23" s="643" t="e">
        <f>#REF!</f>
        <v>#REF!</v>
      </c>
      <c r="R23" s="643" t="e">
        <f>#REF!</f>
        <v>#REF!</v>
      </c>
      <c r="S23" s="643" t="e">
        <f>#REF!</f>
        <v>#REF!</v>
      </c>
      <c r="T23" s="643"/>
    </row>
    <row r="24" spans="2:21" ht="24" customHeight="1" x14ac:dyDescent="0.2">
      <c r="B24" s="649"/>
      <c r="C24" s="649"/>
      <c r="D24" s="663"/>
      <c r="E24" s="652"/>
      <c r="F24" s="646" t="e">
        <f>#REF!</f>
        <v>#REF!</v>
      </c>
      <c r="G24" s="646" t="e">
        <f>#REF!</f>
        <v>#REF!</v>
      </c>
      <c r="H24" s="646" t="e">
        <f>#REF!</f>
        <v>#REF!</v>
      </c>
      <c r="I24" s="59" t="e">
        <f>#REF!</f>
        <v>#REF!</v>
      </c>
      <c r="J24" s="646" t="e">
        <f>#REF!</f>
        <v>#REF!</v>
      </c>
      <c r="K24" s="646"/>
      <c r="L24" s="660"/>
      <c r="M24" s="644"/>
      <c r="N24" s="644"/>
      <c r="O24" s="644"/>
      <c r="P24" s="644"/>
      <c r="Q24" s="644"/>
      <c r="R24" s="644"/>
      <c r="S24" s="644"/>
      <c r="T24" s="644"/>
    </row>
    <row r="25" spans="2:21" ht="24" customHeight="1" x14ac:dyDescent="0.2">
      <c r="B25" s="650"/>
      <c r="C25" s="650"/>
      <c r="D25" s="664"/>
      <c r="E25" s="653"/>
      <c r="F25" s="647"/>
      <c r="G25" s="647"/>
      <c r="H25" s="647"/>
      <c r="I25" s="60" t="e">
        <f>#REF!</f>
        <v>#REF!</v>
      </c>
      <c r="J25" s="647"/>
      <c r="K25" s="647"/>
      <c r="L25" s="661"/>
      <c r="M25" s="645"/>
      <c r="N25" s="645"/>
      <c r="O25" s="645"/>
      <c r="P25" s="645"/>
      <c r="Q25" s="645"/>
      <c r="R25" s="645"/>
      <c r="S25" s="645"/>
      <c r="T25" s="645"/>
    </row>
    <row r="26" spans="2:21" ht="6.75" customHeight="1" thickBot="1" x14ac:dyDescent="0.25">
      <c r="B26" s="6"/>
      <c r="C26" s="6"/>
      <c r="D26" s="6"/>
      <c r="E26" s="6"/>
      <c r="F26" s="61"/>
      <c r="G26" s="7"/>
      <c r="H26" s="7"/>
      <c r="I26" s="7"/>
      <c r="J26" s="62"/>
      <c r="K26" s="7"/>
      <c r="L26" s="7"/>
      <c r="M26" s="1"/>
      <c r="N26" s="6"/>
    </row>
    <row r="27" spans="2:21" ht="15.75" customHeight="1" thickBot="1" x14ac:dyDescent="0.25">
      <c r="B27" s="633" t="s">
        <v>149</v>
      </c>
      <c r="C27" s="634"/>
      <c r="D27" s="634"/>
      <c r="E27" s="634"/>
      <c r="F27" s="634"/>
      <c r="G27" s="634"/>
      <c r="H27" s="634"/>
      <c r="I27" s="635"/>
      <c r="J27" s="633" t="s">
        <v>57</v>
      </c>
      <c r="K27" s="634"/>
      <c r="L27" s="634"/>
      <c r="M27" s="634"/>
      <c r="N27" s="635"/>
      <c r="O27" s="627" t="s">
        <v>150</v>
      </c>
      <c r="P27" s="628"/>
      <c r="Q27" s="628"/>
      <c r="R27" s="628"/>
      <c r="S27" s="628"/>
      <c r="T27" s="628"/>
      <c r="U27" s="629"/>
    </row>
    <row r="28" spans="2:21" ht="52.5" customHeight="1" thickBot="1" x14ac:dyDescent="0.25">
      <c r="B28" s="630" t="s">
        <v>151</v>
      </c>
      <c r="C28" s="631"/>
      <c r="D28" s="631"/>
      <c r="E28" s="631"/>
      <c r="F28" s="631"/>
      <c r="G28" s="631"/>
      <c r="H28" s="631"/>
      <c r="I28" s="632"/>
      <c r="J28" s="630" t="s">
        <v>151</v>
      </c>
      <c r="K28" s="631"/>
      <c r="L28" s="631"/>
      <c r="M28" s="631"/>
      <c r="N28" s="632"/>
      <c r="O28" s="630" t="s">
        <v>152</v>
      </c>
      <c r="P28" s="631"/>
      <c r="Q28" s="631"/>
      <c r="R28" s="631"/>
      <c r="S28" s="631"/>
      <c r="T28" s="631"/>
      <c r="U28" s="632"/>
    </row>
  </sheetData>
  <mergeCells count="103">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 ref="M23:M25"/>
    <mergeCell ref="N23:N25"/>
    <mergeCell ref="M20:M22"/>
    <mergeCell ref="L14:L16"/>
    <mergeCell ref="L23:L25"/>
    <mergeCell ref="L20:L22"/>
    <mergeCell ref="N20:N22"/>
    <mergeCell ref="M14:M16"/>
    <mergeCell ref="N14:N16"/>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s>
  <conditionalFormatting sqref="H12:H13">
    <cfRule type="containsText" dxfId="98" priority="5" stopIfTrue="1" operator="containsText" text="riesgo Extrema">
      <formula>NOT(ISERROR(SEARCH("riesgo Extrema",H12)))</formula>
    </cfRule>
    <cfRule type="containsText" dxfId="97" priority="6" stopIfTrue="1" operator="containsText" text="riesgo Alta">
      <formula>NOT(ISERROR(SEARCH("riesgo Alta",H12)))</formula>
    </cfRule>
    <cfRule type="containsText" dxfId="96" priority="7" stopIfTrue="1" operator="containsText" text="riesgo Moderada">
      <formula>NOT(ISERROR(SEARCH("riesgo Moderada",H12)))</formula>
    </cfRule>
    <cfRule type="containsText" dxfId="95" priority="8" stopIfTrue="1" operator="containsText" text="riesgo Baja">
      <formula>NOT(ISERROR(SEARCH("riesgo Baja",H12)))</formula>
    </cfRule>
    <cfRule type="containsText" dxfId="94" priority="9" stopIfTrue="1" operator="containsText" text=" riesgo Baja">
      <formula>NOT(ISERROR(SEARCH(" riesgo Baja",H12)))</formula>
    </cfRule>
  </conditionalFormatting>
  <conditionalFormatting sqref="J15:J16 H15:H16 J18:J19 H18:H19 J21:J22 H21:H22 J12:J13 H24:H25 J24:J25">
    <cfRule type="containsText" dxfId="93" priority="1" stopIfTrue="1" operator="containsText" text="riesgo Extrema">
      <formula>NOT(ISERROR(SEARCH("riesgo Extrema",H12)))</formula>
    </cfRule>
    <cfRule type="containsText" dxfId="92" priority="2" stopIfTrue="1" operator="containsText" text="riesgo Alta">
      <formula>NOT(ISERROR(SEARCH("riesgo Alta",H12)))</formula>
    </cfRule>
    <cfRule type="containsText" dxfId="91" priority="3" stopIfTrue="1" operator="containsText" text="riesgo Moderada">
      <formula>NOT(ISERROR(SEARCH("riesgo Moderada",H12)))</formula>
    </cfRule>
    <cfRule type="containsText" dxfId="90"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xr:uid="{00000000-0002-0000-0600-000000000000}">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3:N88"/>
  <sheetViews>
    <sheetView topLeftCell="C7" workbookViewId="0">
      <selection activeCell="G31" sqref="G31"/>
    </sheetView>
  </sheetViews>
  <sheetFormatPr baseColWidth="10" defaultColWidth="11.42578125"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108</v>
      </c>
      <c r="K3" t="s">
        <v>153</v>
      </c>
      <c r="L3" t="s">
        <v>154</v>
      </c>
      <c r="N3" s="4"/>
    </row>
    <row r="4" spans="2:14" ht="107.25" customHeight="1" x14ac:dyDescent="0.2">
      <c r="B4" t="s">
        <v>44</v>
      </c>
      <c r="D4" t="s">
        <v>155</v>
      </c>
      <c r="G4" t="s">
        <v>137</v>
      </c>
      <c r="H4" t="s">
        <v>136</v>
      </c>
      <c r="J4" s="267" t="s">
        <v>156</v>
      </c>
      <c r="K4" s="267" t="s">
        <v>157</v>
      </c>
      <c r="L4" s="267" t="s">
        <v>158</v>
      </c>
      <c r="N4" s="10" t="s">
        <v>141</v>
      </c>
    </row>
    <row r="5" spans="2:14" x14ac:dyDescent="0.2">
      <c r="B5" t="s">
        <v>159</v>
      </c>
      <c r="D5">
        <v>1</v>
      </c>
      <c r="G5" t="s">
        <v>160</v>
      </c>
      <c r="H5" t="s">
        <v>160</v>
      </c>
      <c r="J5">
        <v>0</v>
      </c>
      <c r="K5">
        <v>0</v>
      </c>
      <c r="L5">
        <v>0</v>
      </c>
      <c r="N5" s="4" t="s">
        <v>146</v>
      </c>
    </row>
    <row r="6" spans="2:14" x14ac:dyDescent="0.2">
      <c r="B6" t="s">
        <v>161</v>
      </c>
      <c r="D6">
        <v>0</v>
      </c>
      <c r="J6">
        <v>1</v>
      </c>
      <c r="K6">
        <v>1</v>
      </c>
      <c r="L6">
        <v>1</v>
      </c>
      <c r="N6" s="4" t="s">
        <v>148</v>
      </c>
    </row>
    <row r="7" spans="2:14" ht="38.25" x14ac:dyDescent="0.2">
      <c r="B7" t="s">
        <v>162</v>
      </c>
      <c r="N7" s="11" t="s">
        <v>147</v>
      </c>
    </row>
    <row r="8" spans="2:14" ht="76.5" x14ac:dyDescent="0.2">
      <c r="B8" t="s">
        <v>49</v>
      </c>
      <c r="D8" s="11" t="s">
        <v>163</v>
      </c>
      <c r="E8" s="11" t="s">
        <v>164</v>
      </c>
      <c r="F8" s="11" t="s">
        <v>165</v>
      </c>
      <c r="G8" s="11" t="s">
        <v>166</v>
      </c>
      <c r="H8" s="11" t="s">
        <v>167</v>
      </c>
      <c r="N8" s="4" t="s">
        <v>145</v>
      </c>
    </row>
    <row r="9" spans="2:14" x14ac:dyDescent="0.2">
      <c r="B9" t="s">
        <v>168</v>
      </c>
      <c r="D9" s="37">
        <v>0</v>
      </c>
      <c r="E9" s="37">
        <v>0</v>
      </c>
      <c r="F9" s="37">
        <v>0</v>
      </c>
      <c r="G9" s="37">
        <v>0</v>
      </c>
      <c r="H9" s="37">
        <v>0</v>
      </c>
      <c r="N9" s="4"/>
    </row>
    <row r="10" spans="2:14" x14ac:dyDescent="0.2">
      <c r="B10" t="s">
        <v>47</v>
      </c>
      <c r="D10" s="37">
        <v>15</v>
      </c>
      <c r="E10" s="37">
        <v>15</v>
      </c>
      <c r="F10" s="37">
        <v>30</v>
      </c>
      <c r="G10" s="37">
        <v>15</v>
      </c>
      <c r="H10" s="37">
        <v>25</v>
      </c>
    </row>
    <row r="11" spans="2:14" ht="114.75" x14ac:dyDescent="0.2">
      <c r="B11" s="4" t="s">
        <v>169</v>
      </c>
      <c r="D11" s="11" t="s">
        <v>170</v>
      </c>
      <c r="E11" s="11" t="s">
        <v>171</v>
      </c>
      <c r="F11" s="11" t="s">
        <v>172</v>
      </c>
      <c r="G11" s="11" t="s">
        <v>173</v>
      </c>
      <c r="H11" s="11" t="s">
        <v>174</v>
      </c>
      <c r="I11" s="11" t="s">
        <v>175</v>
      </c>
      <c r="J11" s="11" t="s">
        <v>176</v>
      </c>
    </row>
    <row r="12" spans="2:14" x14ac:dyDescent="0.2">
      <c r="D12">
        <v>0</v>
      </c>
      <c r="E12">
        <v>0</v>
      </c>
      <c r="F12">
        <v>0</v>
      </c>
      <c r="G12">
        <v>0</v>
      </c>
      <c r="H12">
        <v>0</v>
      </c>
      <c r="I12">
        <v>0</v>
      </c>
      <c r="J12">
        <v>0</v>
      </c>
      <c r="L12" t="s">
        <v>177</v>
      </c>
      <c r="N12" t="s">
        <v>178</v>
      </c>
    </row>
    <row r="13" spans="2:14" x14ac:dyDescent="0.2">
      <c r="D13">
        <v>15</v>
      </c>
      <c r="E13">
        <v>15</v>
      </c>
      <c r="F13">
        <v>15</v>
      </c>
      <c r="G13">
        <v>10</v>
      </c>
      <c r="H13">
        <v>15</v>
      </c>
      <c r="I13">
        <v>15</v>
      </c>
      <c r="J13">
        <v>5</v>
      </c>
      <c r="L13" t="s">
        <v>179</v>
      </c>
      <c r="N13" t="s">
        <v>180</v>
      </c>
    </row>
    <row r="14" spans="2:14" x14ac:dyDescent="0.2">
      <c r="G14">
        <v>15</v>
      </c>
      <c r="J14">
        <v>10</v>
      </c>
      <c r="L14" t="s">
        <v>181</v>
      </c>
      <c r="N14" t="s">
        <v>182</v>
      </c>
    </row>
    <row r="16" spans="2:14" ht="15.75" x14ac:dyDescent="0.2">
      <c r="B16" s="268">
        <v>1</v>
      </c>
      <c r="C16" s="269" t="s">
        <v>183</v>
      </c>
      <c r="D16" s="8"/>
      <c r="E16" s="34" t="s">
        <v>160</v>
      </c>
      <c r="I16" s="667"/>
      <c r="J16" s="668"/>
      <c r="K16" s="668"/>
      <c r="L16" s="668"/>
    </row>
    <row r="17" spans="2:12" ht="15.75" x14ac:dyDescent="0.2">
      <c r="B17" s="268">
        <v>2</v>
      </c>
      <c r="C17" s="269" t="s">
        <v>184</v>
      </c>
      <c r="D17" s="8"/>
      <c r="E17" s="8"/>
      <c r="I17" s="302"/>
      <c r="J17" s="303"/>
      <c r="K17" s="303"/>
      <c r="L17" s="303"/>
    </row>
    <row r="18" spans="2:12" ht="15.75" x14ac:dyDescent="0.2">
      <c r="B18" s="268">
        <v>3</v>
      </c>
      <c r="C18" s="269" t="s">
        <v>185</v>
      </c>
      <c r="D18" s="8"/>
      <c r="E18" s="8"/>
      <c r="I18" s="302"/>
      <c r="J18" s="303"/>
      <c r="K18" s="303"/>
      <c r="L18" s="303"/>
    </row>
    <row r="19" spans="2:12" ht="15.75" x14ac:dyDescent="0.2">
      <c r="B19" s="268">
        <v>4</v>
      </c>
      <c r="C19" s="269" t="s">
        <v>186</v>
      </c>
      <c r="D19" s="9"/>
      <c r="E19" s="9"/>
      <c r="I19" s="667"/>
      <c r="J19" s="668"/>
      <c r="K19" s="668"/>
      <c r="L19" s="668"/>
    </row>
    <row r="20" spans="2:12" ht="15.75" x14ac:dyDescent="0.2">
      <c r="B20" s="268">
        <v>5</v>
      </c>
      <c r="C20" s="269" t="s">
        <v>187</v>
      </c>
      <c r="D20" s="9"/>
      <c r="E20" s="9"/>
      <c r="I20" s="667"/>
      <c r="J20" s="668"/>
      <c r="K20" s="668"/>
      <c r="L20" s="668"/>
    </row>
    <row r="21" spans="2:12" ht="15.75" x14ac:dyDescent="0.2">
      <c r="B21" s="1"/>
      <c r="C21" s="19"/>
      <c r="D21" s="9"/>
      <c r="E21" s="9"/>
      <c r="I21" s="302"/>
      <c r="J21" s="303"/>
      <c r="K21" s="303"/>
      <c r="L21" s="303"/>
    </row>
    <row r="24" spans="2:12" x14ac:dyDescent="0.2">
      <c r="B24" s="270">
        <v>13</v>
      </c>
      <c r="C24" s="269" t="s">
        <v>107</v>
      </c>
      <c r="D24" s="270"/>
    </row>
    <row r="25" spans="2:12" x14ac:dyDescent="0.2">
      <c r="B25" s="270">
        <v>11</v>
      </c>
      <c r="C25" s="269" t="s">
        <v>103</v>
      </c>
      <c r="D25" s="270"/>
    </row>
    <row r="26" spans="2:12" x14ac:dyDescent="0.2">
      <c r="B26" s="270">
        <v>7</v>
      </c>
      <c r="C26" s="269" t="s">
        <v>98</v>
      </c>
      <c r="D26" s="270"/>
    </row>
    <row r="27" spans="2:12" x14ac:dyDescent="0.2">
      <c r="B27" s="271">
        <v>6</v>
      </c>
      <c r="C27" s="269" t="s">
        <v>93</v>
      </c>
      <c r="D27" s="271"/>
    </row>
    <row r="28" spans="2:12" x14ac:dyDescent="0.2">
      <c r="B28" s="271">
        <v>1</v>
      </c>
      <c r="C28" s="269" t="s">
        <v>88</v>
      </c>
      <c r="D28" s="271"/>
    </row>
    <row r="29" spans="2:12" x14ac:dyDescent="0.2">
      <c r="B29" s="9"/>
      <c r="C29" s="19"/>
      <c r="D29" s="9"/>
    </row>
    <row r="30" spans="2:12" x14ac:dyDescent="0.2">
      <c r="B30" s="9"/>
      <c r="C30" s="19"/>
      <c r="D30" s="9"/>
    </row>
    <row r="31" spans="2:12" x14ac:dyDescent="0.2">
      <c r="B31" s="9"/>
      <c r="C31" s="19"/>
      <c r="D31" s="9"/>
    </row>
    <row r="32" spans="2:12" x14ac:dyDescent="0.2">
      <c r="B32" s="9"/>
      <c r="C32" s="19"/>
      <c r="D32" s="9"/>
    </row>
    <row r="33" spans="2:14" ht="13.5" customHeight="1" x14ac:dyDescent="0.2">
      <c r="B33" s="9"/>
      <c r="C33" s="19"/>
      <c r="D33" s="9"/>
    </row>
    <row r="34" spans="2:14" ht="13.5" customHeight="1" x14ac:dyDescent="0.2">
      <c r="B34" s="9"/>
      <c r="C34" s="19"/>
      <c r="D34" s="9"/>
    </row>
    <row r="35" spans="2:14" ht="13.5" thickBot="1" x14ac:dyDescent="0.25"/>
    <row r="36" spans="2:14" ht="13.5" thickBot="1" x14ac:dyDescent="0.25">
      <c r="B36" s="268" t="s">
        <v>188</v>
      </c>
      <c r="C36" s="268"/>
      <c r="D36" s="268" t="s">
        <v>189</v>
      </c>
      <c r="I36" s="46" t="s">
        <v>190</v>
      </c>
      <c r="J36" s="47" t="s">
        <v>191</v>
      </c>
      <c r="K36" s="1"/>
      <c r="L36" s="1"/>
      <c r="M36" s="1"/>
      <c r="N36" s="1"/>
    </row>
    <row r="37" spans="2:14" x14ac:dyDescent="0.2">
      <c r="B37" s="268">
        <v>1</v>
      </c>
      <c r="C37" s="272" t="s">
        <v>192</v>
      </c>
      <c r="D37" s="273" t="s">
        <v>193</v>
      </c>
      <c r="E37" s="33"/>
      <c r="F37" s="268"/>
      <c r="G37" s="268"/>
      <c r="I37" s="669" t="s">
        <v>194</v>
      </c>
      <c r="J37" s="44" t="s">
        <v>195</v>
      </c>
      <c r="K37" s="38"/>
      <c r="L37" s="38"/>
      <c r="M37" s="38"/>
      <c r="N37" s="38"/>
    </row>
    <row r="38" spans="2:14" x14ac:dyDescent="0.2">
      <c r="B38" s="268">
        <v>2</v>
      </c>
      <c r="C38" s="274" t="s">
        <v>196</v>
      </c>
      <c r="D38" s="273" t="s">
        <v>197</v>
      </c>
      <c r="E38" s="268"/>
      <c r="F38" s="268"/>
      <c r="G38" s="268"/>
      <c r="I38" s="670"/>
      <c r="J38" s="275" t="s">
        <v>198</v>
      </c>
      <c r="K38" s="39"/>
      <c r="L38" s="39"/>
      <c r="M38" s="39"/>
      <c r="N38" s="39"/>
    </row>
    <row r="39" spans="2:14" x14ac:dyDescent="0.2">
      <c r="B39" s="268">
        <v>3</v>
      </c>
      <c r="C39" s="274" t="s">
        <v>199</v>
      </c>
      <c r="D39" s="273" t="s">
        <v>200</v>
      </c>
      <c r="E39" s="268"/>
      <c r="F39" s="268"/>
      <c r="G39" s="268"/>
      <c r="I39" s="670"/>
      <c r="J39" s="275" t="s">
        <v>201</v>
      </c>
      <c r="K39" s="39"/>
      <c r="L39" s="39"/>
      <c r="M39" s="39"/>
      <c r="N39" s="39"/>
    </row>
    <row r="40" spans="2:14" x14ac:dyDescent="0.2">
      <c r="B40" s="268">
        <v>4</v>
      </c>
      <c r="C40" s="276" t="s">
        <v>202</v>
      </c>
      <c r="D40" s="273" t="s">
        <v>203</v>
      </c>
      <c r="E40" s="268"/>
      <c r="F40" s="268"/>
      <c r="G40" s="268"/>
      <c r="I40" s="670"/>
      <c r="J40" s="275" t="s">
        <v>204</v>
      </c>
      <c r="K40" s="39"/>
      <c r="L40" s="39"/>
      <c r="M40" s="39"/>
      <c r="N40" s="39"/>
    </row>
    <row r="41" spans="2:14" x14ac:dyDescent="0.2">
      <c r="B41" s="268">
        <v>5</v>
      </c>
      <c r="C41" s="277" t="s">
        <v>205</v>
      </c>
      <c r="D41" s="268"/>
      <c r="E41" s="268"/>
      <c r="F41" s="268"/>
      <c r="G41" s="268"/>
      <c r="I41" s="670"/>
      <c r="J41" s="275" t="s">
        <v>206</v>
      </c>
      <c r="K41" s="39"/>
      <c r="L41" s="39"/>
      <c r="M41" s="39"/>
      <c r="N41" s="39"/>
    </row>
    <row r="42" spans="2:14" ht="12.75" customHeight="1" x14ac:dyDescent="0.2">
      <c r="B42" s="268">
        <v>6</v>
      </c>
      <c r="C42" s="274" t="s">
        <v>207</v>
      </c>
      <c r="D42" s="268"/>
      <c r="E42" s="268"/>
      <c r="F42" s="268"/>
      <c r="G42" s="268"/>
      <c r="I42" s="671" t="s">
        <v>208</v>
      </c>
      <c r="J42" s="278" t="s">
        <v>209</v>
      </c>
      <c r="K42" s="39"/>
      <c r="L42" s="39"/>
      <c r="M42" s="39"/>
      <c r="N42" s="39"/>
    </row>
    <row r="43" spans="2:14" x14ac:dyDescent="0.2">
      <c r="B43" s="268">
        <v>7</v>
      </c>
      <c r="C43" s="276" t="s">
        <v>210</v>
      </c>
      <c r="D43" s="268"/>
      <c r="E43" s="268"/>
      <c r="F43" s="268"/>
      <c r="G43" s="268"/>
      <c r="I43" s="672"/>
      <c r="J43" s="278" t="s">
        <v>211</v>
      </c>
      <c r="K43" s="39"/>
      <c r="L43" s="39"/>
      <c r="M43" s="39"/>
      <c r="N43" s="39"/>
    </row>
    <row r="44" spans="2:14" x14ac:dyDescent="0.2">
      <c r="B44" s="268">
        <v>11</v>
      </c>
      <c r="C44" s="277" t="s">
        <v>212</v>
      </c>
      <c r="D44" s="268"/>
      <c r="E44" s="268"/>
      <c r="F44" s="268"/>
      <c r="G44" s="268"/>
      <c r="I44" s="672"/>
      <c r="J44" s="278" t="s">
        <v>213</v>
      </c>
      <c r="K44" s="39"/>
      <c r="L44" s="39"/>
      <c r="M44" s="39"/>
      <c r="N44" s="39"/>
    </row>
    <row r="45" spans="2:14" x14ac:dyDescent="0.2">
      <c r="B45" s="268">
        <v>12</v>
      </c>
      <c r="C45" s="274" t="s">
        <v>214</v>
      </c>
      <c r="D45" s="268"/>
      <c r="E45" s="268"/>
      <c r="F45" s="268"/>
      <c r="G45" s="268"/>
      <c r="I45" s="672"/>
      <c r="J45" s="278" t="s">
        <v>215</v>
      </c>
      <c r="K45" s="39"/>
      <c r="L45" s="39"/>
      <c r="M45" s="39"/>
      <c r="N45" s="39"/>
    </row>
    <row r="46" spans="2:14" x14ac:dyDescent="0.2">
      <c r="B46" s="268">
        <v>13</v>
      </c>
      <c r="C46" s="277" t="s">
        <v>216</v>
      </c>
      <c r="D46" s="268"/>
      <c r="E46" s="268"/>
      <c r="F46" s="268"/>
      <c r="G46" s="268"/>
      <c r="I46" s="665" t="s">
        <v>217</v>
      </c>
      <c r="J46" s="279" t="s">
        <v>218</v>
      </c>
      <c r="K46" s="39"/>
      <c r="L46" s="39"/>
      <c r="M46" s="39"/>
      <c r="N46" s="39"/>
    </row>
    <row r="47" spans="2:14" x14ac:dyDescent="0.2">
      <c r="B47" s="268">
        <v>14</v>
      </c>
      <c r="C47" s="276" t="s">
        <v>219</v>
      </c>
      <c r="D47" s="268"/>
      <c r="E47" s="268"/>
      <c r="F47" s="268"/>
      <c r="G47" s="268"/>
      <c r="I47" s="665"/>
      <c r="J47" s="279" t="s">
        <v>220</v>
      </c>
      <c r="K47" s="39"/>
      <c r="L47" s="39"/>
      <c r="M47" s="39"/>
      <c r="N47" s="39"/>
    </row>
    <row r="48" spans="2:14" x14ac:dyDescent="0.2">
      <c r="B48" s="268">
        <v>18</v>
      </c>
      <c r="C48" s="276" t="s">
        <v>221</v>
      </c>
      <c r="D48" s="268"/>
      <c r="E48" s="268"/>
      <c r="F48" s="268"/>
      <c r="G48" s="268"/>
      <c r="I48" s="665"/>
      <c r="J48" s="279" t="s">
        <v>222</v>
      </c>
      <c r="K48" s="39"/>
      <c r="L48" s="39"/>
      <c r="M48" s="39"/>
      <c r="N48" s="39"/>
    </row>
    <row r="49" spans="2:14" x14ac:dyDescent="0.2">
      <c r="B49" s="268">
        <v>21</v>
      </c>
      <c r="C49" s="277" t="s">
        <v>223</v>
      </c>
      <c r="D49" s="268"/>
      <c r="E49" s="268"/>
      <c r="F49" s="268"/>
      <c r="G49" s="268"/>
      <c r="I49" s="665"/>
      <c r="J49" s="279" t="s">
        <v>224</v>
      </c>
      <c r="K49" s="39"/>
      <c r="L49" s="39"/>
      <c r="M49" s="39"/>
      <c r="N49" s="39"/>
    </row>
    <row r="50" spans="2:14" x14ac:dyDescent="0.2">
      <c r="B50" s="268">
        <v>22</v>
      </c>
      <c r="C50" s="277" t="s">
        <v>225</v>
      </c>
      <c r="D50" s="268"/>
      <c r="E50" s="268"/>
      <c r="F50" s="268"/>
      <c r="G50" s="268"/>
      <c r="I50" s="665"/>
      <c r="J50" s="279" t="s">
        <v>226</v>
      </c>
      <c r="K50" s="39"/>
      <c r="L50" s="39"/>
      <c r="M50" s="39"/>
      <c r="N50" s="39"/>
    </row>
    <row r="51" spans="2:14" x14ac:dyDescent="0.2">
      <c r="B51" s="268">
        <v>24</v>
      </c>
      <c r="C51" s="277" t="s">
        <v>227</v>
      </c>
      <c r="D51" s="268"/>
      <c r="E51" s="268"/>
      <c r="F51" s="268"/>
      <c r="G51" s="268"/>
      <c r="I51" s="665"/>
      <c r="J51" s="279" t="s">
        <v>228</v>
      </c>
      <c r="K51" s="39"/>
      <c r="L51" s="39"/>
      <c r="M51" s="39"/>
      <c r="N51" s="39"/>
    </row>
    <row r="52" spans="2:14" x14ac:dyDescent="0.2">
      <c r="B52" s="268">
        <v>26</v>
      </c>
      <c r="C52" s="280" t="s">
        <v>229</v>
      </c>
      <c r="D52" s="268"/>
      <c r="E52" s="268"/>
      <c r="F52" s="268"/>
      <c r="G52" s="268"/>
      <c r="I52" s="665"/>
      <c r="J52" s="279" t="s">
        <v>230</v>
      </c>
      <c r="K52" s="39"/>
      <c r="L52" s="39"/>
      <c r="M52" s="39"/>
      <c r="N52" s="39"/>
    </row>
    <row r="53" spans="2:14" x14ac:dyDescent="0.2">
      <c r="B53" s="268">
        <v>28</v>
      </c>
      <c r="C53" s="277" t="s">
        <v>231</v>
      </c>
      <c r="D53" s="268"/>
      <c r="E53" s="268"/>
      <c r="F53" s="268"/>
      <c r="G53" s="268"/>
      <c r="I53" s="665"/>
      <c r="J53" s="279" t="s">
        <v>232</v>
      </c>
      <c r="K53" s="39"/>
      <c r="L53" s="39"/>
      <c r="M53" s="39"/>
      <c r="N53" s="39"/>
    </row>
    <row r="54" spans="2:14" x14ac:dyDescent="0.2">
      <c r="B54" s="268">
        <v>30</v>
      </c>
      <c r="C54" s="277" t="s">
        <v>233</v>
      </c>
      <c r="D54" s="268"/>
      <c r="E54" s="268"/>
      <c r="F54" s="268"/>
      <c r="G54" s="268"/>
      <c r="I54" s="666" t="s">
        <v>234</v>
      </c>
      <c r="J54" s="281" t="s">
        <v>235</v>
      </c>
      <c r="K54" s="39"/>
      <c r="L54" s="39"/>
      <c r="M54" s="39"/>
      <c r="N54" s="39"/>
    </row>
    <row r="55" spans="2:14" x14ac:dyDescent="0.2">
      <c r="B55" s="268">
        <v>33</v>
      </c>
      <c r="C55" s="280" t="s">
        <v>236</v>
      </c>
      <c r="D55" s="268"/>
      <c r="E55" s="268"/>
      <c r="F55" s="268"/>
      <c r="G55" s="268"/>
      <c r="I55" s="666"/>
      <c r="J55" s="281" t="s">
        <v>237</v>
      </c>
      <c r="K55" s="39"/>
      <c r="L55" s="39"/>
      <c r="M55" s="39"/>
      <c r="N55" s="39"/>
    </row>
    <row r="56" spans="2:14" x14ac:dyDescent="0.2">
      <c r="B56" s="268">
        <v>35</v>
      </c>
      <c r="C56" s="280" t="s">
        <v>238</v>
      </c>
      <c r="D56" s="268"/>
      <c r="E56" s="268"/>
      <c r="F56" s="268"/>
      <c r="G56" s="268"/>
      <c r="I56" s="666"/>
      <c r="J56" s="281" t="s">
        <v>239</v>
      </c>
      <c r="K56" s="39"/>
      <c r="L56" s="39"/>
      <c r="M56" s="39"/>
      <c r="N56" s="39"/>
    </row>
    <row r="57" spans="2:14" x14ac:dyDescent="0.2">
      <c r="B57" s="268">
        <v>39</v>
      </c>
      <c r="C57" s="280" t="s">
        <v>240</v>
      </c>
      <c r="D57" s="268"/>
      <c r="E57" s="268"/>
      <c r="F57" s="268"/>
      <c r="G57" s="268"/>
      <c r="I57" s="666"/>
      <c r="J57" s="281" t="s">
        <v>241</v>
      </c>
      <c r="K57" s="39"/>
      <c r="L57" s="39"/>
      <c r="M57" s="39"/>
      <c r="N57" s="39"/>
    </row>
    <row r="58" spans="2:14" x14ac:dyDescent="0.2">
      <c r="B58" s="268">
        <v>44</v>
      </c>
      <c r="C58" s="280" t="s">
        <v>242</v>
      </c>
      <c r="D58" s="268"/>
      <c r="E58" s="268"/>
      <c r="F58" s="268"/>
      <c r="G58" s="268"/>
      <c r="I58" s="666"/>
      <c r="J58" s="281" t="s">
        <v>243</v>
      </c>
      <c r="K58" s="39"/>
      <c r="L58" s="39"/>
      <c r="M58" s="39"/>
      <c r="N58" s="39"/>
    </row>
    <row r="59" spans="2:14" x14ac:dyDescent="0.2">
      <c r="B59" s="268">
        <v>52</v>
      </c>
      <c r="C59" s="280" t="s">
        <v>244</v>
      </c>
      <c r="D59" s="268"/>
      <c r="E59" s="268"/>
      <c r="F59" s="268"/>
      <c r="G59" s="268"/>
      <c r="I59" s="666"/>
      <c r="J59" s="281" t="s">
        <v>245</v>
      </c>
      <c r="K59" s="39"/>
      <c r="L59" s="39"/>
      <c r="M59" s="39"/>
      <c r="N59" s="39"/>
    </row>
    <row r="60" spans="2:14" x14ac:dyDescent="0.2">
      <c r="B60" s="268">
        <v>55</v>
      </c>
      <c r="C60" s="280" t="s">
        <v>246</v>
      </c>
      <c r="D60" s="268"/>
      <c r="E60" s="268"/>
      <c r="F60" s="268"/>
      <c r="G60" s="268"/>
      <c r="I60" s="666"/>
      <c r="J60" s="281" t="s">
        <v>247</v>
      </c>
      <c r="K60" s="39"/>
      <c r="L60" s="39"/>
      <c r="M60" s="39"/>
      <c r="N60" s="39"/>
    </row>
    <row r="61" spans="2:14" x14ac:dyDescent="0.2">
      <c r="B61" s="268">
        <v>65</v>
      </c>
      <c r="C61" s="280" t="s">
        <v>248</v>
      </c>
      <c r="D61" s="268"/>
      <c r="E61" s="268"/>
      <c r="F61" s="268"/>
      <c r="G61" s="268"/>
      <c r="I61" s="666"/>
      <c r="J61" s="281" t="s">
        <v>249</v>
      </c>
      <c r="K61" s="39"/>
      <c r="L61" s="39"/>
      <c r="M61" s="39"/>
      <c r="N61" s="39"/>
    </row>
    <row r="62" spans="2:14" x14ac:dyDescent="0.2">
      <c r="I62" s="39"/>
      <c r="J62" s="39"/>
      <c r="K62" s="39"/>
      <c r="L62" s="39"/>
      <c r="M62" s="39"/>
      <c r="N62" s="39"/>
    </row>
    <row r="63" spans="2:14" x14ac:dyDescent="0.2">
      <c r="I63" s="39"/>
      <c r="J63" s="39"/>
      <c r="K63" s="39"/>
      <c r="L63" s="39"/>
      <c r="M63" s="39"/>
      <c r="N63" s="39"/>
    </row>
    <row r="64" spans="2:14" ht="13.5" thickBot="1" x14ac:dyDescent="0.25">
      <c r="I64" s="39"/>
      <c r="J64" s="39"/>
      <c r="K64" s="39"/>
      <c r="L64" s="39"/>
      <c r="M64" s="39"/>
      <c r="N64" s="39"/>
    </row>
    <row r="65" spans="2:14" x14ac:dyDescent="0.2">
      <c r="B65" s="273" t="s">
        <v>250</v>
      </c>
      <c r="C65" s="273"/>
      <c r="E65" s="49" t="s">
        <v>136</v>
      </c>
      <c r="F65" s="50">
        <v>1</v>
      </c>
      <c r="G65" s="50">
        <v>2</v>
      </c>
      <c r="H65" s="50">
        <v>3</v>
      </c>
      <c r="I65" s="51">
        <v>4</v>
      </c>
      <c r="J65" s="39"/>
      <c r="K65" s="39"/>
      <c r="L65" s="39"/>
      <c r="M65" s="39"/>
      <c r="N65" s="39"/>
    </row>
    <row r="66" spans="2:14" ht="15.75" x14ac:dyDescent="0.25">
      <c r="B66" s="282" t="s">
        <v>251</v>
      </c>
      <c r="C66" s="282"/>
      <c r="D66" s="57" t="s">
        <v>252</v>
      </c>
      <c r="E66" s="52">
        <v>1</v>
      </c>
      <c r="F66" s="39">
        <v>6</v>
      </c>
      <c r="G66" s="39">
        <v>7</v>
      </c>
      <c r="H66" s="39">
        <v>11</v>
      </c>
      <c r="I66" s="53">
        <v>13</v>
      </c>
      <c r="J66" s="39"/>
      <c r="K66" s="39"/>
      <c r="L66" s="39"/>
      <c r="M66" s="39"/>
      <c r="N66" s="39"/>
    </row>
    <row r="67" spans="2:14" ht="15.75" x14ac:dyDescent="0.25">
      <c r="B67" s="282" t="s">
        <v>253</v>
      </c>
      <c r="C67" s="282"/>
      <c r="E67" s="52">
        <v>2</v>
      </c>
      <c r="F67" s="39">
        <v>12</v>
      </c>
      <c r="G67" s="39">
        <v>14</v>
      </c>
      <c r="H67" s="39">
        <v>22</v>
      </c>
      <c r="I67" s="53">
        <v>26</v>
      </c>
      <c r="J67" s="39"/>
      <c r="K67" s="39"/>
      <c r="L67" s="39"/>
      <c r="M67" s="39"/>
      <c r="N67" s="39"/>
    </row>
    <row r="68" spans="2:14" ht="15.75" x14ac:dyDescent="0.25">
      <c r="B68" s="282" t="s">
        <v>254</v>
      </c>
      <c r="C68" s="282"/>
      <c r="E68" s="52">
        <v>3</v>
      </c>
      <c r="F68" s="39">
        <v>18</v>
      </c>
      <c r="G68" s="39">
        <v>21</v>
      </c>
      <c r="H68" s="39">
        <v>33</v>
      </c>
      <c r="I68" s="53">
        <v>39</v>
      </c>
      <c r="J68" s="39"/>
      <c r="K68" s="39"/>
      <c r="L68" s="39"/>
      <c r="M68" s="39"/>
      <c r="N68" s="39"/>
    </row>
    <row r="69" spans="2:14" ht="15.75" x14ac:dyDescent="0.25">
      <c r="B69" s="282" t="s">
        <v>255</v>
      </c>
      <c r="C69" s="282"/>
      <c r="E69" s="52">
        <v>4</v>
      </c>
      <c r="F69" s="39">
        <v>24</v>
      </c>
      <c r="G69" s="39">
        <v>28</v>
      </c>
      <c r="H69" s="39">
        <v>44</v>
      </c>
      <c r="I69" s="53">
        <v>52</v>
      </c>
      <c r="J69" s="39"/>
      <c r="K69" s="39"/>
      <c r="L69" s="39"/>
      <c r="M69" s="39"/>
      <c r="N69" s="39"/>
    </row>
    <row r="70" spans="2:14" ht="16.5" thickBot="1" x14ac:dyDescent="0.3">
      <c r="B70" s="282" t="s">
        <v>256</v>
      </c>
      <c r="C70" s="282"/>
      <c r="E70" s="54">
        <v>5</v>
      </c>
      <c r="F70" s="55">
        <v>30</v>
      </c>
      <c r="G70" s="55">
        <v>35</v>
      </c>
      <c r="H70" s="55">
        <v>55</v>
      </c>
      <c r="I70" s="56">
        <v>65</v>
      </c>
      <c r="J70" s="39"/>
      <c r="K70" s="39"/>
      <c r="L70" s="39"/>
      <c r="M70" s="39"/>
      <c r="N70" s="39"/>
    </row>
    <row r="71" spans="2:14" ht="15.75" x14ac:dyDescent="0.25">
      <c r="B71" s="282" t="s">
        <v>257</v>
      </c>
      <c r="C71" s="282"/>
      <c r="I71" s="39"/>
      <c r="J71" s="39"/>
      <c r="K71" s="39"/>
      <c r="L71" s="39"/>
      <c r="M71" s="39"/>
      <c r="N71" s="39"/>
    </row>
    <row r="72" spans="2:14" ht="15.75" x14ac:dyDescent="0.25">
      <c r="B72" s="282" t="s">
        <v>258</v>
      </c>
      <c r="C72" s="282"/>
      <c r="I72" s="39"/>
      <c r="J72" s="39"/>
      <c r="K72" s="39"/>
      <c r="L72" s="39"/>
      <c r="M72" s="39"/>
      <c r="N72" s="39"/>
    </row>
    <row r="73" spans="2:14" ht="15.75" x14ac:dyDescent="0.25">
      <c r="B73" s="282" t="s">
        <v>259</v>
      </c>
      <c r="I73" s="39"/>
      <c r="J73" s="39"/>
      <c r="K73" s="39"/>
      <c r="L73" s="39"/>
      <c r="M73" s="39"/>
      <c r="N73" s="39"/>
    </row>
    <row r="74" spans="2:14" ht="15.75" x14ac:dyDescent="0.25">
      <c r="B74" s="282" t="s">
        <v>260</v>
      </c>
      <c r="F74">
        <v>0</v>
      </c>
      <c r="G74">
        <v>50</v>
      </c>
      <c r="H74">
        <v>0</v>
      </c>
      <c r="I74" s="39"/>
      <c r="J74" s="39"/>
      <c r="K74" s="39"/>
      <c r="L74" s="39"/>
      <c r="M74" s="39"/>
      <c r="N74" s="39"/>
    </row>
    <row r="75" spans="2:14" ht="15.75" x14ac:dyDescent="0.25">
      <c r="B75" s="282" t="s">
        <v>261</v>
      </c>
      <c r="F75">
        <v>51</v>
      </c>
      <c r="G75">
        <v>75</v>
      </c>
      <c r="H75">
        <v>-1</v>
      </c>
      <c r="I75" s="39"/>
      <c r="J75" s="39"/>
      <c r="K75" s="39"/>
      <c r="L75" s="39"/>
      <c r="M75" s="39"/>
      <c r="N75" s="39"/>
    </row>
    <row r="76" spans="2:14" x14ac:dyDescent="0.2">
      <c r="F76">
        <v>76</v>
      </c>
      <c r="G76">
        <v>100</v>
      </c>
      <c r="H76">
        <v>-2</v>
      </c>
      <c r="I76" s="39"/>
      <c r="J76" s="39"/>
      <c r="K76" s="39"/>
      <c r="L76" s="39"/>
      <c r="M76" s="39"/>
      <c r="N76" s="39"/>
    </row>
    <row r="77" spans="2:14" x14ac:dyDescent="0.2">
      <c r="B77" s="273" t="s">
        <v>262</v>
      </c>
      <c r="I77" s="39"/>
      <c r="J77" s="39"/>
      <c r="K77" s="39"/>
      <c r="L77" s="39"/>
      <c r="M77" s="39"/>
      <c r="N77" s="39"/>
    </row>
    <row r="78" spans="2:14" ht="15.75" x14ac:dyDescent="0.25">
      <c r="B78" s="282" t="s">
        <v>263</v>
      </c>
      <c r="D78" s="283" t="s">
        <v>263</v>
      </c>
      <c r="I78" s="39"/>
      <c r="J78" s="39"/>
      <c r="K78" s="39"/>
      <c r="L78" s="39"/>
      <c r="M78" s="39"/>
      <c r="N78" s="39"/>
    </row>
    <row r="79" spans="2:14" ht="15.75" x14ac:dyDescent="0.25">
      <c r="B79" s="282" t="s">
        <v>264</v>
      </c>
      <c r="D79" s="283" t="s">
        <v>265</v>
      </c>
      <c r="I79" s="39"/>
      <c r="J79" s="39"/>
      <c r="K79" s="39"/>
      <c r="L79" s="39"/>
      <c r="M79" s="39"/>
      <c r="N79" s="39"/>
    </row>
    <row r="80" spans="2:14" ht="15.75" x14ac:dyDescent="0.25">
      <c r="B80" s="282" t="s">
        <v>266</v>
      </c>
      <c r="D80" s="283" t="s">
        <v>261</v>
      </c>
      <c r="I80" s="39"/>
      <c r="J80" s="39"/>
      <c r="K80" s="39"/>
      <c r="L80" s="39"/>
      <c r="M80" s="39"/>
      <c r="N80" s="39"/>
    </row>
    <row r="81" spans="2:14" ht="15.75" x14ac:dyDescent="0.25">
      <c r="B81" s="282" t="s">
        <v>261</v>
      </c>
      <c r="D81" s="283" t="s">
        <v>267</v>
      </c>
      <c r="I81" s="39"/>
      <c r="J81" s="39"/>
      <c r="K81" s="39"/>
      <c r="L81" s="39"/>
      <c r="M81" s="39"/>
      <c r="N81" s="39"/>
    </row>
    <row r="82" spans="2:14" ht="15.75" x14ac:dyDescent="0.25">
      <c r="B82" s="282" t="s">
        <v>268</v>
      </c>
      <c r="D82" s="283" t="s">
        <v>269</v>
      </c>
      <c r="I82" s="39"/>
      <c r="J82" s="39"/>
      <c r="K82" s="39"/>
      <c r="L82" s="39"/>
      <c r="M82" s="39"/>
      <c r="N82" s="39"/>
    </row>
    <row r="83" spans="2:14" ht="15.75" x14ac:dyDescent="0.25">
      <c r="B83" s="282" t="s">
        <v>270</v>
      </c>
      <c r="D83" s="45" t="s">
        <v>270</v>
      </c>
      <c r="I83" s="39"/>
      <c r="J83" s="39"/>
      <c r="K83" s="39"/>
      <c r="L83" s="39"/>
      <c r="M83" s="39"/>
      <c r="N83" s="39"/>
    </row>
    <row r="84" spans="2:14" ht="15.75" x14ac:dyDescent="0.25">
      <c r="B84" s="282" t="s">
        <v>269</v>
      </c>
      <c r="D84" s="45" t="s">
        <v>271</v>
      </c>
      <c r="I84" s="39"/>
      <c r="J84" s="39"/>
      <c r="K84" s="39"/>
      <c r="L84" s="39"/>
      <c r="M84" s="39"/>
      <c r="N84" s="39"/>
    </row>
    <row r="85" spans="2:14" x14ac:dyDescent="0.2">
      <c r="I85" s="39"/>
      <c r="J85" s="39"/>
      <c r="K85" s="39"/>
      <c r="L85" s="39"/>
      <c r="M85" s="39"/>
      <c r="N85" s="39"/>
    </row>
    <row r="86" spans="2:14" x14ac:dyDescent="0.2">
      <c r="I86" s="39"/>
      <c r="J86" s="39"/>
      <c r="K86" s="39"/>
      <c r="L86" s="39"/>
      <c r="M86" s="39"/>
      <c r="N86" s="39"/>
    </row>
    <row r="87" spans="2:14" x14ac:dyDescent="0.2">
      <c r="I87" s="39"/>
      <c r="J87" s="39"/>
      <c r="K87" s="39"/>
      <c r="L87" s="39"/>
      <c r="M87" s="39"/>
      <c r="N87" s="39"/>
    </row>
    <row r="88" spans="2:14" x14ac:dyDescent="0.2">
      <c r="I88" s="39"/>
      <c r="J88" s="39"/>
      <c r="K88" s="39"/>
      <c r="L88" s="39"/>
      <c r="M88" s="39"/>
      <c r="N88" s="39"/>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B503-39EF-4E77-A264-542261DDFE56}">
  <sheetPr>
    <pageSetUpPr fitToPage="1"/>
  </sheetPr>
  <dimension ref="A1:JD49"/>
  <sheetViews>
    <sheetView showGridLines="0" tabSelected="1" zoomScale="60" zoomScaleNormal="60" workbookViewId="0">
      <selection activeCell="D10" sqref="D10:AT10"/>
    </sheetView>
  </sheetViews>
  <sheetFormatPr baseColWidth="10" defaultColWidth="11.28515625" defaultRowHeight="18" x14ac:dyDescent="0.25"/>
  <cols>
    <col min="1" max="1" width="9.140625" style="58" customWidth="1"/>
    <col min="2" max="2" width="31.85546875" style="58" customWidth="1"/>
    <col min="3" max="3" width="23.7109375" style="58" customWidth="1"/>
    <col min="4" max="4" width="23.28515625" style="58" customWidth="1"/>
    <col min="5" max="5" width="36.5703125" style="58" customWidth="1"/>
    <col min="6" max="6" width="15.85546875" style="58" customWidth="1"/>
    <col min="7" max="7" width="101.42578125" style="58" customWidth="1"/>
    <col min="8" max="8" width="22.28515625" style="58" customWidth="1"/>
    <col min="9" max="9" width="48.42578125" style="58" customWidth="1"/>
    <col min="10" max="10" width="34.7109375" style="58" customWidth="1"/>
    <col min="11" max="11" width="54" style="58" customWidth="1"/>
    <col min="12" max="12" width="33.140625" style="58" customWidth="1"/>
    <col min="13" max="13" width="30.28515625" style="58" customWidth="1"/>
    <col min="14" max="14" width="31.85546875" style="58" customWidth="1"/>
    <col min="15" max="16" width="19.140625" style="162" customWidth="1"/>
    <col min="17" max="18" width="27.140625" style="162" customWidth="1"/>
    <col min="19" max="22" width="19.140625" style="162" customWidth="1"/>
    <col min="23" max="23" width="21.140625" style="162" customWidth="1"/>
    <col min="24" max="24" width="21" style="162" customWidth="1"/>
    <col min="25" max="26" width="14" style="162" customWidth="1"/>
    <col min="27" max="27" width="21" style="58" hidden="1" customWidth="1"/>
    <col min="28" max="30" width="10.140625" style="58" customWidth="1"/>
    <col min="31" max="31" width="23.140625" style="58" customWidth="1"/>
    <col min="32" max="33" width="0" style="58" hidden="1" customWidth="1"/>
    <col min="34" max="34" width="32.85546875" style="58" customWidth="1"/>
    <col min="35" max="35" width="41.7109375" style="58" customWidth="1"/>
    <col min="36" max="36" width="17.140625" style="58" customWidth="1"/>
    <col min="37" max="37" width="24.42578125" style="58" customWidth="1"/>
    <col min="38" max="38" width="14.42578125" style="58" customWidth="1"/>
    <col min="39" max="39" width="17.85546875" style="58" customWidth="1"/>
    <col min="40" max="40" width="14.7109375" style="58" bestFit="1" customWidth="1"/>
    <col min="41" max="41" width="35.85546875" style="58" customWidth="1"/>
    <col min="42" max="42" width="36.5703125" style="58" customWidth="1"/>
    <col min="43" max="43" width="11.28515625" style="58"/>
    <col min="44" max="44" width="17.140625" style="58" customWidth="1"/>
    <col min="45" max="16384" width="11.28515625" style="58"/>
  </cols>
  <sheetData>
    <row r="1" spans="1:264" ht="1.5" customHeight="1" x14ac:dyDescent="0.25"/>
    <row r="2" spans="1:264" ht="1.5" customHeight="1" x14ac:dyDescent="0.25"/>
    <row r="3" spans="1:264" ht="1.5" customHeight="1" x14ac:dyDescent="0.25"/>
    <row r="4" spans="1:264" ht="1.5" customHeight="1" thickBot="1" x14ac:dyDescent="0.3"/>
    <row r="5" spans="1:264" ht="25.5" customHeight="1" x14ac:dyDescent="0.35">
      <c r="A5" s="875"/>
      <c r="B5" s="876"/>
      <c r="C5" s="881" t="s">
        <v>26</v>
      </c>
      <c r="D5" s="881"/>
      <c r="E5" s="881"/>
      <c r="F5" s="881"/>
      <c r="G5" s="881"/>
      <c r="H5" s="881"/>
      <c r="I5" s="881"/>
      <c r="J5" s="881"/>
      <c r="K5" s="881"/>
      <c r="L5" s="881"/>
      <c r="M5" s="881"/>
      <c r="N5" s="881"/>
      <c r="O5" s="881"/>
      <c r="P5" s="881"/>
      <c r="Q5" s="881"/>
      <c r="R5" s="881"/>
      <c r="S5" s="881"/>
      <c r="T5" s="881"/>
      <c r="U5" s="881"/>
      <c r="V5" s="881"/>
      <c r="W5" s="881"/>
      <c r="X5" s="881"/>
      <c r="Y5" s="881"/>
      <c r="Z5" s="881"/>
      <c r="AA5" s="881"/>
      <c r="AB5" s="881"/>
      <c r="AC5" s="881"/>
      <c r="AD5" s="881"/>
      <c r="AE5" s="881"/>
      <c r="AF5" s="881"/>
      <c r="AG5" s="881"/>
      <c r="AH5" s="881"/>
      <c r="AI5" s="881"/>
      <c r="AJ5" s="881"/>
      <c r="AK5" s="881"/>
      <c r="AL5" s="881"/>
      <c r="AM5" s="881"/>
      <c r="AN5" s="882" t="s">
        <v>27</v>
      </c>
      <c r="AO5" s="883"/>
      <c r="AP5" s="884" t="s">
        <v>272</v>
      </c>
      <c r="AQ5" s="884"/>
      <c r="AR5" s="884"/>
      <c r="AS5" s="884"/>
      <c r="AT5" s="885"/>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row>
    <row r="6" spans="1:264" ht="23.25" customHeight="1" x14ac:dyDescent="0.35">
      <c r="A6" s="877"/>
      <c r="B6" s="878"/>
      <c r="C6" s="886" t="s">
        <v>29</v>
      </c>
      <c r="D6" s="886"/>
      <c r="E6" s="886"/>
      <c r="F6" s="886"/>
      <c r="G6" s="886" t="s">
        <v>30</v>
      </c>
      <c r="H6" s="886"/>
      <c r="I6" s="886"/>
      <c r="J6" s="886"/>
      <c r="K6" s="886"/>
      <c r="L6" s="886"/>
      <c r="M6" s="886"/>
      <c r="N6" s="886"/>
      <c r="O6" s="886"/>
      <c r="P6" s="886"/>
      <c r="Q6" s="886"/>
      <c r="R6" s="886"/>
      <c r="S6" s="886"/>
      <c r="T6" s="886"/>
      <c r="U6" s="886"/>
      <c r="V6" s="886"/>
      <c r="W6" s="886"/>
      <c r="X6" s="886"/>
      <c r="Y6" s="886"/>
      <c r="Z6" s="886"/>
      <c r="AA6" s="886"/>
      <c r="AB6" s="886"/>
      <c r="AC6" s="886"/>
      <c r="AD6" s="886"/>
      <c r="AE6" s="886"/>
      <c r="AF6" s="886"/>
      <c r="AG6" s="886"/>
      <c r="AH6" s="886"/>
      <c r="AI6" s="886"/>
      <c r="AJ6" s="886"/>
      <c r="AK6" s="886"/>
      <c r="AL6" s="886"/>
      <c r="AM6" s="886"/>
      <c r="AN6" s="887" t="s">
        <v>31</v>
      </c>
      <c r="AO6" s="888"/>
      <c r="AP6" s="889">
        <v>2</v>
      </c>
      <c r="AQ6" s="889"/>
      <c r="AR6" s="889"/>
      <c r="AS6" s="889"/>
      <c r="AT6" s="890"/>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row>
    <row r="7" spans="1:264" ht="49.5" customHeight="1" thickBot="1" x14ac:dyDescent="0.4">
      <c r="A7" s="879"/>
      <c r="B7" s="880"/>
      <c r="C7" s="891" t="s">
        <v>32</v>
      </c>
      <c r="D7" s="891"/>
      <c r="E7" s="891"/>
      <c r="F7" s="891"/>
      <c r="G7" s="891" t="s">
        <v>273</v>
      </c>
      <c r="H7" s="891"/>
      <c r="I7" s="891"/>
      <c r="J7" s="891"/>
      <c r="K7" s="891"/>
      <c r="L7" s="891"/>
      <c r="M7" s="891"/>
      <c r="N7" s="891"/>
      <c r="O7" s="891"/>
      <c r="P7" s="891"/>
      <c r="Q7" s="891"/>
      <c r="R7" s="891"/>
      <c r="S7" s="891"/>
      <c r="T7" s="891"/>
      <c r="U7" s="891"/>
      <c r="V7" s="891"/>
      <c r="W7" s="891"/>
      <c r="X7" s="891"/>
      <c r="Y7" s="891"/>
      <c r="Z7" s="891"/>
      <c r="AA7" s="891"/>
      <c r="AB7" s="891"/>
      <c r="AC7" s="891"/>
      <c r="AD7" s="891"/>
      <c r="AE7" s="891"/>
      <c r="AF7" s="891"/>
      <c r="AG7" s="891"/>
      <c r="AH7" s="891"/>
      <c r="AI7" s="891"/>
      <c r="AJ7" s="891"/>
      <c r="AK7" s="891"/>
      <c r="AL7" s="891"/>
      <c r="AM7" s="891"/>
      <c r="AN7" s="859" t="s">
        <v>34</v>
      </c>
      <c r="AO7" s="860"/>
      <c r="AP7" s="861">
        <v>43123</v>
      </c>
      <c r="AQ7" s="861"/>
      <c r="AR7" s="861"/>
      <c r="AS7" s="861"/>
      <c r="AT7" s="862"/>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c r="DN7" s="91"/>
      <c r="DO7" s="91"/>
      <c r="DP7" s="91"/>
      <c r="DQ7" s="91"/>
      <c r="DR7" s="91"/>
      <c r="DS7" s="91"/>
      <c r="DT7" s="91"/>
      <c r="DU7" s="91"/>
      <c r="DV7" s="91"/>
      <c r="DW7" s="91"/>
      <c r="DX7" s="91"/>
      <c r="DY7" s="91"/>
      <c r="DZ7" s="91"/>
      <c r="EA7" s="91"/>
      <c r="EB7" s="91"/>
      <c r="EC7" s="91"/>
      <c r="ED7" s="91"/>
      <c r="EE7" s="91"/>
      <c r="EF7" s="91"/>
      <c r="EG7" s="91"/>
      <c r="EH7" s="91"/>
      <c r="EI7" s="91"/>
      <c r="EJ7" s="91"/>
      <c r="EK7" s="91"/>
      <c r="EL7" s="91"/>
      <c r="EM7" s="91"/>
      <c r="EN7" s="91"/>
      <c r="EO7" s="91"/>
      <c r="EP7" s="91"/>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row>
    <row r="8" spans="1:264" ht="23.25" customHeight="1" thickBot="1" x14ac:dyDescent="0.3">
      <c r="A8" s="863"/>
      <c r="B8" s="863"/>
      <c r="C8" s="315"/>
      <c r="D8" s="315"/>
      <c r="E8" s="163"/>
      <c r="F8" s="163"/>
      <c r="G8" s="163"/>
      <c r="H8" s="163"/>
      <c r="I8" s="163"/>
      <c r="J8" s="163"/>
      <c r="K8" s="90"/>
      <c r="L8" s="90"/>
      <c r="M8" s="90"/>
      <c r="N8" s="90"/>
      <c r="O8" s="90"/>
      <c r="P8" s="90"/>
      <c r="Q8" s="90"/>
      <c r="R8" s="90"/>
      <c r="S8" s="90"/>
      <c r="T8" s="90"/>
      <c r="U8" s="90"/>
      <c r="V8" s="90"/>
      <c r="W8" s="90"/>
      <c r="X8" s="90"/>
      <c r="Y8" s="90"/>
      <c r="Z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c r="IA8" s="90"/>
      <c r="IB8" s="90"/>
      <c r="IC8" s="90"/>
      <c r="ID8" s="90"/>
      <c r="IE8" s="90"/>
      <c r="IF8" s="90"/>
      <c r="IG8" s="90"/>
      <c r="IH8" s="90"/>
      <c r="II8" s="90"/>
      <c r="IJ8" s="90"/>
      <c r="IK8" s="90"/>
      <c r="IL8" s="90"/>
      <c r="IM8" s="90"/>
      <c r="IN8" s="90"/>
      <c r="IO8" s="90"/>
      <c r="IP8" s="90"/>
      <c r="IQ8" s="90"/>
      <c r="IR8" s="90"/>
      <c r="IS8" s="90"/>
      <c r="IT8" s="90"/>
      <c r="IU8" s="90"/>
      <c r="IV8" s="90"/>
      <c r="IW8" s="90"/>
      <c r="IX8" s="90"/>
      <c r="IY8" s="90"/>
      <c r="IZ8" s="90"/>
      <c r="JA8" s="90"/>
      <c r="JB8" s="90"/>
      <c r="JC8" s="90"/>
      <c r="JD8" s="90"/>
    </row>
    <row r="9" spans="1:264" ht="23.25" customHeight="1" thickBot="1" x14ac:dyDescent="0.3">
      <c r="A9" s="92" t="s">
        <v>274</v>
      </c>
      <c r="B9" s="864">
        <v>44088</v>
      </c>
      <c r="C9" s="865"/>
      <c r="D9" s="866">
        <f>'[1]SEPG-F-007'!A7:M7</f>
        <v>0</v>
      </c>
      <c r="E9" s="867"/>
      <c r="F9" s="867"/>
      <c r="G9" s="867"/>
      <c r="H9" s="867"/>
      <c r="I9" s="867"/>
      <c r="J9" s="867"/>
      <c r="K9" s="867"/>
      <c r="L9" s="867"/>
      <c r="M9" s="867"/>
      <c r="N9" s="867"/>
      <c r="O9" s="867"/>
      <c r="P9" s="867"/>
      <c r="Q9" s="867"/>
      <c r="R9" s="867"/>
      <c r="S9" s="867"/>
      <c r="T9" s="867"/>
      <c r="U9" s="867"/>
      <c r="V9" s="867"/>
      <c r="W9" s="867"/>
      <c r="X9" s="867"/>
      <c r="Y9" s="867"/>
      <c r="Z9" s="867"/>
      <c r="AA9" s="867"/>
      <c r="AB9" s="867"/>
      <c r="AC9" s="867"/>
      <c r="AD9" s="867"/>
      <c r="AE9" s="867"/>
      <c r="AF9" s="867"/>
      <c r="AG9" s="867"/>
      <c r="AH9" s="867"/>
      <c r="AI9" s="867"/>
      <c r="AJ9" s="867"/>
      <c r="AK9" s="867"/>
      <c r="AL9" s="867"/>
      <c r="AM9" s="867"/>
      <c r="AN9" s="867"/>
      <c r="AO9" s="867"/>
      <c r="AP9" s="867"/>
      <c r="AQ9" s="867"/>
      <c r="AR9" s="867"/>
      <c r="AS9" s="867"/>
      <c r="AT9" s="868"/>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c r="CB9" s="90"/>
      <c r="CC9" s="90"/>
      <c r="CD9" s="90"/>
      <c r="CE9" s="90"/>
      <c r="CF9" s="90"/>
      <c r="CG9" s="90"/>
      <c r="CH9" s="90"/>
      <c r="CI9" s="90"/>
      <c r="CJ9" s="90"/>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row>
    <row r="10" spans="1:264" ht="58.5" customHeight="1" thickBot="1" x14ac:dyDescent="0.3">
      <c r="A10" s="869" t="s">
        <v>275</v>
      </c>
      <c r="B10" s="870"/>
      <c r="C10" s="871"/>
      <c r="D10" s="872" t="s">
        <v>2</v>
      </c>
      <c r="E10" s="873"/>
      <c r="F10" s="873"/>
      <c r="G10" s="873"/>
      <c r="H10" s="873"/>
      <c r="I10" s="873"/>
      <c r="J10" s="873"/>
      <c r="K10" s="873"/>
      <c r="L10" s="873"/>
      <c r="M10" s="873"/>
      <c r="N10" s="873"/>
      <c r="O10" s="873"/>
      <c r="P10" s="873"/>
      <c r="Q10" s="873"/>
      <c r="R10" s="873"/>
      <c r="S10" s="873"/>
      <c r="T10" s="873"/>
      <c r="U10" s="873"/>
      <c r="V10" s="873"/>
      <c r="W10" s="873"/>
      <c r="X10" s="873"/>
      <c r="Y10" s="873"/>
      <c r="Z10" s="873"/>
      <c r="AA10" s="873"/>
      <c r="AB10" s="873"/>
      <c r="AC10" s="873"/>
      <c r="AD10" s="873"/>
      <c r="AE10" s="873"/>
      <c r="AF10" s="873"/>
      <c r="AG10" s="873"/>
      <c r="AH10" s="873"/>
      <c r="AI10" s="873"/>
      <c r="AJ10" s="873"/>
      <c r="AK10" s="873"/>
      <c r="AL10" s="873"/>
      <c r="AM10" s="873"/>
      <c r="AN10" s="873"/>
      <c r="AO10" s="873"/>
      <c r="AP10" s="873"/>
      <c r="AQ10" s="873"/>
      <c r="AR10" s="873"/>
      <c r="AS10" s="873"/>
      <c r="AT10" s="874"/>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9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row>
    <row r="11" spans="1:264" ht="18.75" thickBot="1" x14ac:dyDescent="0.3">
      <c r="A11" s="315"/>
      <c r="B11" s="315"/>
      <c r="C11" s="315"/>
      <c r="D11" s="315"/>
      <c r="E11" s="163"/>
      <c r="F11" s="163"/>
      <c r="G11" s="163" t="s">
        <v>38</v>
      </c>
      <c r="H11" s="163"/>
      <c r="I11" s="163"/>
      <c r="J11" s="163"/>
      <c r="K11" s="90"/>
      <c r="L11" s="90"/>
      <c r="M11" s="90"/>
      <c r="N11" s="90"/>
      <c r="O11" s="90"/>
      <c r="P11" s="90"/>
      <c r="Q11" s="90"/>
      <c r="R11" s="90"/>
      <c r="S11" s="90"/>
      <c r="T11" s="90"/>
      <c r="U11" s="90"/>
      <c r="V11" s="90"/>
      <c r="W11" s="90"/>
      <c r="X11" s="90"/>
      <c r="Y11" s="90"/>
      <c r="Z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c r="DK11" s="90"/>
      <c r="DL11" s="90"/>
      <c r="DM11" s="90"/>
      <c r="DN11" s="90"/>
      <c r="DO11" s="90"/>
      <c r="DP11" s="90"/>
      <c r="DQ11" s="90"/>
      <c r="DR11" s="90"/>
      <c r="DS11" s="90"/>
      <c r="DT11" s="90"/>
      <c r="DU11" s="90"/>
      <c r="DV11" s="90"/>
      <c r="DW11" s="90"/>
      <c r="DX11" s="90"/>
      <c r="DY11" s="90"/>
      <c r="DZ11" s="90"/>
      <c r="EA11" s="90"/>
      <c r="EB11" s="90"/>
      <c r="EC11" s="90"/>
      <c r="ED11" s="90"/>
      <c r="EE11" s="90"/>
      <c r="EF11" s="90"/>
      <c r="EG11" s="90"/>
      <c r="EH11" s="90"/>
      <c r="EI11" s="90"/>
      <c r="EJ11" s="90"/>
      <c r="EK11" s="90"/>
      <c r="EL11" s="90"/>
      <c r="EM11" s="90"/>
      <c r="EN11" s="90"/>
      <c r="EO11" s="90"/>
      <c r="EP11" s="90"/>
      <c r="EQ11" s="90"/>
      <c r="ER11" s="90"/>
      <c r="ES11" s="90"/>
      <c r="ET11" s="90"/>
      <c r="EU11" s="90"/>
      <c r="EV11" s="90"/>
      <c r="EW11" s="90"/>
      <c r="EX11" s="90"/>
      <c r="EY11" s="90"/>
      <c r="EZ11" s="90"/>
      <c r="FA11" s="90"/>
      <c r="FB11" s="90"/>
      <c r="FC11" s="90"/>
      <c r="FD11" s="90"/>
      <c r="FE11" s="90"/>
      <c r="FF11" s="90"/>
      <c r="FG11" s="90"/>
      <c r="FH11" s="90"/>
      <c r="FI11" s="90"/>
      <c r="FJ11" s="90"/>
      <c r="FK11" s="90"/>
      <c r="FL11" s="90"/>
      <c r="FM11" s="90"/>
      <c r="FN11" s="90"/>
      <c r="FO11" s="90"/>
      <c r="FP11" s="90"/>
      <c r="FQ11" s="90"/>
      <c r="FR11" s="90"/>
      <c r="FS11" s="90"/>
      <c r="FT11" s="90"/>
      <c r="FU11" s="90"/>
      <c r="FV11" s="90"/>
      <c r="FW11" s="90"/>
      <c r="FX11" s="90"/>
      <c r="FY11" s="90"/>
      <c r="FZ11" s="90"/>
      <c r="GA11" s="90"/>
      <c r="GB11" s="90"/>
      <c r="GC11" s="90"/>
      <c r="GD11" s="90"/>
      <c r="GE11" s="90"/>
      <c r="GF11" s="90"/>
      <c r="GG11" s="90"/>
      <c r="GH11" s="90"/>
      <c r="GI11" s="90"/>
      <c r="GJ11" s="90"/>
      <c r="GK11" s="90"/>
      <c r="GL11" s="90"/>
      <c r="GM11" s="90"/>
      <c r="GN11" s="90"/>
      <c r="GO11" s="90"/>
      <c r="GP11" s="90"/>
      <c r="GQ11" s="90"/>
      <c r="GR11" s="90"/>
      <c r="GS11" s="90"/>
      <c r="GT11" s="90"/>
      <c r="GU11" s="90"/>
      <c r="GV11" s="90"/>
      <c r="GW11" s="90"/>
      <c r="GX11" s="90"/>
      <c r="GY11" s="90"/>
      <c r="GZ11" s="90"/>
      <c r="HA11" s="90"/>
      <c r="HB11" s="90"/>
      <c r="HC11" s="90"/>
      <c r="HD11" s="90"/>
      <c r="HE11" s="90"/>
      <c r="HF11" s="90"/>
      <c r="HG11" s="90"/>
      <c r="HH11" s="90"/>
      <c r="HI11" s="90"/>
      <c r="HJ11" s="90"/>
      <c r="HK11" s="90"/>
      <c r="HL11" s="90"/>
      <c r="HM11" s="90"/>
      <c r="HN11" s="90"/>
      <c r="HO11" s="90"/>
      <c r="HP11" s="90"/>
      <c r="HQ11" s="90"/>
      <c r="HR11" s="90"/>
      <c r="HS11" s="90"/>
      <c r="HT11" s="90"/>
      <c r="HU11" s="90"/>
      <c r="HV11" s="90"/>
      <c r="HW11" s="90"/>
      <c r="HX11" s="90"/>
      <c r="HY11" s="90"/>
      <c r="HZ11" s="90"/>
      <c r="IA11" s="90"/>
      <c r="IB11" s="90"/>
      <c r="IC11" s="90"/>
      <c r="ID11" s="90"/>
      <c r="IE11" s="90"/>
      <c r="IF11" s="90"/>
      <c r="IG11" s="90"/>
      <c r="IH11" s="90"/>
      <c r="II11" s="90"/>
      <c r="IJ11" s="90"/>
      <c r="IK11" s="90"/>
      <c r="IL11" s="90"/>
      <c r="IM11" s="90"/>
      <c r="IN11" s="90"/>
      <c r="IO11" s="90"/>
      <c r="IP11" s="90"/>
      <c r="IQ11" s="90"/>
      <c r="IR11" s="90"/>
      <c r="IS11" s="90"/>
      <c r="IT11" s="90"/>
      <c r="IU11" s="90"/>
      <c r="IV11" s="90"/>
      <c r="IW11" s="90"/>
      <c r="IX11" s="90"/>
      <c r="IY11" s="90"/>
      <c r="IZ11" s="90"/>
      <c r="JA11" s="90"/>
      <c r="JB11" s="90"/>
      <c r="JC11" s="90"/>
      <c r="JD11" s="90"/>
    </row>
    <row r="12" spans="1:264" ht="33" customHeight="1" thickBot="1" x14ac:dyDescent="0.3">
      <c r="A12" s="836" t="s">
        <v>276</v>
      </c>
      <c r="B12" s="837"/>
      <c r="C12" s="837"/>
      <c r="D12" s="837"/>
      <c r="E12" s="837"/>
      <c r="F12" s="837"/>
      <c r="G12" s="837"/>
      <c r="H12" s="837"/>
      <c r="I12" s="837"/>
      <c r="J12" s="837"/>
      <c r="K12" s="837"/>
      <c r="L12" s="837"/>
      <c r="M12" s="837"/>
      <c r="N12" s="837"/>
      <c r="O12" s="837"/>
      <c r="P12" s="837"/>
      <c r="Q12" s="837"/>
      <c r="R12" s="837"/>
      <c r="S12" s="837"/>
      <c r="T12" s="837"/>
      <c r="U12" s="837"/>
      <c r="V12" s="837"/>
      <c r="W12" s="837"/>
      <c r="X12" s="837"/>
      <c r="Y12" s="837"/>
      <c r="Z12" s="837"/>
      <c r="AA12" s="837"/>
      <c r="AB12" s="837"/>
      <c r="AC12" s="837"/>
      <c r="AD12" s="837"/>
      <c r="AE12" s="837"/>
      <c r="AF12" s="837"/>
      <c r="AG12" s="837"/>
      <c r="AH12" s="837"/>
      <c r="AI12" s="837"/>
      <c r="AJ12" s="837"/>
      <c r="AK12" s="837"/>
      <c r="AL12" s="837"/>
      <c r="AM12" s="837"/>
      <c r="AN12" s="837"/>
      <c r="AO12" s="837"/>
      <c r="AP12" s="837"/>
      <c r="AQ12" s="837"/>
      <c r="AR12" s="837"/>
      <c r="AS12" s="837"/>
      <c r="AT12" s="838"/>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0"/>
      <c r="BY12" s="90"/>
      <c r="BZ12" s="90"/>
      <c r="CA12" s="90"/>
      <c r="CB12" s="90"/>
      <c r="CC12" s="90"/>
      <c r="CD12" s="90"/>
      <c r="CE12" s="90"/>
      <c r="CF12" s="90"/>
      <c r="CG12" s="90"/>
      <c r="CH12" s="90"/>
      <c r="CI12" s="90"/>
      <c r="CJ12" s="90"/>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row>
    <row r="13" spans="1:264" ht="37.5" customHeight="1" thickBot="1" x14ac:dyDescent="0.3">
      <c r="A13" s="839" t="s">
        <v>277</v>
      </c>
      <c r="B13" s="840"/>
      <c r="C13" s="840"/>
      <c r="D13" s="840"/>
      <c r="E13" s="840"/>
      <c r="F13" s="840"/>
      <c r="G13" s="840"/>
      <c r="H13" s="840"/>
      <c r="I13" s="840"/>
      <c r="J13" s="840"/>
      <c r="K13" s="840"/>
      <c r="L13" s="840"/>
      <c r="M13" s="840"/>
      <c r="N13" s="840"/>
      <c r="O13" s="840"/>
      <c r="P13" s="840"/>
      <c r="Q13" s="840"/>
      <c r="R13" s="840"/>
      <c r="S13" s="840"/>
      <c r="T13" s="840"/>
      <c r="U13" s="840"/>
      <c r="V13" s="840"/>
      <c r="W13" s="840"/>
      <c r="X13" s="840"/>
      <c r="Y13" s="840"/>
      <c r="Z13" s="840"/>
      <c r="AA13" s="840"/>
      <c r="AB13" s="840"/>
      <c r="AC13" s="840"/>
      <c r="AD13" s="840"/>
      <c r="AE13" s="840"/>
      <c r="AF13" s="840"/>
      <c r="AG13" s="840"/>
      <c r="AH13" s="840"/>
      <c r="AI13" s="840"/>
      <c r="AJ13" s="840"/>
      <c r="AK13" s="840"/>
      <c r="AL13" s="840"/>
      <c r="AM13" s="840"/>
      <c r="AN13" s="840"/>
      <c r="AO13" s="840"/>
      <c r="AP13" s="840"/>
      <c r="AQ13" s="840"/>
      <c r="AR13" s="840"/>
      <c r="AS13" s="840"/>
      <c r="AT13" s="841"/>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c r="CN13" s="90"/>
      <c r="CO13" s="90"/>
      <c r="CP13" s="90"/>
      <c r="CQ13" s="90"/>
      <c r="CR13" s="90"/>
      <c r="CS13" s="90"/>
      <c r="CT13" s="90"/>
      <c r="CU13" s="90"/>
      <c r="CV13" s="90"/>
      <c r="CW13" s="90"/>
      <c r="CX13" s="90"/>
      <c r="CY13" s="90"/>
      <c r="CZ13" s="90"/>
      <c r="DA13" s="90"/>
      <c r="DB13" s="90"/>
      <c r="DC13" s="90"/>
      <c r="DD13" s="90"/>
      <c r="DE13" s="90"/>
      <c r="DF13" s="90"/>
      <c r="DG13" s="90"/>
      <c r="DH13" s="90"/>
      <c r="DI13" s="90"/>
      <c r="DJ13" s="90"/>
      <c r="DK13" s="90"/>
      <c r="DL13" s="90"/>
      <c r="DM13" s="90"/>
      <c r="DN13" s="90"/>
      <c r="DO13" s="90"/>
      <c r="DP13" s="90"/>
      <c r="DQ13" s="90"/>
      <c r="DR13" s="90"/>
      <c r="DS13" s="90"/>
      <c r="DT13" s="90"/>
      <c r="DU13" s="90"/>
      <c r="DV13" s="90"/>
      <c r="DW13" s="90"/>
      <c r="DX13" s="90"/>
      <c r="DY13" s="90"/>
      <c r="DZ13" s="90"/>
      <c r="EA13" s="90"/>
      <c r="EB13" s="90"/>
      <c r="EC13" s="90"/>
      <c r="ED13" s="90"/>
      <c r="EE13" s="90"/>
      <c r="EF13" s="90"/>
      <c r="EG13" s="90"/>
      <c r="EH13" s="90"/>
      <c r="EI13" s="90"/>
      <c r="EJ13" s="90"/>
      <c r="EK13" s="90"/>
      <c r="EL13" s="90"/>
      <c r="EM13" s="90"/>
      <c r="EN13" s="90"/>
      <c r="EO13" s="90"/>
      <c r="EP13" s="90"/>
      <c r="EQ13" s="90"/>
      <c r="ER13" s="90"/>
      <c r="ES13" s="90"/>
      <c r="ET13" s="90"/>
      <c r="EU13" s="90"/>
      <c r="EV13" s="90"/>
      <c r="EW13" s="90"/>
      <c r="EX13" s="90"/>
      <c r="EY13" s="90"/>
      <c r="EZ13" s="90"/>
      <c r="FA13" s="90"/>
      <c r="FB13" s="90"/>
      <c r="FC13" s="90"/>
      <c r="FD13" s="90"/>
      <c r="FE13" s="90"/>
      <c r="FF13" s="90"/>
      <c r="FG13" s="90"/>
      <c r="FH13" s="90"/>
      <c r="FI13" s="90"/>
      <c r="FJ13" s="90"/>
      <c r="FK13" s="90"/>
      <c r="FL13" s="90"/>
      <c r="FM13" s="90"/>
      <c r="FN13" s="90"/>
      <c r="FO13" s="90"/>
      <c r="FP13" s="90"/>
      <c r="FQ13" s="90"/>
      <c r="FR13" s="90"/>
      <c r="FS13" s="90"/>
      <c r="FT13" s="90"/>
      <c r="FU13" s="90"/>
      <c r="FV13" s="90"/>
      <c r="FW13" s="90"/>
      <c r="FX13" s="90"/>
      <c r="FY13" s="90"/>
      <c r="FZ13" s="90"/>
      <c r="GA13" s="90"/>
      <c r="GB13" s="90"/>
      <c r="GC13" s="90"/>
      <c r="GD13" s="90"/>
      <c r="GE13" s="90"/>
      <c r="GF13" s="90"/>
      <c r="GG13" s="90"/>
      <c r="GH13" s="90"/>
      <c r="GI13" s="90"/>
      <c r="GJ13" s="90"/>
      <c r="GK13" s="90"/>
      <c r="GL13" s="90"/>
      <c r="GM13" s="90"/>
      <c r="GN13" s="90"/>
      <c r="GO13" s="90"/>
      <c r="GP13" s="90"/>
      <c r="GQ13" s="90"/>
      <c r="GR13" s="90"/>
      <c r="GS13" s="90"/>
      <c r="GT13" s="90"/>
      <c r="GU13" s="90"/>
      <c r="GV13" s="90"/>
      <c r="GW13" s="90"/>
      <c r="GX13" s="90"/>
      <c r="GY13" s="90"/>
      <c r="GZ13" s="90"/>
      <c r="HA13" s="90"/>
      <c r="HB13" s="90"/>
      <c r="HC13" s="90"/>
      <c r="HD13" s="90"/>
      <c r="HE13" s="90"/>
      <c r="HF13" s="90"/>
      <c r="HG13" s="90"/>
      <c r="HH13" s="90"/>
      <c r="HI13" s="90"/>
      <c r="HJ13" s="90"/>
      <c r="HK13" s="90"/>
      <c r="HL13" s="90"/>
      <c r="HM13" s="90"/>
      <c r="HN13" s="90"/>
      <c r="HO13" s="90"/>
      <c r="HP13" s="90"/>
      <c r="HQ13" s="90"/>
      <c r="HR13" s="90"/>
      <c r="HS13" s="90"/>
      <c r="HT13" s="90"/>
      <c r="HU13" s="90"/>
      <c r="HV13" s="90"/>
      <c r="HW13" s="90"/>
      <c r="HX13" s="90"/>
      <c r="HY13" s="90"/>
      <c r="HZ13" s="90"/>
      <c r="IA13" s="90"/>
      <c r="IB13" s="90"/>
      <c r="IC13" s="90"/>
      <c r="ID13" s="90"/>
      <c r="IE13" s="90"/>
      <c r="IF13" s="90"/>
      <c r="IG13" s="90"/>
      <c r="IH13" s="90"/>
      <c r="II13" s="90"/>
      <c r="IJ13" s="90"/>
      <c r="IK13" s="90"/>
      <c r="IL13" s="90"/>
      <c r="IM13" s="90"/>
      <c r="IN13" s="90"/>
      <c r="IO13" s="90"/>
      <c r="IP13" s="90"/>
      <c r="IQ13" s="90"/>
      <c r="IR13" s="90"/>
      <c r="IS13" s="90"/>
      <c r="IT13" s="90"/>
      <c r="IU13" s="90"/>
      <c r="IV13" s="90"/>
      <c r="IW13" s="90"/>
      <c r="IX13" s="90"/>
      <c r="IY13" s="90"/>
      <c r="IZ13" s="90"/>
      <c r="JA13" s="90"/>
      <c r="JB13" s="90"/>
      <c r="JC13" s="90"/>
      <c r="JD13" s="90"/>
    </row>
    <row r="14" spans="1:264" ht="33" customHeight="1" thickBot="1" x14ac:dyDescent="0.3">
      <c r="A14" s="842" t="s">
        <v>278</v>
      </c>
      <c r="B14" s="843"/>
      <c r="C14" s="843"/>
      <c r="D14" s="843"/>
      <c r="E14" s="843"/>
      <c r="F14" s="843"/>
      <c r="G14" s="843"/>
      <c r="H14" s="843"/>
      <c r="I14" s="844"/>
      <c r="J14" s="164"/>
      <c r="K14" s="164"/>
      <c r="L14" s="164"/>
      <c r="M14" s="164"/>
      <c r="N14" s="164"/>
      <c r="O14" s="164"/>
      <c r="P14" s="164"/>
      <c r="Q14" s="164"/>
      <c r="R14" s="164"/>
      <c r="S14" s="164"/>
      <c r="T14" s="164"/>
      <c r="U14" s="164"/>
      <c r="V14" s="164"/>
      <c r="W14" s="164"/>
      <c r="X14" s="164"/>
      <c r="Y14" s="164"/>
      <c r="Z14" s="164"/>
      <c r="AA14" s="164"/>
      <c r="AB14" s="164"/>
      <c r="AC14" s="164"/>
      <c r="AD14" s="164"/>
      <c r="AE14" s="164"/>
    </row>
    <row r="15" spans="1:264" ht="18.75" customHeight="1" thickBot="1" x14ac:dyDescent="0.3">
      <c r="A15" s="845"/>
      <c r="B15" s="845"/>
      <c r="C15" s="845"/>
      <c r="D15" s="845"/>
      <c r="E15" s="845"/>
      <c r="F15" s="845"/>
      <c r="G15" s="845"/>
      <c r="H15" s="845"/>
      <c r="I15" s="845"/>
      <c r="J15" s="165"/>
      <c r="K15" s="165"/>
      <c r="L15" s="165"/>
      <c r="M15" s="165"/>
      <c r="N15" s="165"/>
      <c r="O15" s="165"/>
      <c r="P15" s="165"/>
      <c r="Q15" s="165"/>
      <c r="R15" s="165"/>
      <c r="S15" s="165"/>
      <c r="T15" s="165"/>
      <c r="U15" s="165"/>
      <c r="V15" s="165"/>
      <c r="W15" s="165"/>
      <c r="X15" s="165"/>
      <c r="Y15" s="165"/>
      <c r="Z15" s="165"/>
      <c r="AA15" s="165"/>
      <c r="AB15" s="165"/>
      <c r="AC15" s="165"/>
      <c r="AD15" s="165"/>
      <c r="AE15" s="165"/>
    </row>
    <row r="16" spans="1:264" ht="18.75" customHeight="1" x14ac:dyDescent="0.25">
      <c r="A16" s="166"/>
      <c r="B16" s="167"/>
      <c r="C16" s="167"/>
      <c r="D16" s="167"/>
      <c r="E16" s="167"/>
      <c r="F16" s="167"/>
      <c r="G16" s="167"/>
      <c r="H16" s="167"/>
      <c r="I16" s="168"/>
      <c r="J16" s="165"/>
      <c r="K16" s="165"/>
      <c r="L16" s="165"/>
      <c r="M16" s="165"/>
      <c r="N16" s="165"/>
      <c r="O16" s="165"/>
      <c r="P16" s="165"/>
      <c r="Q16" s="165"/>
      <c r="R16" s="165"/>
      <c r="S16" s="165"/>
      <c r="T16" s="165"/>
      <c r="U16" s="165"/>
      <c r="V16" s="165"/>
      <c r="W16" s="165"/>
      <c r="X16" s="165"/>
      <c r="Y16" s="165"/>
      <c r="Z16" s="165"/>
      <c r="AA16" s="165"/>
      <c r="AB16" s="165"/>
      <c r="AC16" s="165"/>
      <c r="AD16" s="165"/>
      <c r="AE16" s="165"/>
    </row>
    <row r="17" spans="1:50" ht="76.5" customHeight="1" x14ac:dyDescent="0.25">
      <c r="A17" s="846" t="s">
        <v>279</v>
      </c>
      <c r="B17" s="847"/>
      <c r="C17" s="847"/>
      <c r="D17" s="847"/>
      <c r="E17" s="847"/>
      <c r="F17" s="847"/>
      <c r="G17" s="847"/>
      <c r="H17" s="847"/>
      <c r="I17" s="848"/>
      <c r="J17" s="169"/>
      <c r="K17" s="169"/>
      <c r="L17" s="169"/>
      <c r="M17" s="169"/>
      <c r="N17" s="169"/>
      <c r="O17" s="169"/>
      <c r="P17" s="169"/>
      <c r="Q17" s="169"/>
      <c r="R17" s="169"/>
      <c r="S17" s="169"/>
      <c r="T17" s="169"/>
      <c r="U17" s="169"/>
      <c r="V17" s="169"/>
      <c r="W17" s="169"/>
      <c r="X17" s="169"/>
      <c r="Y17" s="169"/>
      <c r="Z17" s="169"/>
      <c r="AA17" s="169"/>
      <c r="AB17" s="169"/>
      <c r="AC17" s="169"/>
      <c r="AD17" s="169"/>
      <c r="AE17" s="169"/>
    </row>
    <row r="18" spans="1:50" ht="120.75" customHeight="1" thickBot="1" x14ac:dyDescent="0.3">
      <c r="A18" s="846"/>
      <c r="B18" s="849"/>
      <c r="C18" s="849"/>
      <c r="D18" s="849"/>
      <c r="E18" s="849"/>
      <c r="F18" s="849"/>
      <c r="G18" s="849"/>
      <c r="H18" s="849"/>
      <c r="I18" s="848"/>
      <c r="J18" s="313"/>
      <c r="K18" s="313"/>
      <c r="L18" s="313"/>
      <c r="M18" s="313"/>
      <c r="N18" s="313"/>
      <c r="O18" s="313"/>
      <c r="P18" s="313"/>
      <c r="Q18" s="313"/>
      <c r="R18" s="313"/>
      <c r="S18" s="313"/>
      <c r="T18" s="313"/>
      <c r="U18" s="313"/>
      <c r="V18" s="313"/>
      <c r="W18" s="313"/>
      <c r="X18" s="313"/>
      <c r="Y18" s="313"/>
      <c r="Z18" s="313"/>
      <c r="AA18" s="313"/>
    </row>
    <row r="19" spans="1:50" ht="30" customHeight="1" x14ac:dyDescent="0.25">
      <c r="A19" s="850" t="s">
        <v>280</v>
      </c>
      <c r="B19" s="851"/>
      <c r="C19" s="851"/>
      <c r="D19" s="851"/>
      <c r="E19" s="851"/>
      <c r="F19" s="851"/>
      <c r="G19" s="853" t="s">
        <v>281</v>
      </c>
      <c r="H19" s="853" t="s">
        <v>282</v>
      </c>
      <c r="I19" s="853"/>
      <c r="J19" s="853"/>
      <c r="K19" s="853"/>
      <c r="L19" s="853"/>
      <c r="M19" s="853"/>
      <c r="N19" s="853"/>
      <c r="O19" s="853"/>
      <c r="P19" s="853"/>
      <c r="Q19" s="851" t="s">
        <v>283</v>
      </c>
      <c r="R19" s="851"/>
      <c r="S19" s="851" t="s">
        <v>284</v>
      </c>
      <c r="T19" s="851"/>
      <c r="U19" s="851"/>
      <c r="V19" s="851" t="s">
        <v>285</v>
      </c>
      <c r="W19" s="314"/>
      <c r="X19" s="314"/>
      <c r="Y19" s="851" t="s">
        <v>286</v>
      </c>
      <c r="Z19" s="851"/>
      <c r="AA19" s="851"/>
      <c r="AB19" s="851"/>
      <c r="AC19" s="858" t="s">
        <v>287</v>
      </c>
      <c r="AD19" s="858"/>
      <c r="AE19" s="858"/>
      <c r="AF19" s="858"/>
      <c r="AG19" s="240"/>
      <c r="AH19" s="851" t="s">
        <v>129</v>
      </c>
      <c r="AI19" s="851"/>
      <c r="AJ19" s="851"/>
      <c r="AK19" s="851"/>
      <c r="AL19" s="851"/>
      <c r="AM19" s="851"/>
      <c r="AN19" s="851"/>
      <c r="AO19" s="851"/>
      <c r="AP19" s="851"/>
      <c r="AQ19" s="851"/>
      <c r="AR19" s="851"/>
      <c r="AS19" s="851"/>
      <c r="AT19" s="857"/>
    </row>
    <row r="20" spans="1:50" ht="30" customHeight="1" x14ac:dyDescent="0.25">
      <c r="A20" s="852"/>
      <c r="B20" s="826"/>
      <c r="C20" s="826"/>
      <c r="D20" s="826"/>
      <c r="E20" s="826"/>
      <c r="F20" s="826"/>
      <c r="G20" s="854"/>
      <c r="H20" s="854"/>
      <c r="I20" s="854"/>
      <c r="J20" s="854"/>
      <c r="K20" s="854"/>
      <c r="L20" s="854"/>
      <c r="M20" s="854"/>
      <c r="N20" s="854"/>
      <c r="O20" s="854"/>
      <c r="P20" s="854"/>
      <c r="Q20" s="826"/>
      <c r="R20" s="826"/>
      <c r="S20" s="826"/>
      <c r="T20" s="826"/>
      <c r="U20" s="826"/>
      <c r="V20" s="826"/>
      <c r="W20" s="312"/>
      <c r="X20" s="312"/>
      <c r="Y20" s="828" t="s">
        <v>288</v>
      </c>
      <c r="Z20" s="826" t="s">
        <v>289</v>
      </c>
      <c r="AA20" s="826" t="s">
        <v>289</v>
      </c>
      <c r="AB20" s="828" t="s">
        <v>137</v>
      </c>
      <c r="AC20" s="828" t="s">
        <v>136</v>
      </c>
      <c r="AD20" s="828" t="s">
        <v>290</v>
      </c>
      <c r="AE20" s="828" t="s">
        <v>291</v>
      </c>
      <c r="AF20" s="828" t="s">
        <v>291</v>
      </c>
      <c r="AG20" s="239"/>
      <c r="AH20" s="826" t="s">
        <v>292</v>
      </c>
      <c r="AI20" s="239" t="s">
        <v>131</v>
      </c>
      <c r="AJ20" s="826" t="s">
        <v>131</v>
      </c>
      <c r="AK20" s="826"/>
      <c r="AL20" s="826"/>
      <c r="AM20" s="826" t="s">
        <v>132</v>
      </c>
      <c r="AN20" s="826"/>
      <c r="AO20" s="826" t="s">
        <v>293</v>
      </c>
      <c r="AP20" s="826" t="s">
        <v>294</v>
      </c>
      <c r="AQ20" s="826" t="s">
        <v>295</v>
      </c>
      <c r="AR20" s="826"/>
      <c r="AS20" s="826" t="s">
        <v>296</v>
      </c>
      <c r="AT20" s="855"/>
    </row>
    <row r="21" spans="1:50" ht="150" customHeight="1" thickBot="1" x14ac:dyDescent="0.3">
      <c r="A21" s="325" t="s">
        <v>50</v>
      </c>
      <c r="B21" s="326" t="s">
        <v>40</v>
      </c>
      <c r="C21" s="326" t="s">
        <v>137</v>
      </c>
      <c r="D21" s="326" t="s">
        <v>136</v>
      </c>
      <c r="E21" s="326" t="s">
        <v>297</v>
      </c>
      <c r="F21" s="326" t="s">
        <v>298</v>
      </c>
      <c r="G21" s="326" t="s">
        <v>299</v>
      </c>
      <c r="H21" s="327" t="s">
        <v>170</v>
      </c>
      <c r="I21" s="327" t="s">
        <v>171</v>
      </c>
      <c r="J21" s="327" t="s">
        <v>172</v>
      </c>
      <c r="K21" s="327" t="s">
        <v>173</v>
      </c>
      <c r="L21" s="327" t="s">
        <v>174</v>
      </c>
      <c r="M21" s="327" t="s">
        <v>175</v>
      </c>
      <c r="N21" s="327" t="s">
        <v>176</v>
      </c>
      <c r="O21" s="327" t="s">
        <v>300</v>
      </c>
      <c r="P21" s="327" t="s">
        <v>301</v>
      </c>
      <c r="Q21" s="328" t="s">
        <v>302</v>
      </c>
      <c r="R21" s="327" t="s">
        <v>303</v>
      </c>
      <c r="S21" s="328" t="s">
        <v>304</v>
      </c>
      <c r="T21" s="326" t="s">
        <v>305</v>
      </c>
      <c r="U21" s="326" t="s">
        <v>306</v>
      </c>
      <c r="V21" s="827"/>
      <c r="W21" s="326" t="s">
        <v>307</v>
      </c>
      <c r="X21" s="326" t="s">
        <v>119</v>
      </c>
      <c r="Y21" s="829"/>
      <c r="Z21" s="827"/>
      <c r="AA21" s="827"/>
      <c r="AB21" s="829"/>
      <c r="AC21" s="829"/>
      <c r="AD21" s="829"/>
      <c r="AE21" s="829"/>
      <c r="AF21" s="829"/>
      <c r="AG21" s="326" t="s">
        <v>141</v>
      </c>
      <c r="AH21" s="827"/>
      <c r="AI21" s="326" t="s">
        <v>308</v>
      </c>
      <c r="AJ21" s="326" t="s">
        <v>59</v>
      </c>
      <c r="AK21" s="326" t="s">
        <v>60</v>
      </c>
      <c r="AL21" s="326" t="s">
        <v>142</v>
      </c>
      <c r="AM21" s="326" t="s">
        <v>143</v>
      </c>
      <c r="AN21" s="326" t="s">
        <v>144</v>
      </c>
      <c r="AO21" s="827"/>
      <c r="AP21" s="827"/>
      <c r="AQ21" s="827"/>
      <c r="AR21" s="827"/>
      <c r="AS21" s="827"/>
      <c r="AT21" s="856"/>
    </row>
    <row r="22" spans="1:50" ht="182.25" customHeight="1" x14ac:dyDescent="0.25">
      <c r="A22" s="713">
        <v>1</v>
      </c>
      <c r="B22" s="722" t="str">
        <f>'SEPG-F-007'!C11</f>
        <v>Inadecuada implementación de las soluciones tecnológicas</v>
      </c>
      <c r="C22" s="375">
        <f>'SEPG-F-012'!M21</f>
        <v>3</v>
      </c>
      <c r="D22" s="375">
        <f>'SEPG-F-012'!M22</f>
        <v>7</v>
      </c>
      <c r="E22" s="170">
        <f>IFERROR(C22*D22,"")</f>
        <v>21</v>
      </c>
      <c r="F22" s="719">
        <v>1</v>
      </c>
      <c r="G22" s="329" t="s">
        <v>427</v>
      </c>
      <c r="H22" s="379">
        <v>15</v>
      </c>
      <c r="I22" s="361">
        <v>15</v>
      </c>
      <c r="J22" s="361">
        <v>15</v>
      </c>
      <c r="K22" s="361">
        <v>15</v>
      </c>
      <c r="L22" s="361">
        <v>15</v>
      </c>
      <c r="M22" s="361">
        <v>15</v>
      </c>
      <c r="N22" s="361">
        <v>10</v>
      </c>
      <c r="O22" s="363">
        <f>SUM(H22:N22)</f>
        <v>100</v>
      </c>
      <c r="P22" s="363" t="str">
        <f>+IF(AND(O22&lt;=100,O22&gt;=96),"FUERTE",IF(AND(O22&lt;=95,O22&gt;=86),"MODERADO",IF(AND(O22&lt;=85,O22&gt;=0),"DEBIL","-")))</f>
        <v>FUERTE</v>
      </c>
      <c r="Q22" s="330" t="s">
        <v>177</v>
      </c>
      <c r="R22" s="372" t="str">
        <f>+IF(Q22="El control se ejecuta de manera consistente por parte del responsable.","FUERTE",IF(Q22="El control se ejecuta algunas veces por parte del responsable.","MODERADO",IF(#REF!="El control no se ejecuta por parte del responsable.","DEBIL","-")))</f>
        <v>FUERTE</v>
      </c>
      <c r="S22" s="363" t="str">
        <f>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FUERTE</v>
      </c>
      <c r="T22" s="363">
        <f>+IF(S22="FUERTE",100,IF(S22="MODERADO",50,IF(S22="DEBIL",0,"-")))</f>
        <v>100</v>
      </c>
      <c r="U22" s="363" t="str">
        <f>+IF(S22="FUERTE","NO","SI")</f>
        <v>NO</v>
      </c>
      <c r="V22" s="367" t="str">
        <f>IFERROR(IF(AVERAGE(T22:T23)=100,"FUERTE",IF(AVERAGE(T22:T23)&gt;=50,"MODERADO","DEBIL")),"-")</f>
        <v>FUERTE</v>
      </c>
      <c r="W22" s="365" t="s">
        <v>178</v>
      </c>
      <c r="X22" s="365" t="s">
        <v>180</v>
      </c>
      <c r="Y22" s="687">
        <f>IFERROR(IF(W22="No disminuye",0,IF(_xlfn.CONCAT(V22,W22)="MODERADODirectamente",-1,IF(_xlfn.CONCAT(V22,W22)="FUERTEDirectamente",-2,"-"))),"-")</f>
        <v>-2</v>
      </c>
      <c r="Z22" s="687">
        <f>IFERROR(IF(X22="No disminuye",0,IF(_xlfn.CONCAT(V22,X22)="FUERTEDirectamente",-2,IF(_xlfn.CONCAT(V22,X22)="MODERADODirectamente",-1,IF(_xlfn.CONCAT(V22,X22)="FUERTEIndirectamente",-1,"0")))),"-")</f>
        <v>0</v>
      </c>
      <c r="AA22" s="171">
        <f>IF(COUNTA(#REF!)=2,"Seleccione una opcion P o I",IF(ISNUMBER(O22),LOOKUP(O22,[1]DB!$F$74:$G$76,[1]DB!$H$74:$H$76),""))</f>
        <v>-2</v>
      </c>
      <c r="AB22" s="729">
        <f>IFERROR(IF(C22+MIN(Y22:Y23)&lt;1,1,C22+MIN(Y22:Y23)),"")</f>
        <v>1</v>
      </c>
      <c r="AC22" s="729">
        <f ca="1">IFERROR(IF(Z22&lt;&gt;0,IF(MATCH(D22,'[1]SEPG-F-012'!K12:K16)+Z22&lt;1,1,OFFSET('[1]SEPG-F-012'!K12:K16,MATCH(D22,'[1]SEPG-F-012'!K12:K16,)+Z22,0,1,1)),D22),D22)</f>
        <v>7</v>
      </c>
      <c r="AD22" s="729">
        <f ca="1">IFERROR(+AC22*AB22,)</f>
        <v>7</v>
      </c>
      <c r="AE22" s="729" t="str">
        <f ca="1">IFERROR(VLOOKUP(AD22,[1]DB!$B$37:$D$61,2,FALSE),"")</f>
        <v>Riesgo Moderado (Z-8)</v>
      </c>
      <c r="AF22" s="172">
        <f>IF(COUNTA(#REF!)=1,AA22,0)</f>
        <v>-2</v>
      </c>
      <c r="AG22" s="172">
        <f>IF(COUNTA(#REF!)=1,AA22,0)</f>
        <v>-2</v>
      </c>
      <c r="AH22" s="684" t="s">
        <v>148</v>
      </c>
      <c r="AI22" s="725" t="s">
        <v>383</v>
      </c>
      <c r="AJ22" s="725" t="s">
        <v>65</v>
      </c>
      <c r="AK22" s="725" t="s">
        <v>309</v>
      </c>
      <c r="AL22" s="725" t="s">
        <v>310</v>
      </c>
      <c r="AM22" s="893">
        <v>43831</v>
      </c>
      <c r="AN22" s="893">
        <v>44196</v>
      </c>
      <c r="AO22" s="893" t="s">
        <v>407</v>
      </c>
      <c r="AP22" s="684" t="s">
        <v>420</v>
      </c>
      <c r="AQ22" s="750">
        <v>0.9</v>
      </c>
      <c r="AR22" s="750"/>
      <c r="AS22" s="742"/>
      <c r="AT22" s="743"/>
    </row>
    <row r="23" spans="1:50" ht="153.75" customHeight="1" x14ac:dyDescent="0.25">
      <c r="A23" s="714"/>
      <c r="B23" s="711"/>
      <c r="C23" s="711" t="str">
        <f>'SEPG-F-012'!N21</f>
        <v>Posible (C)</v>
      </c>
      <c r="D23" s="711" t="str">
        <f>'SEPG-F-012'!N22</f>
        <v>Moderado</v>
      </c>
      <c r="E23" s="711" t="str" cm="1">
        <f t="array" ref="E23:E24">'SEPG-F-012'!P21:P22</f>
        <v>Riesgo Alto (Z-13)</v>
      </c>
      <c r="F23" s="720"/>
      <c r="G23" s="250" t="s">
        <v>428</v>
      </c>
      <c r="H23" s="380">
        <v>15</v>
      </c>
      <c r="I23" s="369">
        <v>15</v>
      </c>
      <c r="J23" s="369">
        <v>15</v>
      </c>
      <c r="K23" s="369">
        <v>15</v>
      </c>
      <c r="L23" s="369">
        <v>15</v>
      </c>
      <c r="M23" s="369">
        <v>15</v>
      </c>
      <c r="N23" s="369">
        <v>10</v>
      </c>
      <c r="O23" s="370">
        <f t="shared" ref="O23:O24" si="0">SUM(H23:N23)</f>
        <v>100</v>
      </c>
      <c r="P23" s="370" t="str">
        <f t="shared" ref="P23:P24" si="1">+IF(AND(O23&lt;=100,O23&gt;=96),"FUERTE",IF(AND(O23&lt;=95,O23&gt;=86),"MODERADO",IF(AND(O23&lt;=85,O23&gt;=0),"DEBIL","-")))</f>
        <v>FUERTE</v>
      </c>
      <c r="Q23" s="236" t="s">
        <v>177</v>
      </c>
      <c r="R23" s="373" t="str">
        <f>+IF(Q23="El control se ejecuta de manera consistente por parte del responsable.","FUERTE",IF(Q23="El control se ejecuta algunas veces por parte del responsable.","MODERADO",IF(#REF!="El control no se ejecuta por parte del responsable.","DEBIL","-")))</f>
        <v>FUERTE</v>
      </c>
      <c r="S23" s="370" t="str">
        <f t="shared" ref="S23:S24" si="2">IFERROR(IF((IF(Q23="El control se ejecuta de manera consistente por parte del responsable.",1,IF(Q23="El control se ejecuta algunas veces por parte del responsable.",0.5,IF(Q23="El control no se ejecuta por parte del responsable.",0,"-")))+IF(AND(O23&lt;=100,O23&gt;=96),1,IF(AND(O23&lt;=95,O23&gt;=86),0.5,IF(AND(O23&lt;=85,O23&gt;=0),0,"-"))))=2,"FUERTE",IF((IF(Q23="El control se ejecuta de manera consistente por parte del responsable.",1,IF(Q23="El control se ejecuta algunas veces por parte del responsable.",0.5,IF(Q23="El control no se ejecuta por parte del responsable.",0,"-")))+IF(AND(O23&lt;=100,O23&gt;=96),1,IF(AND(O23&lt;=95,O23&gt;=86),0.5,IF(AND(O23&lt;=85,O23&gt;=0),0,"-"))))=1.5,"MODERADO",IF(AND((IF(Q23="El control se ejecuta de manera consistente por parte del responsable.",1,IF(Q23="El control se ejecuta algunas veces por parte del responsable.",0.5,IF(Q23="El control no se ejecuta por parte del responsable.",0,"-"))))=0.5,(IF(AND(O23&lt;=100,O23&gt;=96),1,IF(AND(O23&lt;=95,O23&gt;=86),0.5,IF(AND(O23&lt;=85,O23&gt;=0),0,"-"))))=0.5),"MODERADO",IF((IF(Q23="El control se ejecuta de manera consistente por parte del responsable.",1,IF(Q23="El control se ejecuta algunas veces por parte del responsable.",0.5,IF(Q23="El control no se ejecuta por parte del responsable.",0,"-")))+IF(AND(O23&lt;=100,O23&gt;=96),1,IF(AND(O23&lt;=95,O23&gt;=86),0.5,IF(AND(O23&lt;=85,O23&gt;=0),0,"-"))))&lt;=1,"DEBIL","-")))),"-")</f>
        <v>FUERTE</v>
      </c>
      <c r="T23" s="370">
        <f t="shared" ref="T23:T24" si="3">+IF(S23="FUERTE",100,IF(S23="MODERADO",50,IF(S23="DEBIL",0,"-")))</f>
        <v>100</v>
      </c>
      <c r="U23" s="370" t="str">
        <f t="shared" ref="U23:U24" si="4">+IF(S23="FUERTE","NO","SI")</f>
        <v>NO</v>
      </c>
      <c r="V23" s="382" t="str">
        <f t="shared" ref="V23:V24" si="5">IFERROR(IF(AVERAGE(T23:T24)=100,"FUERTE",IF(AVERAGE(T23:T24)&gt;=50,"MODERADO","DEBIL")),"-")</f>
        <v>FUERTE</v>
      </c>
      <c r="W23" s="371" t="s">
        <v>178</v>
      </c>
      <c r="X23" s="371" t="s">
        <v>180</v>
      </c>
      <c r="Y23" s="688"/>
      <c r="Z23" s="688"/>
      <c r="AA23" s="173">
        <f>IF(COUNTA(#REF!)=2,"Seleccione una opcion P o I",IF(ISNUMBER(O23),LOOKUP(O23,[1]DB!$F$74:$G$76,[1]DB!$H$74:$H$76),""))</f>
        <v>-2</v>
      </c>
      <c r="AB23" s="733"/>
      <c r="AC23" s="733"/>
      <c r="AD23" s="733"/>
      <c r="AE23" s="733"/>
      <c r="AF23" s="174">
        <f>IF(COUNTA(#REF!)=1,AA23,0)</f>
        <v>-2</v>
      </c>
      <c r="AG23" s="174">
        <f>IF(COUNTA(#REF!)=1,AA23,0)</f>
        <v>-2</v>
      </c>
      <c r="AH23" s="685"/>
      <c r="AI23" s="734"/>
      <c r="AJ23" s="734"/>
      <c r="AK23" s="734"/>
      <c r="AL23" s="734"/>
      <c r="AM23" s="894"/>
      <c r="AN23" s="894"/>
      <c r="AO23" s="894"/>
      <c r="AP23" s="685"/>
      <c r="AQ23" s="892"/>
      <c r="AR23" s="892"/>
      <c r="AS23" s="744"/>
      <c r="AT23" s="745"/>
    </row>
    <row r="24" spans="1:50" ht="167.25" customHeight="1" thickBot="1" x14ac:dyDescent="0.3">
      <c r="A24" s="715"/>
      <c r="B24" s="712"/>
      <c r="C24" s="712"/>
      <c r="D24" s="712"/>
      <c r="E24" s="712">
        <v>0</v>
      </c>
      <c r="F24" s="721"/>
      <c r="G24" s="350" t="s">
        <v>429</v>
      </c>
      <c r="H24" s="381">
        <v>15</v>
      </c>
      <c r="I24" s="362">
        <v>15</v>
      </c>
      <c r="J24" s="362">
        <v>15</v>
      </c>
      <c r="K24" s="362">
        <v>15</v>
      </c>
      <c r="L24" s="362">
        <v>15</v>
      </c>
      <c r="M24" s="362">
        <v>15</v>
      </c>
      <c r="N24" s="362">
        <v>10</v>
      </c>
      <c r="O24" s="364">
        <f t="shared" si="0"/>
        <v>100</v>
      </c>
      <c r="P24" s="364" t="str">
        <f t="shared" si="1"/>
        <v>FUERTE</v>
      </c>
      <c r="Q24" s="351" t="s">
        <v>177</v>
      </c>
      <c r="R24" s="374" t="str">
        <f>+IF(Q24="El control se ejecuta de manera consistente por parte del responsable.","FUERTE",IF(Q24="El control se ejecuta algunas veces por parte del responsable.","MODERADO",IF(#REF!="El control no se ejecuta por parte del responsable.","DEBIL","-")))</f>
        <v>FUERTE</v>
      </c>
      <c r="S24" s="364" t="str">
        <f t="shared" si="2"/>
        <v>FUERTE</v>
      </c>
      <c r="T24" s="364">
        <f t="shared" si="3"/>
        <v>100</v>
      </c>
      <c r="U24" s="364" t="str">
        <f t="shared" si="4"/>
        <v>NO</v>
      </c>
      <c r="V24" s="368" t="str">
        <f t="shared" si="5"/>
        <v>FUERTE</v>
      </c>
      <c r="W24" s="366" t="s">
        <v>178</v>
      </c>
      <c r="X24" s="366" t="s">
        <v>180</v>
      </c>
      <c r="Y24" s="689"/>
      <c r="Z24" s="689"/>
      <c r="AA24" s="348"/>
      <c r="AB24" s="730"/>
      <c r="AC24" s="730"/>
      <c r="AD24" s="730"/>
      <c r="AE24" s="730"/>
      <c r="AF24" s="349"/>
      <c r="AG24" s="349"/>
      <c r="AH24" s="686"/>
      <c r="AI24" s="726"/>
      <c r="AJ24" s="726"/>
      <c r="AK24" s="726"/>
      <c r="AL24" s="726"/>
      <c r="AM24" s="895"/>
      <c r="AN24" s="895"/>
      <c r="AO24" s="895"/>
      <c r="AP24" s="686"/>
      <c r="AQ24" s="752"/>
      <c r="AR24" s="752"/>
      <c r="AS24" s="746"/>
      <c r="AT24" s="747"/>
    </row>
    <row r="25" spans="1:50" ht="108.75" customHeight="1" x14ac:dyDescent="0.25">
      <c r="A25" s="713">
        <v>2</v>
      </c>
      <c r="B25" s="722" t="str">
        <f>'SEPG-F-007'!C12</f>
        <v>Falta de oportunidad en la prestación de servicios de TI</v>
      </c>
      <c r="C25" s="375">
        <f>'SEPG-F-012'!M23</f>
        <v>3</v>
      </c>
      <c r="D25" s="375">
        <f>'SEPG-F-012'!M24</f>
        <v>7</v>
      </c>
      <c r="E25" s="170">
        <f>IFERROR(C25*D25,"")</f>
        <v>21</v>
      </c>
      <c r="F25" s="723">
        <v>1</v>
      </c>
      <c r="G25" s="709" t="s">
        <v>430</v>
      </c>
      <c r="H25" s="379">
        <v>15</v>
      </c>
      <c r="I25" s="361">
        <v>15</v>
      </c>
      <c r="J25" s="361">
        <v>15</v>
      </c>
      <c r="K25" s="361">
        <v>15</v>
      </c>
      <c r="L25" s="361">
        <v>15</v>
      </c>
      <c r="M25" s="361">
        <v>15</v>
      </c>
      <c r="N25" s="361">
        <v>10</v>
      </c>
      <c r="O25" s="363">
        <f t="shared" ref="O25:O30" si="6">SUM(H25:N25)</f>
        <v>100</v>
      </c>
      <c r="P25" s="363" t="str">
        <f t="shared" ref="P25:P30" si="7">+IF(AND(O25&lt;=100,O25&gt;=96),"FUERTE",IF(AND(O25&lt;=95,O25&gt;=86),"MODERADO",IF(AND(O25&lt;=85,O25&gt;=0),"DEBIL","-")))</f>
        <v>FUERTE</v>
      </c>
      <c r="Q25" s="365" t="s">
        <v>177</v>
      </c>
      <c r="R25" s="363" t="str">
        <f>+IF(Q25="El control se ejecuta de manera consistente por parte del responsable.","FUERTE",IF(Q25="El control se ejecuta algunas veces por parte del responsable.","MODERADO",IF(Q25="El control no se ejecuta por parte del responsable.","DEBIL","-")))</f>
        <v>FUERTE</v>
      </c>
      <c r="S25" s="363" t="str">
        <f t="shared" ref="S25:S30" si="8">IFERROR(IF((IF(Q25="El control se ejecuta de manera consistente por parte del responsable.",1,IF(Q25="El control se ejecuta algunas veces por parte del responsable.",0.5,IF(Q25="El control no se ejecuta por parte del responsable.",0,"-")))+IF(AND(O25&lt;=100,O25&gt;=96),1,IF(AND(O25&lt;=95,O25&gt;=86),0.5,IF(AND(O25&lt;=85,O25&gt;=0),0,"-"))))=2,"FUERTE",IF((IF(Q25="El control se ejecuta de manera consistente por parte del responsable.",1,IF(Q25="El control se ejecuta algunas veces por parte del responsable.",0.5,IF(Q25="El control no se ejecuta por parte del responsable.",0,"-")))+IF(AND(O25&lt;=100,O25&gt;=96),1,IF(AND(O25&lt;=95,O25&gt;=86),0.5,IF(AND(O25&lt;=85,O25&gt;=0),0,"-"))))=1.5,"MODERADO",IF(AND((IF(Q25="El control se ejecuta de manera consistente por parte del responsable.",1,IF(Q25="El control se ejecuta algunas veces por parte del responsable.",0.5,IF(Q25="El control no se ejecuta por parte del responsable.",0,"-"))))=0.5,(IF(AND(O25&lt;=100,O25&gt;=96),1,IF(AND(O25&lt;=95,O25&gt;=86),0.5,IF(AND(O25&lt;=85,O25&gt;=0),0,"-"))))=0.5),"MODERADO",IF((IF(Q25="El control se ejecuta de manera consistente por parte del responsable.",1,IF(Q25="El control se ejecuta algunas veces por parte del responsable.",0.5,IF(Q25="El control no se ejecuta por parte del responsable.",0,"-")))+IF(AND(O25&lt;=100,O25&gt;=96),1,IF(AND(O25&lt;=95,O25&gt;=86),0.5,IF(AND(O25&lt;=85,O25&gt;=0),0,"-"))))&lt;=1,"DEBIL","-")))),"-")</f>
        <v>FUERTE</v>
      </c>
      <c r="T25" s="363">
        <f t="shared" ref="T25:T30" si="9">+IF(S25="FUERTE",100,IF(S25="MODERADO",50,IF(S25="DEBIL",0,"-")))</f>
        <v>100</v>
      </c>
      <c r="U25" s="363" t="str">
        <f t="shared" ref="U25:U30" si="10">+IF(S25="FUERTE","NO","SI")</f>
        <v>NO</v>
      </c>
      <c r="V25" s="367" t="str">
        <f t="shared" ref="V25:V30" si="11">IFERROR(IF(AVERAGE(T25:T26)=100,"FUERTE",IF(AVERAGE(T25:T26)&gt;=50,"MODERADO","DEBIL")),"-")</f>
        <v>FUERTE</v>
      </c>
      <c r="W25" s="376" t="s">
        <v>178</v>
      </c>
      <c r="X25" s="376" t="s">
        <v>180</v>
      </c>
      <c r="Y25" s="687">
        <f>IFERROR(IF(W25="No disminuye",0,IF(_xlfn.CONCAT(V25,W25)="MODERADODirectamente",-1,IF(_xlfn.CONCAT(V25,W25)="FUERTEDirectamente",-2,"-"))),"-")</f>
        <v>-2</v>
      </c>
      <c r="Z25" s="687">
        <f>IFERROR(IF(X25="No disminuye",0,IF(_xlfn.CONCAT(V25,X25)="FUERTEDirectamente",-2,IF(_xlfn.CONCAT(V25,X25)="MODERADODirectamente",-1,IF(_xlfn.CONCAT(V25,X25)="FUERTEIndirectamente",-1,"0")))),"-")</f>
        <v>0</v>
      </c>
      <c r="AA25" s="171">
        <f>IF(COUNTA(#REF!)=2,"Seleccione una opcion P o I",IF(ISNUMBER(O25),LOOKUP(O25,[1]DB!$F$74:$G$76,[1]DB!$H$74:$H$76),""))</f>
        <v>-2</v>
      </c>
      <c r="AB25" s="729">
        <f>IFERROR(IF(C25+MIN(Y25:Y26)&lt;1,1,C25+MIN(Y25:Y26)),"")</f>
        <v>1</v>
      </c>
      <c r="AC25" s="729">
        <f ca="1">IFERROR(IF(Z25&lt;&gt;0,IF(MATCH(D25,'[1]SEPG-F-012'!K12:K16,)+Z25&lt;1,1,OFFSET('[1]SEPG-F-012'!K12:K16,MATCH(D25,'[1]SEPG-F-012'!K12:K16,)+Z25,0,1,1)),D25),D25)</f>
        <v>7</v>
      </c>
      <c r="AD25" s="729">
        <f ca="1">IFERROR(+AC25*AB25,)</f>
        <v>7</v>
      </c>
      <c r="AE25" s="729" t="str">
        <f ca="1">IFERROR(VLOOKUP(AD25,[1]DB!$B$37:$D$61,2,FALSE),"")</f>
        <v>Riesgo Moderado (Z-8)</v>
      </c>
      <c r="AF25" s="172">
        <f>IF(COUNTA(#REF!)=1,AA25,0)</f>
        <v>-2</v>
      </c>
      <c r="AG25" s="172">
        <f>IF(COUNTA(#REF!)=1,AA25,0)</f>
        <v>-2</v>
      </c>
      <c r="AH25" s="684" t="s">
        <v>148</v>
      </c>
      <c r="AI25" s="731" t="s">
        <v>387</v>
      </c>
      <c r="AJ25" s="725" t="s">
        <v>65</v>
      </c>
      <c r="AK25" s="725" t="s">
        <v>309</v>
      </c>
      <c r="AL25" s="725" t="s">
        <v>310</v>
      </c>
      <c r="AM25" s="731">
        <v>43831</v>
      </c>
      <c r="AN25" s="731">
        <v>44196</v>
      </c>
      <c r="AO25" s="731" t="s">
        <v>408</v>
      </c>
      <c r="AP25" s="731" t="s">
        <v>381</v>
      </c>
      <c r="AQ25" s="748">
        <v>0.95</v>
      </c>
      <c r="AR25" s="748"/>
      <c r="AS25" s="750"/>
      <c r="AT25" s="751"/>
    </row>
    <row r="26" spans="1:50" ht="48" customHeight="1" thickBot="1" x14ac:dyDescent="0.3">
      <c r="A26" s="715"/>
      <c r="B26" s="712"/>
      <c r="C26" s="360" t="str">
        <f>'SEPG-F-012'!N23</f>
        <v>Posible (C)</v>
      </c>
      <c r="D26" s="360" t="str">
        <f>'SEPG-F-012'!N24</f>
        <v>Moderado</v>
      </c>
      <c r="E26" s="360" t="str">
        <f>'SEPG-F-012'!P23</f>
        <v>Riesgo Alto (Z-13)</v>
      </c>
      <c r="F26" s="724"/>
      <c r="G26" s="710"/>
      <c r="H26" s="381">
        <v>15</v>
      </c>
      <c r="I26" s="362">
        <v>15</v>
      </c>
      <c r="J26" s="362">
        <v>15</v>
      </c>
      <c r="K26" s="362">
        <v>15</v>
      </c>
      <c r="L26" s="362">
        <v>15</v>
      </c>
      <c r="M26" s="362">
        <v>15</v>
      </c>
      <c r="N26" s="362">
        <v>10</v>
      </c>
      <c r="O26" s="364">
        <f t="shared" si="6"/>
        <v>100</v>
      </c>
      <c r="P26" s="364" t="str">
        <f t="shared" si="7"/>
        <v>FUERTE</v>
      </c>
      <c r="Q26" s="366" t="s">
        <v>177</v>
      </c>
      <c r="R26" s="364" t="str">
        <f>+IF(Q26="El control se ejecuta de manera consistente por parte del responsable.","FUERTE",IF(Q26="El control se ejecuta algunas veces por parte del responsable.","MODERADO",IF(Q26="El control no se ejecuta por parte del responsable.","DEBIL","-")))</f>
        <v>FUERTE</v>
      </c>
      <c r="S26" s="364" t="str">
        <f t="shared" si="8"/>
        <v>FUERTE</v>
      </c>
      <c r="T26" s="364">
        <f t="shared" si="9"/>
        <v>100</v>
      </c>
      <c r="U26" s="364" t="str">
        <f t="shared" si="10"/>
        <v>NO</v>
      </c>
      <c r="V26" s="368" t="str">
        <f t="shared" si="11"/>
        <v>FUERTE</v>
      </c>
      <c r="W26" s="377" t="s">
        <v>178</v>
      </c>
      <c r="X26" s="377" t="s">
        <v>180</v>
      </c>
      <c r="Y26" s="689"/>
      <c r="Z26" s="689"/>
      <c r="AA26" s="348"/>
      <c r="AB26" s="730"/>
      <c r="AC26" s="730"/>
      <c r="AD26" s="730"/>
      <c r="AE26" s="730"/>
      <c r="AF26" s="349">
        <f>IF(COUNTA(#REF!)=1,AA26,0)</f>
        <v>0</v>
      </c>
      <c r="AG26" s="349">
        <f>IF(COUNTA(#REF!)=1,AA26,0)</f>
        <v>0</v>
      </c>
      <c r="AH26" s="686"/>
      <c r="AI26" s="732"/>
      <c r="AJ26" s="726"/>
      <c r="AK26" s="726"/>
      <c r="AL26" s="726"/>
      <c r="AM26" s="732"/>
      <c r="AN26" s="732"/>
      <c r="AO26" s="732"/>
      <c r="AP26" s="732"/>
      <c r="AQ26" s="749"/>
      <c r="AR26" s="749"/>
      <c r="AS26" s="752"/>
      <c r="AT26" s="753"/>
    </row>
    <row r="27" spans="1:50" ht="105.75" customHeight="1" x14ac:dyDescent="0.25">
      <c r="A27" s="713">
        <v>3</v>
      </c>
      <c r="B27" s="722" t="str">
        <f>'SEPG-F-007'!C13</f>
        <v>Indisponibilidad de la infraestructura tecnológica critica</v>
      </c>
      <c r="C27" s="375">
        <f>'SEPG-F-012'!M25</f>
        <v>4</v>
      </c>
      <c r="D27" s="375">
        <f>'SEPG-F-012'!M26</f>
        <v>7</v>
      </c>
      <c r="E27" s="375">
        <f>IFERROR(C27*D27,"")</f>
        <v>28</v>
      </c>
      <c r="F27" s="719">
        <v>1</v>
      </c>
      <c r="G27" s="331" t="s">
        <v>431</v>
      </c>
      <c r="H27" s="379">
        <v>15</v>
      </c>
      <c r="I27" s="361">
        <v>15</v>
      </c>
      <c r="J27" s="361">
        <v>15</v>
      </c>
      <c r="K27" s="361">
        <v>15</v>
      </c>
      <c r="L27" s="361">
        <v>15</v>
      </c>
      <c r="M27" s="361">
        <v>15</v>
      </c>
      <c r="N27" s="361">
        <v>10</v>
      </c>
      <c r="O27" s="363">
        <f t="shared" si="6"/>
        <v>100</v>
      </c>
      <c r="P27" s="363" t="str">
        <f t="shared" si="7"/>
        <v>FUERTE</v>
      </c>
      <c r="Q27" s="365" t="s">
        <v>177</v>
      </c>
      <c r="R27" s="363" t="str">
        <f>+IF(Q27="El control se ejecuta de manera consistente por parte del responsable.","FUERTE",IF(Q27="El control se ejecuta algunas veces por parte del responsable.","MODERADO",IF(Q27="El control no se ejecuta por parte del responsable.","DEBIL","-")))</f>
        <v>FUERTE</v>
      </c>
      <c r="S27" s="363" t="str">
        <f t="shared" si="8"/>
        <v>FUERTE</v>
      </c>
      <c r="T27" s="363">
        <f t="shared" si="9"/>
        <v>100</v>
      </c>
      <c r="U27" s="363" t="str">
        <f t="shared" si="10"/>
        <v>NO</v>
      </c>
      <c r="V27" s="367" t="str">
        <f t="shared" si="11"/>
        <v>FUERTE</v>
      </c>
      <c r="W27" s="376" t="s">
        <v>178</v>
      </c>
      <c r="X27" s="376" t="s">
        <v>180</v>
      </c>
      <c r="Y27" s="687">
        <f>IFERROR(IF(W27="No disminuye",0,IF(_xlfn.CONCAT(V27,W27)="MODERADODirectamente",-1,IF(_xlfn.CONCAT(V27,W27)="FUERTEDirectamente",-2,"-"))),"-")</f>
        <v>-2</v>
      </c>
      <c r="Z27" s="687">
        <f>IFERROR(IF(X27="No disminuye",0,IF(_xlfn.CONCAT(V27,X27)="FUERTEDirectamente",-2,IF(_xlfn.CONCAT(V27,X27)="MODERADODirectamente",-1,IF(_xlfn.CONCAT(V27,X27)="FUERTEIndirectamente",-1,"0")))),"-")</f>
        <v>0</v>
      </c>
      <c r="AA27" s="171"/>
      <c r="AB27" s="729">
        <f>IFERROR(IF(C27+MIN(Y27:Y29)&lt;1,1,C27+MIN(Y27:Y29)),"")</f>
        <v>2</v>
      </c>
      <c r="AC27" s="729">
        <f ca="1">IFERROR(IF(Z27&lt;&gt;0,IF(MATCH(D27,'[1]SEPG-F-012'!K12:K16)+Z27&lt;1,1,OFFSET('[1]SEPG-F-012'!K12:K16,MATCH(D27,'[1]SEPG-F-012'!K12:K16,)+Z27,0,1,1)),D27),D27)</f>
        <v>7</v>
      </c>
      <c r="AD27" s="729">
        <f ca="1">IFERROR(+AC27*AB27,)</f>
        <v>14</v>
      </c>
      <c r="AE27" s="729" t="str">
        <f ca="1">IFERROR(VLOOKUP(AD27,[1]DB!$B$37:$D$61,2,FALSE),"")</f>
        <v>Riesgo Moderado (Z-9)</v>
      </c>
      <c r="AF27" s="172"/>
      <c r="AG27" s="172"/>
      <c r="AH27" s="684" t="s">
        <v>148</v>
      </c>
      <c r="AI27" s="731" t="s">
        <v>388</v>
      </c>
      <c r="AJ27" s="725" t="s">
        <v>65</v>
      </c>
      <c r="AK27" s="725" t="s">
        <v>309</v>
      </c>
      <c r="AL27" s="725" t="s">
        <v>310</v>
      </c>
      <c r="AM27" s="731">
        <v>43831</v>
      </c>
      <c r="AN27" s="731">
        <v>44196</v>
      </c>
      <c r="AO27" s="731" t="s">
        <v>409</v>
      </c>
      <c r="AP27" s="731" t="s">
        <v>410</v>
      </c>
      <c r="AQ27" s="748">
        <v>0.99</v>
      </c>
      <c r="AR27" s="748"/>
      <c r="AS27" s="742"/>
      <c r="AT27" s="743"/>
    </row>
    <row r="28" spans="1:50" ht="112.5" customHeight="1" x14ac:dyDescent="0.25">
      <c r="A28" s="714"/>
      <c r="B28" s="711"/>
      <c r="C28" s="711" t="str">
        <f>'SEPG-F-012'!N25</f>
        <v>Probable (B)</v>
      </c>
      <c r="D28" s="711" t="str">
        <f>'SEPG-F-012'!N26</f>
        <v>Moderado</v>
      </c>
      <c r="E28" s="711" t="str">
        <f>'SEPG-F-012'!P25</f>
        <v>Riesgo Alto (Z-14)</v>
      </c>
      <c r="F28" s="720"/>
      <c r="G28" s="345" t="s">
        <v>432</v>
      </c>
      <c r="H28" s="380">
        <v>15</v>
      </c>
      <c r="I28" s="369">
        <v>15</v>
      </c>
      <c r="J28" s="369">
        <v>15</v>
      </c>
      <c r="K28" s="369">
        <v>15</v>
      </c>
      <c r="L28" s="369">
        <v>15</v>
      </c>
      <c r="M28" s="369">
        <v>15</v>
      </c>
      <c r="N28" s="369">
        <v>10</v>
      </c>
      <c r="O28" s="370">
        <f t="shared" si="6"/>
        <v>100</v>
      </c>
      <c r="P28" s="370" t="str">
        <f t="shared" si="7"/>
        <v>FUERTE</v>
      </c>
      <c r="Q28" s="371" t="s">
        <v>177</v>
      </c>
      <c r="R28" s="370" t="str">
        <f>+IF(Q28="El control se ejecuta de manera consistente por parte del responsable.","FUERTE",IF(Q28="El control se ejecuta algunas veces por parte del responsable.","MODERADO",IF(Q28="El control no se ejecuta por parte del responsable.","DEBIL","-")))</f>
        <v>FUERTE</v>
      </c>
      <c r="S28" s="370" t="str">
        <f t="shared" si="8"/>
        <v>FUERTE</v>
      </c>
      <c r="T28" s="370">
        <f t="shared" si="9"/>
        <v>100</v>
      </c>
      <c r="U28" s="370" t="str">
        <f t="shared" si="10"/>
        <v>NO</v>
      </c>
      <c r="V28" s="382" t="str">
        <f t="shared" si="11"/>
        <v>FUERTE</v>
      </c>
      <c r="W28" s="378" t="s">
        <v>178</v>
      </c>
      <c r="X28" s="378" t="s">
        <v>180</v>
      </c>
      <c r="Y28" s="688"/>
      <c r="Z28" s="688"/>
      <c r="AA28" s="173"/>
      <c r="AB28" s="733"/>
      <c r="AC28" s="733"/>
      <c r="AD28" s="733"/>
      <c r="AE28" s="733"/>
      <c r="AF28" s="174"/>
      <c r="AG28" s="174"/>
      <c r="AH28" s="685"/>
      <c r="AI28" s="754"/>
      <c r="AJ28" s="734"/>
      <c r="AK28" s="734"/>
      <c r="AL28" s="734"/>
      <c r="AM28" s="754"/>
      <c r="AN28" s="754"/>
      <c r="AO28" s="754"/>
      <c r="AP28" s="754"/>
      <c r="AQ28" s="896"/>
      <c r="AR28" s="896"/>
      <c r="AS28" s="744"/>
      <c r="AT28" s="745"/>
    </row>
    <row r="29" spans="1:50" ht="148.5" customHeight="1" thickBot="1" x14ac:dyDescent="0.3">
      <c r="A29" s="715"/>
      <c r="B29" s="712"/>
      <c r="C29" s="712"/>
      <c r="D29" s="712"/>
      <c r="E29" s="712"/>
      <c r="F29" s="721"/>
      <c r="G29" s="352" t="s">
        <v>433</v>
      </c>
      <c r="H29" s="381">
        <v>15</v>
      </c>
      <c r="I29" s="362">
        <v>15</v>
      </c>
      <c r="J29" s="362">
        <v>15</v>
      </c>
      <c r="K29" s="362">
        <v>15</v>
      </c>
      <c r="L29" s="362">
        <v>15</v>
      </c>
      <c r="M29" s="362">
        <v>15</v>
      </c>
      <c r="N29" s="362">
        <v>10</v>
      </c>
      <c r="O29" s="364">
        <f t="shared" si="6"/>
        <v>100</v>
      </c>
      <c r="P29" s="364" t="str">
        <f t="shared" si="7"/>
        <v>FUERTE</v>
      </c>
      <c r="Q29" s="366" t="s">
        <v>177</v>
      </c>
      <c r="R29" s="364" t="str">
        <f>+IF(Q29="El control se ejecuta de manera consistente por parte del responsable.","FUERTE",IF(Q29="El control se ejecuta algunas veces por parte del responsable.","MODERADO",IF(Q29="El control no se ejecuta por parte del responsable.","DEBIL","-")))</f>
        <v>FUERTE</v>
      </c>
      <c r="S29" s="364" t="str">
        <f t="shared" si="8"/>
        <v>FUERTE</v>
      </c>
      <c r="T29" s="364">
        <f t="shared" si="9"/>
        <v>100</v>
      </c>
      <c r="U29" s="364" t="str">
        <f t="shared" si="10"/>
        <v>NO</v>
      </c>
      <c r="V29" s="368" t="str">
        <f t="shared" si="11"/>
        <v>FUERTE</v>
      </c>
      <c r="W29" s="377" t="s">
        <v>178</v>
      </c>
      <c r="X29" s="377" t="s">
        <v>180</v>
      </c>
      <c r="Y29" s="689"/>
      <c r="Z29" s="689"/>
      <c r="AA29" s="348">
        <f>IF(COUNTA(#REF!)=2,"Seleccione una opcion P o I",IF(ISNUMBER(O29),LOOKUP(O29,[1]DB!$F$74:$G$76,[1]DB!$H$74:$H$76),""))</f>
        <v>-2</v>
      </c>
      <c r="AB29" s="730"/>
      <c r="AC29" s="730"/>
      <c r="AD29" s="730"/>
      <c r="AE29" s="730"/>
      <c r="AF29" s="349"/>
      <c r="AG29" s="349"/>
      <c r="AH29" s="686"/>
      <c r="AI29" s="732"/>
      <c r="AJ29" s="726"/>
      <c r="AK29" s="726"/>
      <c r="AL29" s="726"/>
      <c r="AM29" s="732"/>
      <c r="AN29" s="732"/>
      <c r="AO29" s="732"/>
      <c r="AP29" s="732"/>
      <c r="AQ29" s="749"/>
      <c r="AR29" s="749"/>
      <c r="AS29" s="746"/>
      <c r="AT29" s="747"/>
      <c r="AX29" s="175"/>
    </row>
    <row r="30" spans="1:50" ht="79.5" customHeight="1" x14ac:dyDescent="0.25">
      <c r="A30" s="713">
        <v>4</v>
      </c>
      <c r="B30" s="716" t="str">
        <f>'SEPG-F-007'!C14</f>
        <v>Indisponibilidad de la información corporativa</v>
      </c>
      <c r="C30" s="375">
        <f>'SEPG-F-012'!M27</f>
        <v>3</v>
      </c>
      <c r="D30" s="375">
        <f>'SEPG-F-012'!M28</f>
        <v>11</v>
      </c>
      <c r="E30" s="375">
        <f>IFERROR(C30*D30,"")</f>
        <v>33</v>
      </c>
      <c r="F30" s="719">
        <v>1</v>
      </c>
      <c r="G30" s="834" t="s">
        <v>434</v>
      </c>
      <c r="H30" s="725">
        <v>15</v>
      </c>
      <c r="I30" s="727">
        <v>15</v>
      </c>
      <c r="J30" s="727">
        <v>15</v>
      </c>
      <c r="K30" s="727">
        <v>15</v>
      </c>
      <c r="L30" s="727">
        <v>15</v>
      </c>
      <c r="M30" s="727">
        <v>15</v>
      </c>
      <c r="N30" s="727">
        <v>10</v>
      </c>
      <c r="O30" s="687">
        <f t="shared" si="6"/>
        <v>100</v>
      </c>
      <c r="P30" s="687" t="str">
        <f t="shared" si="7"/>
        <v>FUERTE</v>
      </c>
      <c r="Q30" s="832" t="s">
        <v>177</v>
      </c>
      <c r="R30" s="687" t="str">
        <f>+IF(Q30="El control se ejecuta de manera consistente por parte del responsable.","FUERTE",IF(Q30="El control se ejecuta algunas veces por parte del responsable.","MODERADO",IF(Q32="El control no se ejecuta por parte del responsable.","DEBIL","-")))</f>
        <v>FUERTE</v>
      </c>
      <c r="S30" s="687" t="str">
        <f t="shared" si="8"/>
        <v>FUERTE</v>
      </c>
      <c r="T30" s="687">
        <f t="shared" si="9"/>
        <v>100</v>
      </c>
      <c r="U30" s="687" t="str">
        <f t="shared" si="10"/>
        <v>NO</v>
      </c>
      <c r="V30" s="707" t="str">
        <f t="shared" si="11"/>
        <v>FUERTE</v>
      </c>
      <c r="W30" s="830" t="s">
        <v>178</v>
      </c>
      <c r="X30" s="832" t="s">
        <v>180</v>
      </c>
      <c r="Y30" s="687">
        <f>IFERROR(IF(W30="No disminuye",0,IF(_xlfn.CONCAT(V30,W30)="MODERADODirectamente",-1,IF(_xlfn.CONCAT(V30,W30)="FUERTEDirectamente",-2,"-"))),"-")</f>
        <v>-2</v>
      </c>
      <c r="Z30" s="687">
        <f>IFERROR(IF(X30="No disminuye",0,IF(_xlfn.CONCAT(V30,X30)="FUERTEDirectamente",-2,IF(_xlfn.CONCAT(V30,X30)="MODERADODirectamente",-1,IF(_xlfn.CONCAT(V30,X30)="FUERTEIndirectamente",-1,"0")))),"-")</f>
        <v>0</v>
      </c>
      <c r="AA30" s="171">
        <f>IF(COUNTA(#REF!)=2,"Seleccione una opcion P o I",IF(ISNUMBER(O30),LOOKUP(O30,[1]DB!$F$74:$G$76,[1]DB!$H$74:$H$76),""))</f>
        <v>-2</v>
      </c>
      <c r="AB30" s="729">
        <f>IFERROR(IF(C30+MIN(Y30:Y31)&lt;1,1,C30+MIN(Y30:Y31)),"")</f>
        <v>1</v>
      </c>
      <c r="AC30" s="729">
        <f ca="1">IFERROR(IF(Z30&lt;&gt;0,IF(MATCH(D30,'[1]SEPG-F-012'!K14:K18)+Z30&lt;1,1,OFFSET('[1]SEPG-F-012'!K14:K18,MATCH(D30,'[1]SEPG-F-012'!K14:K18,)+Z30,0,1,1)),D30),D30)</f>
        <v>11</v>
      </c>
      <c r="AD30" s="729">
        <f ca="1">IFERROR(+AC30*AB30,)</f>
        <v>11</v>
      </c>
      <c r="AE30" s="729" t="str">
        <f ca="1">IFERROR(VLOOKUP(AD30,[1]DB!$B$37:$D$61,2,FALSE),"")</f>
        <v>Riesgo Alto (Z-15)</v>
      </c>
      <c r="AF30" s="172">
        <f>IF(COUNTA(#REF!)=1,AA30,0)</f>
        <v>-2</v>
      </c>
      <c r="AG30" s="172">
        <f>IF(COUNTA(#REF!)=1,AA30,0)</f>
        <v>-2</v>
      </c>
      <c r="AH30" s="684" t="s">
        <v>148</v>
      </c>
      <c r="AI30" s="684" t="s">
        <v>416</v>
      </c>
      <c r="AJ30" s="684" t="s">
        <v>65</v>
      </c>
      <c r="AK30" s="684" t="s">
        <v>309</v>
      </c>
      <c r="AL30" s="684" t="s">
        <v>310</v>
      </c>
      <c r="AM30" s="893">
        <v>43831</v>
      </c>
      <c r="AN30" s="893">
        <v>44196</v>
      </c>
      <c r="AO30" s="893" t="s">
        <v>418</v>
      </c>
      <c r="AP30" s="684" t="s">
        <v>417</v>
      </c>
      <c r="AQ30" s="750">
        <v>0.95</v>
      </c>
      <c r="AR30" s="750"/>
      <c r="AS30" s="897"/>
      <c r="AT30" s="898"/>
    </row>
    <row r="31" spans="1:50" ht="82.5" customHeight="1" thickBot="1" x14ac:dyDescent="0.3">
      <c r="A31" s="715"/>
      <c r="B31" s="718"/>
      <c r="C31" s="360" t="str">
        <f>'SEPG-F-012'!N27</f>
        <v>Posible (C)</v>
      </c>
      <c r="D31" s="360" t="str">
        <f>'SEPG-F-012'!N28</f>
        <v>Mayor</v>
      </c>
      <c r="E31" s="360" t="str">
        <f>'SEPG-F-012'!P27</f>
        <v>Riesgo Extremo (Z-19)</v>
      </c>
      <c r="F31" s="721"/>
      <c r="G31" s="835"/>
      <c r="H31" s="726"/>
      <c r="I31" s="728"/>
      <c r="J31" s="728"/>
      <c r="K31" s="728"/>
      <c r="L31" s="728"/>
      <c r="M31" s="728"/>
      <c r="N31" s="728"/>
      <c r="O31" s="689"/>
      <c r="P31" s="689"/>
      <c r="Q31" s="833"/>
      <c r="R31" s="689"/>
      <c r="S31" s="689"/>
      <c r="T31" s="689"/>
      <c r="U31" s="689"/>
      <c r="V31" s="708"/>
      <c r="W31" s="831"/>
      <c r="X31" s="833"/>
      <c r="Y31" s="689"/>
      <c r="Z31" s="689"/>
      <c r="AA31" s="348"/>
      <c r="AB31" s="730"/>
      <c r="AC31" s="730"/>
      <c r="AD31" s="730"/>
      <c r="AE31" s="730"/>
      <c r="AF31" s="349"/>
      <c r="AG31" s="349"/>
      <c r="AH31" s="686"/>
      <c r="AI31" s="686"/>
      <c r="AJ31" s="686"/>
      <c r="AK31" s="686"/>
      <c r="AL31" s="686"/>
      <c r="AM31" s="895"/>
      <c r="AN31" s="895"/>
      <c r="AO31" s="895"/>
      <c r="AP31" s="686"/>
      <c r="AQ31" s="752"/>
      <c r="AR31" s="752"/>
      <c r="AS31" s="901"/>
      <c r="AT31" s="902"/>
    </row>
    <row r="32" spans="1:50" ht="124.5" customHeight="1" x14ac:dyDescent="0.25">
      <c r="A32" s="713">
        <v>5</v>
      </c>
      <c r="B32" s="716" t="str">
        <f>'SEPG-F-007'!C15</f>
        <v>Indisponibilidad de recursos</v>
      </c>
      <c r="C32" s="375">
        <f>'SEPG-F-012'!M29</f>
        <v>3</v>
      </c>
      <c r="D32" s="375">
        <f>'SEPG-F-012'!M30</f>
        <v>7</v>
      </c>
      <c r="E32" s="375">
        <f>IFERROR(C32*D32,"")</f>
        <v>21</v>
      </c>
      <c r="F32" s="719">
        <v>1</v>
      </c>
      <c r="G32" s="331" t="s">
        <v>435</v>
      </c>
      <c r="H32" s="379">
        <v>15</v>
      </c>
      <c r="I32" s="361">
        <v>15</v>
      </c>
      <c r="J32" s="361">
        <v>15</v>
      </c>
      <c r="K32" s="361">
        <v>15</v>
      </c>
      <c r="L32" s="361">
        <v>15</v>
      </c>
      <c r="M32" s="361">
        <v>15</v>
      </c>
      <c r="N32" s="361">
        <v>10</v>
      </c>
      <c r="O32" s="363">
        <f>SUM(H32:N32)</f>
        <v>100</v>
      </c>
      <c r="P32" s="363" t="str">
        <f>+IF(AND(O32&lt;=100,O32&gt;=96),"FUERTE",IF(AND(O32&lt;=95,O32&gt;=86),"MODERADO",IF(AND(O32&lt;=85,O32&gt;=0),"DEBIL","-")))</f>
        <v>FUERTE</v>
      </c>
      <c r="Q32" s="365" t="s">
        <v>177</v>
      </c>
      <c r="R32" s="363" t="str">
        <f>+IF(Q32="El control se ejecuta de manera consistente por parte del responsable.","FUERTE",IF(Q32="El control se ejecuta algunas veces por parte del responsable.","MODERADO",IF(Q32="El control no se ejecuta por parte del responsable.","DEBIL","-")))</f>
        <v>FUERTE</v>
      </c>
      <c r="S32" s="363" t="str">
        <f>IFERROR(IF((IF(Q32="El control se ejecuta de manera consistente por parte del responsable.",1,IF(Q32="El control se ejecuta algunas veces por parte del responsable.",0.5,IF(Q32="El control no se ejecuta por parte del responsable.",0,"-")))+IF(AND(O32&lt;=100,O32&gt;=96),1,IF(AND(O32&lt;=95,O32&gt;=86),0.5,IF(AND(O32&lt;=85,O32&gt;=0),0,"-"))))=2,"FUERTE",IF((IF(Q32="El control se ejecuta de manera consistente por parte del responsable.",1,IF(Q32="El control se ejecuta algunas veces por parte del responsable.",0.5,IF(Q32="El control no se ejecuta por parte del responsable.",0,"-")))+IF(AND(O32&lt;=100,O32&gt;=96),1,IF(AND(O32&lt;=95,O32&gt;=86),0.5,IF(AND(O32&lt;=85,O32&gt;=0),0,"-"))))=1.5,"MODERADO",IF(AND((IF(Q32="El control se ejecuta de manera consistente por parte del responsable.",1,IF(Q32="El control se ejecuta algunas veces por parte del responsable.",0.5,IF(Q32="El control no se ejecuta por parte del responsable.",0,"-"))))=0.5,(IF(AND(O32&lt;=100,O32&gt;=96),1,IF(AND(O32&lt;=95,O32&gt;=86),0.5,IF(AND(O32&lt;=85,O32&gt;=0),0,"-"))))=0.5),"MODERADO",IF((IF(Q32="El control se ejecuta de manera consistente por parte del responsable.",1,IF(Q32="El control se ejecuta algunas veces por parte del responsable.",0.5,IF(Q32="El control no se ejecuta por parte del responsable.",0,"-")))+IF(AND(O32&lt;=100,O32&gt;=96),1,IF(AND(O32&lt;=95,O32&gt;=86),0.5,IF(AND(O32&lt;=85,O32&gt;=0),0,"-"))))&lt;=1,"DEBIL","-")))),"-")</f>
        <v>FUERTE</v>
      </c>
      <c r="T32" s="363">
        <f>+IF(S32="FUERTE",100,IF(S32="MODERADO",50,IF(S32="DEBIL",0,"-")))</f>
        <v>100</v>
      </c>
      <c r="U32" s="363" t="str">
        <f>+IF(S32="FUERTE","NO","SI")</f>
        <v>NO</v>
      </c>
      <c r="V32" s="367" t="str">
        <f>IFERROR(IF(AVERAGE(T32:T33)=100,"FUERTE",IF(AVERAGE(T32:T33)&gt;=50,"MODERADO","DEBIL")),"-")</f>
        <v>FUERTE</v>
      </c>
      <c r="W32" s="376" t="s">
        <v>178</v>
      </c>
      <c r="X32" s="376" t="s">
        <v>180</v>
      </c>
      <c r="Y32" s="687">
        <f>IFERROR(IF(W32="No disminuye",0,IF(_xlfn.CONCAT(V32,W32)="MODERADODirectamente",-1,IF(_xlfn.CONCAT(V32,W32)="FUERTEDirectamente",-2,"-"))),"-")</f>
        <v>-2</v>
      </c>
      <c r="Z32" s="687">
        <f>IFERROR(IF(X32="No disminuye",0,IF(_xlfn.CONCAT(V32,X32)="FUERTEDirectamente",-2,IF(_xlfn.CONCAT(V32,X32)="MODERADODirectamente",-1,IF(_xlfn.CONCAT(V32,X32)="FUERTEIndirectamente",-1,"0")))),"-")</f>
        <v>0</v>
      </c>
      <c r="AA32" s="171">
        <f>IF(COUNTA(#REF!)=2,"Seleccione una opcion P o I",IF(ISNUMBER(O32),LOOKUP(O32,[1]DB!$F$74:$G$76,[1]DB!$H$74:$H$76),""))</f>
        <v>-2</v>
      </c>
      <c r="AB32" s="729">
        <f>IFERROR(IF(C32+MIN(Y32:Y34)&lt;1,1,C32+MIN(Y32:Y34)),"")</f>
        <v>1</v>
      </c>
      <c r="AC32" s="729">
        <f ca="1">IFERROR(IF(Z32&lt;&gt;0,IF(MATCH(D32,'[1]SEPG-F-012'!K16:K20)+Z32&lt;1,1,OFFSET('[1]SEPG-F-012'!K16:K20,MATCH(D32,'[1]SEPG-F-012'!K16:K20,)+Z32,0,1,1)),D32),D32)</f>
        <v>7</v>
      </c>
      <c r="AD32" s="729">
        <f ca="1">IFERROR(+AC32*AB32,)</f>
        <v>7</v>
      </c>
      <c r="AE32" s="729" t="str">
        <f ca="1">IFERROR(VLOOKUP(AD32,[1]DB!$B$37:$D$61,2,FALSE),"")</f>
        <v>Riesgo Moderado (Z-8)</v>
      </c>
      <c r="AF32" s="172">
        <f>IF(COUNTA(#REF!)=1,AA32,0)</f>
        <v>-2</v>
      </c>
      <c r="AG32" s="172">
        <f>IF(COUNTA(#REF!)=1,AA32,0)</f>
        <v>-2</v>
      </c>
      <c r="AH32" s="684" t="s">
        <v>148</v>
      </c>
      <c r="AI32" s="725" t="s">
        <v>411</v>
      </c>
      <c r="AJ32" s="725" t="s">
        <v>65</v>
      </c>
      <c r="AK32" s="725" t="s">
        <v>309</v>
      </c>
      <c r="AL32" s="725" t="s">
        <v>310</v>
      </c>
      <c r="AM32" s="731">
        <v>43831</v>
      </c>
      <c r="AN32" s="731">
        <v>44196</v>
      </c>
      <c r="AO32" s="731" t="s">
        <v>384</v>
      </c>
      <c r="AP32" s="684" t="s">
        <v>421</v>
      </c>
      <c r="AQ32" s="750">
        <v>0.8</v>
      </c>
      <c r="AR32" s="750"/>
      <c r="AS32" s="897"/>
      <c r="AT32" s="898"/>
    </row>
    <row r="33" spans="1:49" ht="143.25" customHeight="1" x14ac:dyDescent="0.25">
      <c r="A33" s="714"/>
      <c r="B33" s="717"/>
      <c r="C33" s="711" t="str">
        <f>'SEPG-F-012'!N29</f>
        <v>Posible (C)</v>
      </c>
      <c r="D33" s="711" t="str">
        <f>'SEPG-F-012'!N30</f>
        <v>Moderado</v>
      </c>
      <c r="E33" s="711" t="str">
        <f>'[1]SEPG-F-012'!P27</f>
        <v>Riesgo Alto (Z-13)</v>
      </c>
      <c r="F33" s="720"/>
      <c r="G33" s="346" t="s">
        <v>436</v>
      </c>
      <c r="H33" s="380">
        <v>15</v>
      </c>
      <c r="I33" s="369">
        <v>15</v>
      </c>
      <c r="J33" s="369">
        <v>15</v>
      </c>
      <c r="K33" s="369">
        <v>15</v>
      </c>
      <c r="L33" s="369">
        <v>15</v>
      </c>
      <c r="M33" s="369">
        <v>15</v>
      </c>
      <c r="N33" s="369">
        <v>10</v>
      </c>
      <c r="O33" s="370">
        <f>SUM(H33:N33)</f>
        <v>100</v>
      </c>
      <c r="P33" s="370" t="str">
        <f>+IF(AND(O33&lt;=100,O33&gt;=96),"FUERTE",IF(AND(O33&lt;=95,O33&gt;=86),"MODERADO",IF(AND(O33&lt;=85,O33&gt;=0),"DEBIL","-")))</f>
        <v>FUERTE</v>
      </c>
      <c r="Q33" s="371" t="s">
        <v>177</v>
      </c>
      <c r="R33" s="370" t="str">
        <f>+IF(Q33="El control se ejecuta de manera consistente por parte del responsable.","FUERTE",IF(Q33="El control se ejecuta algunas veces por parte del responsable.","MODERADO",IF(Q33="El control no se ejecuta por parte del responsable.","DEBIL","-")))</f>
        <v>FUERTE</v>
      </c>
      <c r="S33" s="370" t="str">
        <f>IFERROR(IF((IF(Q33="El control se ejecuta de manera consistente por parte del responsable.",1,IF(Q33="El control se ejecuta algunas veces por parte del responsable.",0.5,IF(Q33="El control no se ejecuta por parte del responsable.",0,"-")))+IF(AND(O33&lt;=100,O33&gt;=96),1,IF(AND(O33&lt;=95,O33&gt;=86),0.5,IF(AND(O33&lt;=85,O33&gt;=0),0,"-"))))=2,"FUERTE",IF((IF(Q33="El control se ejecuta de manera consistente por parte del responsable.",1,IF(Q33="El control se ejecuta algunas veces por parte del responsable.",0.5,IF(Q33="El control no se ejecuta por parte del responsable.",0,"-")))+IF(AND(O33&lt;=100,O33&gt;=96),1,IF(AND(O33&lt;=95,O33&gt;=86),0.5,IF(AND(O33&lt;=85,O33&gt;=0),0,"-"))))=1.5,"MODERADO",IF(AND((IF(Q33="El control se ejecuta de manera consistente por parte del responsable.",1,IF(Q33="El control se ejecuta algunas veces por parte del responsable.",0.5,IF(Q33="El control no se ejecuta por parte del responsable.",0,"-"))))=0.5,(IF(AND(O33&lt;=100,O33&gt;=96),1,IF(AND(O33&lt;=95,O33&gt;=86),0.5,IF(AND(O33&lt;=85,O33&gt;=0),0,"-"))))=0.5),"MODERADO",IF((IF(Q33="El control se ejecuta de manera consistente por parte del responsable.",1,IF(Q33="El control se ejecuta algunas veces por parte del responsable.",0.5,IF(Q33="El control no se ejecuta por parte del responsable.",0,"-")))+IF(AND(O33&lt;=100,O33&gt;=96),1,IF(AND(O33&lt;=95,O33&gt;=86),0.5,IF(AND(O33&lt;=85,O33&gt;=0),0,"-"))))&lt;=1,"DEBIL","-")))),"-")</f>
        <v>FUERTE</v>
      </c>
      <c r="T33" s="370">
        <f>+IF(S33="FUERTE",100,IF(S33="MODERADO",50,IF(S33="DEBIL",0,"-")))</f>
        <v>100</v>
      </c>
      <c r="U33" s="370" t="str">
        <f>+IF(S33="FUERTE","NO","SI")</f>
        <v>NO</v>
      </c>
      <c r="V33" s="382" t="str">
        <f>IFERROR(IF(AVERAGE(T33:T34)=100,"FUERTE",IF(AVERAGE(T33:T34)&gt;=50,"MODERADO","DEBIL")),"-")</f>
        <v>FUERTE</v>
      </c>
      <c r="W33" s="378" t="s">
        <v>178</v>
      </c>
      <c r="X33" s="378" t="s">
        <v>180</v>
      </c>
      <c r="Y33" s="688"/>
      <c r="Z33" s="688"/>
      <c r="AA33" s="173"/>
      <c r="AB33" s="733"/>
      <c r="AC33" s="733"/>
      <c r="AD33" s="733"/>
      <c r="AE33" s="733"/>
      <c r="AF33" s="174"/>
      <c r="AG33" s="174"/>
      <c r="AH33" s="685"/>
      <c r="AI33" s="734"/>
      <c r="AJ33" s="734"/>
      <c r="AK33" s="734"/>
      <c r="AL33" s="734"/>
      <c r="AM33" s="754"/>
      <c r="AN33" s="754"/>
      <c r="AO33" s="754"/>
      <c r="AP33" s="685"/>
      <c r="AQ33" s="892"/>
      <c r="AR33" s="892"/>
      <c r="AS33" s="899"/>
      <c r="AT33" s="900"/>
    </row>
    <row r="34" spans="1:49" ht="147" customHeight="1" thickBot="1" x14ac:dyDescent="0.3">
      <c r="A34" s="715"/>
      <c r="B34" s="718"/>
      <c r="C34" s="712"/>
      <c r="D34" s="712"/>
      <c r="E34" s="712"/>
      <c r="F34" s="721"/>
      <c r="G34" s="347" t="s">
        <v>437</v>
      </c>
      <c r="H34" s="381">
        <v>15</v>
      </c>
      <c r="I34" s="362">
        <v>15</v>
      </c>
      <c r="J34" s="362">
        <v>15</v>
      </c>
      <c r="K34" s="362">
        <v>15</v>
      </c>
      <c r="L34" s="362">
        <v>15</v>
      </c>
      <c r="M34" s="362">
        <v>15</v>
      </c>
      <c r="N34" s="362">
        <v>10</v>
      </c>
      <c r="O34" s="364">
        <f>SUM(H34:N34)</f>
        <v>100</v>
      </c>
      <c r="P34" s="364" t="str">
        <f>+IF(AND(O34&lt;=100,O34&gt;=96),"FUERTE",IF(AND(O34&lt;=95,O34&gt;=86),"MODERADO",IF(AND(O34&lt;=85,O34&gt;=0),"DEBIL","-")))</f>
        <v>FUERTE</v>
      </c>
      <c r="Q34" s="366" t="s">
        <v>177</v>
      </c>
      <c r="R34" s="364" t="str">
        <f>+IF(Q34="El control se ejecuta de manera consistente por parte del responsable.","FUERTE",IF(Q34="El control se ejecuta algunas veces por parte del responsable.","MODERADO",IF(Q34="El control no se ejecuta por parte del responsable.","DEBIL","-")))</f>
        <v>FUERTE</v>
      </c>
      <c r="S34" s="364" t="str">
        <f>IFERROR(IF((IF(Q34="El control se ejecuta de manera consistente por parte del responsable.",1,IF(Q34="El control se ejecuta algunas veces por parte del responsable.",0.5,IF(Q34="El control no se ejecuta por parte del responsable.",0,"-")))+IF(AND(O34&lt;=100,O34&gt;=96),1,IF(AND(O34&lt;=95,O34&gt;=86),0.5,IF(AND(O34&lt;=85,O34&gt;=0),0,"-"))))=2,"FUERTE",IF((IF(Q34="El control se ejecuta de manera consistente por parte del responsable.",1,IF(Q34="El control se ejecuta algunas veces por parte del responsable.",0.5,IF(Q34="El control no se ejecuta por parte del responsable.",0,"-")))+IF(AND(O34&lt;=100,O34&gt;=96),1,IF(AND(O34&lt;=95,O34&gt;=86),0.5,IF(AND(O34&lt;=85,O34&gt;=0),0,"-"))))=1.5,"MODERADO",IF(AND((IF(Q34="El control se ejecuta de manera consistente por parte del responsable.",1,IF(Q34="El control se ejecuta algunas veces por parte del responsable.",0.5,IF(Q34="El control no se ejecuta por parte del responsable.",0,"-"))))=0.5,(IF(AND(O34&lt;=100,O34&gt;=96),1,IF(AND(O34&lt;=95,O34&gt;=86),0.5,IF(AND(O34&lt;=85,O34&gt;=0),0,"-"))))=0.5),"MODERADO",IF((IF(Q34="El control se ejecuta de manera consistente por parte del responsable.",1,IF(Q34="El control se ejecuta algunas veces por parte del responsable.",0.5,IF(Q34="El control no se ejecuta por parte del responsable.",0,"-")))+IF(AND(O34&lt;=100,O34&gt;=96),1,IF(AND(O34&lt;=95,O34&gt;=86),0.5,IF(AND(O34&lt;=85,O34&gt;=0),0,"-"))))&lt;=1,"DEBIL","-")))),"-")</f>
        <v>FUERTE</v>
      </c>
      <c r="T34" s="364">
        <f>+IF(S34="FUERTE",100,IF(S34="MODERADO",50,IF(S34="DEBIL",0,"-")))</f>
        <v>100</v>
      </c>
      <c r="U34" s="364" t="str">
        <f>+IF(S34="FUERTE","NO","SI")</f>
        <v>NO</v>
      </c>
      <c r="V34" s="368" t="str">
        <f>IFERROR(IF(AVERAGE(T34:T35)=100,"FUERTE",IF(AVERAGE(T34:T35)&gt;=50,"MODERADO","DEBIL")),"-")</f>
        <v>FUERTE</v>
      </c>
      <c r="W34" s="377" t="s">
        <v>178</v>
      </c>
      <c r="X34" s="377" t="s">
        <v>180</v>
      </c>
      <c r="Y34" s="689"/>
      <c r="Z34" s="689"/>
      <c r="AA34" s="348"/>
      <c r="AB34" s="730"/>
      <c r="AC34" s="730"/>
      <c r="AD34" s="730"/>
      <c r="AE34" s="730"/>
      <c r="AF34" s="349"/>
      <c r="AG34" s="349"/>
      <c r="AH34" s="686"/>
      <c r="AI34" s="726"/>
      <c r="AJ34" s="726"/>
      <c r="AK34" s="726"/>
      <c r="AL34" s="726"/>
      <c r="AM34" s="732"/>
      <c r="AN34" s="732"/>
      <c r="AO34" s="732"/>
      <c r="AP34" s="686"/>
      <c r="AQ34" s="752"/>
      <c r="AR34" s="752"/>
      <c r="AS34" s="901"/>
      <c r="AT34" s="902"/>
    </row>
    <row r="35" spans="1:49" x14ac:dyDescent="0.25">
      <c r="A35" s="818" t="s">
        <v>311</v>
      </c>
      <c r="B35" s="819"/>
      <c r="C35" s="819"/>
      <c r="D35" s="819"/>
      <c r="E35" s="819"/>
      <c r="F35" s="819"/>
      <c r="G35" s="820"/>
      <c r="H35" s="821"/>
      <c r="I35" s="810"/>
      <c r="J35" s="810"/>
      <c r="K35" s="810"/>
      <c r="L35" s="810"/>
      <c r="M35" s="810"/>
      <c r="N35" s="810"/>
      <c r="O35" s="810"/>
      <c r="P35" s="810"/>
      <c r="Q35" s="810"/>
      <c r="R35" s="810"/>
      <c r="S35" s="810"/>
      <c r="T35" s="810"/>
      <c r="U35" s="810"/>
      <c r="V35" s="810"/>
      <c r="W35" s="810"/>
      <c r="X35" s="810"/>
      <c r="Y35" s="810"/>
      <c r="Z35" s="810"/>
      <c r="AA35" s="810"/>
      <c r="AB35" s="810"/>
      <c r="AC35" s="810"/>
      <c r="AD35" s="810"/>
      <c r="AE35" s="810"/>
      <c r="AF35" s="810"/>
      <c r="AG35" s="810"/>
      <c r="AH35" s="810"/>
      <c r="AI35" s="810"/>
      <c r="AJ35" s="810"/>
      <c r="AK35" s="810"/>
      <c r="AL35" s="810"/>
      <c r="AM35" s="810"/>
      <c r="AN35" s="810"/>
      <c r="AO35" s="810"/>
      <c r="AP35" s="810"/>
      <c r="AQ35" s="810"/>
      <c r="AR35" s="810"/>
      <c r="AS35" s="810"/>
      <c r="AT35" s="822"/>
    </row>
    <row r="36" spans="1:49" x14ac:dyDescent="0.25">
      <c r="A36" s="821"/>
      <c r="B36" s="810"/>
      <c r="C36" s="810"/>
      <c r="D36" s="810"/>
      <c r="E36" s="810"/>
      <c r="F36" s="810"/>
      <c r="G36" s="813"/>
      <c r="H36" s="702"/>
      <c r="I36" s="703"/>
      <c r="J36" s="823" t="s">
        <v>131</v>
      </c>
      <c r="K36" s="824"/>
      <c r="L36" s="824"/>
      <c r="M36" s="824"/>
      <c r="N36" s="824"/>
      <c r="O36" s="824"/>
      <c r="P36" s="824"/>
      <c r="Q36" s="824"/>
      <c r="R36" s="824"/>
      <c r="S36" s="824"/>
      <c r="T36" s="824"/>
      <c r="U36" s="824"/>
      <c r="V36" s="824"/>
      <c r="W36" s="824"/>
      <c r="X36" s="824"/>
      <c r="Y36" s="824"/>
      <c r="Z36" s="824"/>
      <c r="AA36" s="824"/>
      <c r="AB36" s="824"/>
      <c r="AC36" s="824"/>
      <c r="AD36" s="825"/>
      <c r="AE36" s="823" t="s">
        <v>132</v>
      </c>
      <c r="AF36" s="824"/>
      <c r="AG36" s="825"/>
      <c r="AH36" s="701" t="s">
        <v>293</v>
      </c>
      <c r="AI36" s="702"/>
      <c r="AJ36" s="703"/>
      <c r="AK36" s="701" t="s">
        <v>312</v>
      </c>
      <c r="AL36" s="702"/>
      <c r="AM36" s="703"/>
      <c r="AN36" s="701" t="s">
        <v>295</v>
      </c>
      <c r="AO36" s="812"/>
      <c r="AP36" s="814" t="s">
        <v>296</v>
      </c>
      <c r="AQ36" s="702"/>
      <c r="AR36" s="702"/>
      <c r="AS36" s="702"/>
      <c r="AT36" s="815"/>
    </row>
    <row r="37" spans="1:49" ht="39" thickBot="1" x14ac:dyDescent="0.3">
      <c r="A37" s="176" t="s">
        <v>50</v>
      </c>
      <c r="B37" s="698" t="s">
        <v>51</v>
      </c>
      <c r="C37" s="700"/>
      <c r="D37" s="698" t="s">
        <v>313</v>
      </c>
      <c r="E37" s="700"/>
      <c r="F37" s="698" t="s">
        <v>314</v>
      </c>
      <c r="G37" s="700"/>
      <c r="H37" s="705"/>
      <c r="I37" s="706"/>
      <c r="J37" s="698" t="s">
        <v>59</v>
      </c>
      <c r="K37" s="699"/>
      <c r="L37" s="700"/>
      <c r="M37" s="131"/>
      <c r="N37" s="131"/>
      <c r="O37" s="698" t="s">
        <v>60</v>
      </c>
      <c r="P37" s="699"/>
      <c r="Q37" s="699"/>
      <c r="R37" s="699"/>
      <c r="S37" s="699"/>
      <c r="T37" s="699"/>
      <c r="U37" s="699"/>
      <c r="V37" s="699"/>
      <c r="W37" s="699"/>
      <c r="X37" s="699"/>
      <c r="Y37" s="699"/>
      <c r="Z37" s="700"/>
      <c r="AA37" s="698" t="s">
        <v>142</v>
      </c>
      <c r="AB37" s="699"/>
      <c r="AC37" s="699"/>
      <c r="AD37" s="700"/>
      <c r="AE37" s="698" t="s">
        <v>143</v>
      </c>
      <c r="AF37" s="700"/>
      <c r="AG37" s="108" t="s">
        <v>144</v>
      </c>
      <c r="AH37" s="704"/>
      <c r="AI37" s="705"/>
      <c r="AJ37" s="706"/>
      <c r="AK37" s="809"/>
      <c r="AL37" s="810"/>
      <c r="AM37" s="811"/>
      <c r="AN37" s="809"/>
      <c r="AO37" s="813"/>
      <c r="AP37" s="816"/>
      <c r="AQ37" s="705"/>
      <c r="AR37" s="705"/>
      <c r="AS37" s="705"/>
      <c r="AT37" s="817"/>
    </row>
    <row r="38" spans="1:49" ht="36" customHeight="1" thickBot="1" x14ac:dyDescent="0.3">
      <c r="A38" s="177"/>
      <c r="B38" s="797"/>
      <c r="C38" s="798"/>
      <c r="D38" s="797"/>
      <c r="E38" s="798"/>
      <c r="F38" s="693"/>
      <c r="G38" s="695"/>
      <c r="H38" s="799"/>
      <c r="I38" s="800"/>
      <c r="J38" s="801"/>
      <c r="K38" s="802"/>
      <c r="L38" s="803"/>
      <c r="M38" s="178"/>
      <c r="N38" s="178"/>
      <c r="O38" s="693"/>
      <c r="P38" s="694"/>
      <c r="Q38" s="694"/>
      <c r="R38" s="694"/>
      <c r="S38" s="694"/>
      <c r="T38" s="694"/>
      <c r="U38" s="694"/>
      <c r="V38" s="694"/>
      <c r="W38" s="694"/>
      <c r="X38" s="694"/>
      <c r="Y38" s="694"/>
      <c r="Z38" s="695"/>
      <c r="AA38" s="693"/>
      <c r="AB38" s="694"/>
      <c r="AC38" s="694"/>
      <c r="AD38" s="695"/>
      <c r="AE38" s="696"/>
      <c r="AF38" s="697"/>
      <c r="AG38" s="179"/>
      <c r="AH38" s="769"/>
      <c r="AI38" s="770"/>
      <c r="AJ38" s="771"/>
      <c r="AK38" s="690"/>
      <c r="AL38" s="691"/>
      <c r="AM38" s="692"/>
      <c r="AN38" s="766"/>
      <c r="AO38" s="772"/>
      <c r="AP38" s="773"/>
      <c r="AQ38" s="774"/>
      <c r="AR38" s="774"/>
      <c r="AS38" s="774"/>
      <c r="AT38" s="775"/>
    </row>
    <row r="39" spans="1:49" ht="34.5" customHeight="1" thickBot="1" x14ac:dyDescent="0.3">
      <c r="A39" s="180"/>
      <c r="B39" s="782"/>
      <c r="C39" s="783"/>
      <c r="D39" s="782"/>
      <c r="E39" s="783"/>
      <c r="F39" s="784"/>
      <c r="G39" s="785"/>
      <c r="H39" s="786"/>
      <c r="I39" s="787"/>
      <c r="J39" s="788"/>
      <c r="K39" s="789"/>
      <c r="L39" s="790"/>
      <c r="M39" s="181"/>
      <c r="N39" s="181"/>
      <c r="O39" s="791"/>
      <c r="P39" s="792"/>
      <c r="Q39" s="792"/>
      <c r="R39" s="792"/>
      <c r="S39" s="792"/>
      <c r="T39" s="792"/>
      <c r="U39" s="792"/>
      <c r="V39" s="792"/>
      <c r="W39" s="792"/>
      <c r="X39" s="792"/>
      <c r="Y39" s="792"/>
      <c r="Z39" s="793"/>
      <c r="AA39" s="784"/>
      <c r="AB39" s="794"/>
      <c r="AC39" s="794"/>
      <c r="AD39" s="785"/>
      <c r="AE39" s="795"/>
      <c r="AF39" s="796"/>
      <c r="AG39" s="182"/>
      <c r="AH39" s="690"/>
      <c r="AI39" s="691"/>
      <c r="AJ39" s="692"/>
      <c r="AK39" s="804"/>
      <c r="AL39" s="805"/>
      <c r="AM39" s="806"/>
      <c r="AN39" s="807"/>
      <c r="AO39" s="808"/>
      <c r="AP39" s="766"/>
      <c r="AQ39" s="767"/>
      <c r="AR39" s="767"/>
      <c r="AS39" s="767"/>
      <c r="AT39" s="768"/>
    </row>
    <row r="41" spans="1:49" ht="18.75" thickBot="1" x14ac:dyDescent="0.3">
      <c r="A41" s="183"/>
      <c r="C41" s="184"/>
      <c r="D41" s="184"/>
      <c r="E41" s="184"/>
      <c r="F41" s="185"/>
    </row>
    <row r="42" spans="1:49" s="237" customFormat="1" ht="48.75" customHeight="1" thickBot="1" x14ac:dyDescent="0.3">
      <c r="A42" s="776" t="s">
        <v>120</v>
      </c>
      <c r="B42" s="777"/>
      <c r="C42" s="777"/>
      <c r="D42" s="777"/>
      <c r="E42" s="777"/>
      <c r="F42" s="777"/>
      <c r="G42" s="777"/>
      <c r="H42" s="777"/>
      <c r="I42" s="777"/>
      <c r="J42" s="777"/>
      <c r="K42" s="777"/>
      <c r="L42" s="777"/>
      <c r="M42" s="311"/>
      <c r="N42" s="311"/>
      <c r="O42" s="777" t="s">
        <v>57</v>
      </c>
      <c r="P42" s="777"/>
      <c r="Q42" s="777"/>
      <c r="R42" s="777"/>
      <c r="S42" s="777"/>
      <c r="T42" s="777"/>
      <c r="U42" s="777"/>
      <c r="V42" s="777"/>
      <c r="W42" s="777"/>
      <c r="X42" s="777"/>
      <c r="Y42" s="777"/>
      <c r="Z42" s="777"/>
      <c r="AA42" s="777"/>
      <c r="AB42" s="777"/>
      <c r="AC42" s="777"/>
      <c r="AD42" s="777"/>
      <c r="AE42" s="777"/>
      <c r="AF42" s="777"/>
      <c r="AG42" s="778"/>
      <c r="AH42" s="779" t="s">
        <v>58</v>
      </c>
      <c r="AI42" s="780"/>
      <c r="AJ42" s="780"/>
      <c r="AK42" s="780"/>
      <c r="AL42" s="780"/>
      <c r="AM42" s="780"/>
      <c r="AN42" s="780"/>
      <c r="AO42" s="780"/>
      <c r="AP42" s="780"/>
      <c r="AQ42" s="780"/>
      <c r="AR42" s="780"/>
      <c r="AS42" s="780"/>
      <c r="AT42" s="781"/>
      <c r="AU42" s="64"/>
      <c r="AV42" s="64"/>
      <c r="AW42" s="64"/>
    </row>
    <row r="43" spans="1:49" s="64" customFormat="1" ht="22.5" customHeight="1" thickBot="1" x14ac:dyDescent="0.3">
      <c r="A43" s="757" t="s">
        <v>59</v>
      </c>
      <c r="B43" s="758"/>
      <c r="C43" s="758"/>
      <c r="D43" s="758"/>
      <c r="E43" s="758"/>
      <c r="F43" s="758"/>
      <c r="G43" s="758"/>
      <c r="H43" s="736" t="s">
        <v>60</v>
      </c>
      <c r="I43" s="759"/>
      <c r="J43" s="760" t="s">
        <v>34</v>
      </c>
      <c r="K43" s="736"/>
      <c r="L43" s="759"/>
      <c r="M43" s="309"/>
      <c r="N43" s="309"/>
      <c r="O43" s="760" t="s">
        <v>59</v>
      </c>
      <c r="P43" s="736"/>
      <c r="Q43" s="736"/>
      <c r="R43" s="736"/>
      <c r="S43" s="736"/>
      <c r="T43" s="736"/>
      <c r="U43" s="736"/>
      <c r="V43" s="736"/>
      <c r="W43" s="736"/>
      <c r="X43" s="736"/>
      <c r="Y43" s="759"/>
      <c r="Z43" s="760" t="s">
        <v>60</v>
      </c>
      <c r="AA43" s="736"/>
      <c r="AB43" s="736"/>
      <c r="AC43" s="759"/>
      <c r="AD43" s="758" t="s">
        <v>34</v>
      </c>
      <c r="AE43" s="758"/>
      <c r="AF43" s="758" t="s">
        <v>34</v>
      </c>
      <c r="AG43" s="758"/>
      <c r="AH43" s="758" t="s">
        <v>59</v>
      </c>
      <c r="AI43" s="758"/>
      <c r="AJ43" s="758"/>
      <c r="AK43" s="758" t="s">
        <v>60</v>
      </c>
      <c r="AL43" s="758"/>
      <c r="AM43" s="758"/>
      <c r="AN43" s="760"/>
      <c r="AO43" s="764" t="s">
        <v>34</v>
      </c>
      <c r="AP43" s="736"/>
      <c r="AQ43" s="238"/>
      <c r="AR43" s="736" t="s">
        <v>315</v>
      </c>
      <c r="AS43" s="736"/>
      <c r="AT43" s="737"/>
    </row>
    <row r="44" spans="1:49" s="231" customFormat="1" ht="27.75" customHeight="1" x14ac:dyDescent="0.25">
      <c r="A44" s="765"/>
      <c r="B44" s="739"/>
      <c r="C44" s="739"/>
      <c r="D44" s="739"/>
      <c r="E44" s="739"/>
      <c r="F44" s="739"/>
      <c r="G44" s="740"/>
      <c r="H44" s="739"/>
      <c r="I44" s="740"/>
      <c r="J44" s="738"/>
      <c r="K44" s="739"/>
      <c r="L44" s="740"/>
      <c r="M44" s="310"/>
      <c r="N44" s="310"/>
      <c r="O44" s="738"/>
      <c r="P44" s="739"/>
      <c r="Q44" s="739"/>
      <c r="R44" s="739"/>
      <c r="S44" s="739"/>
      <c r="T44" s="739"/>
      <c r="U44" s="739"/>
      <c r="V44" s="739"/>
      <c r="W44" s="739"/>
      <c r="X44" s="739"/>
      <c r="Y44" s="740"/>
      <c r="Z44" s="738"/>
      <c r="AA44" s="739"/>
      <c r="AB44" s="739"/>
      <c r="AC44" s="740"/>
      <c r="AD44" s="681"/>
      <c r="AE44" s="682"/>
      <c r="AF44" s="681"/>
      <c r="AG44" s="682"/>
      <c r="AH44" s="682"/>
      <c r="AI44" s="682"/>
      <c r="AJ44" s="682"/>
      <c r="AK44" s="683"/>
      <c r="AL44" s="683"/>
      <c r="AM44" s="683"/>
      <c r="AN44" s="683"/>
      <c r="AO44" s="741"/>
      <c r="AP44" s="740"/>
      <c r="AQ44" s="738"/>
      <c r="AR44" s="739"/>
      <c r="AS44" s="739"/>
      <c r="AT44" s="740"/>
    </row>
    <row r="45" spans="1:49" s="231" customFormat="1" ht="57.75" customHeight="1" x14ac:dyDescent="0.25">
      <c r="A45" s="673" t="s">
        <v>61</v>
      </c>
      <c r="B45" s="674"/>
      <c r="C45" s="674"/>
      <c r="D45" s="674"/>
      <c r="E45" s="674"/>
      <c r="F45" s="674"/>
      <c r="G45" s="675"/>
      <c r="H45" s="676" t="s">
        <v>62</v>
      </c>
      <c r="I45" s="677"/>
      <c r="J45" s="678">
        <v>44081</v>
      </c>
      <c r="K45" s="679"/>
      <c r="L45" s="680"/>
      <c r="M45" s="305"/>
      <c r="N45" s="305"/>
      <c r="O45" s="735" t="s">
        <v>65</v>
      </c>
      <c r="P45" s="674"/>
      <c r="Q45" s="674"/>
      <c r="R45" s="674"/>
      <c r="S45" s="674"/>
      <c r="T45" s="674"/>
      <c r="U45" s="674"/>
      <c r="V45" s="674"/>
      <c r="W45" s="674"/>
      <c r="X45" s="674"/>
      <c r="Y45" s="675"/>
      <c r="Z45" s="761" t="s">
        <v>309</v>
      </c>
      <c r="AA45" s="762"/>
      <c r="AB45" s="762"/>
      <c r="AC45" s="763"/>
      <c r="AD45" s="681">
        <v>44088</v>
      </c>
      <c r="AE45" s="682"/>
      <c r="AF45" s="308"/>
      <c r="AG45" s="304"/>
      <c r="AH45" s="682" t="s">
        <v>65</v>
      </c>
      <c r="AI45" s="682"/>
      <c r="AJ45" s="682"/>
      <c r="AK45" s="683" t="s">
        <v>309</v>
      </c>
      <c r="AL45" s="683"/>
      <c r="AM45" s="683"/>
      <c r="AN45" s="683"/>
      <c r="AO45" s="755">
        <v>44088</v>
      </c>
      <c r="AP45" s="756"/>
      <c r="AQ45" s="232"/>
      <c r="AR45" s="306"/>
      <c r="AS45" s="306"/>
      <c r="AT45" s="307"/>
    </row>
    <row r="46" spans="1:49" s="231" customFormat="1" ht="27.75" customHeight="1" x14ac:dyDescent="0.25">
      <c r="A46" s="673" t="s">
        <v>67</v>
      </c>
      <c r="B46" s="674"/>
      <c r="C46" s="674"/>
      <c r="D46" s="674"/>
      <c r="E46" s="674"/>
      <c r="F46" s="674"/>
      <c r="G46" s="675"/>
      <c r="H46" s="676" t="s">
        <v>68</v>
      </c>
      <c r="I46" s="677"/>
      <c r="J46" s="678">
        <v>44082</v>
      </c>
      <c r="K46" s="679"/>
      <c r="L46" s="680"/>
      <c r="M46" s="305"/>
      <c r="N46" s="305"/>
      <c r="O46" s="735"/>
      <c r="P46" s="674"/>
      <c r="Q46" s="674"/>
      <c r="R46" s="674"/>
      <c r="S46" s="674"/>
      <c r="T46" s="674"/>
      <c r="U46" s="674"/>
      <c r="V46" s="674"/>
      <c r="W46" s="674"/>
      <c r="X46" s="674"/>
      <c r="Y46" s="675"/>
      <c r="Z46" s="735"/>
      <c r="AA46" s="674"/>
      <c r="AB46" s="674"/>
      <c r="AC46" s="675"/>
      <c r="AD46" s="681"/>
      <c r="AE46" s="682"/>
      <c r="AF46" s="308"/>
      <c r="AG46" s="304"/>
      <c r="AH46" s="682"/>
      <c r="AI46" s="682"/>
      <c r="AJ46" s="682"/>
      <c r="AK46" s="683"/>
      <c r="AL46" s="683"/>
      <c r="AM46" s="683"/>
      <c r="AN46" s="683"/>
      <c r="AO46" s="233"/>
      <c r="AP46" s="307"/>
      <c r="AQ46" s="232"/>
      <c r="AR46" s="306"/>
      <c r="AS46" s="306"/>
      <c r="AT46" s="307"/>
    </row>
    <row r="47" spans="1:49" s="231" customFormat="1" ht="27.75" customHeight="1" x14ac:dyDescent="0.25">
      <c r="A47" s="673" t="s">
        <v>316</v>
      </c>
      <c r="B47" s="674"/>
      <c r="C47" s="674"/>
      <c r="D47" s="674"/>
      <c r="E47" s="674"/>
      <c r="F47" s="674"/>
      <c r="G47" s="675"/>
      <c r="H47" s="676" t="s">
        <v>70</v>
      </c>
      <c r="I47" s="677"/>
      <c r="J47" s="678">
        <v>44083</v>
      </c>
      <c r="K47" s="679"/>
      <c r="L47" s="680"/>
      <c r="M47" s="306"/>
      <c r="N47" s="306"/>
      <c r="O47" s="232"/>
      <c r="P47" s="306"/>
      <c r="Q47" s="306"/>
      <c r="R47" s="306"/>
      <c r="S47" s="306"/>
      <c r="T47" s="306"/>
      <c r="U47" s="306"/>
      <c r="V47" s="306"/>
      <c r="W47" s="306"/>
      <c r="X47" s="306"/>
      <c r="Y47" s="307"/>
      <c r="Z47" s="232"/>
      <c r="AA47" s="306"/>
      <c r="AB47" s="306"/>
      <c r="AC47" s="307"/>
      <c r="AD47" s="681"/>
      <c r="AE47" s="682"/>
      <c r="AF47" s="308"/>
      <c r="AG47" s="304"/>
      <c r="AH47" s="682"/>
      <c r="AI47" s="682"/>
      <c r="AJ47" s="682"/>
      <c r="AK47" s="683"/>
      <c r="AL47" s="683"/>
      <c r="AM47" s="683"/>
      <c r="AN47" s="683"/>
      <c r="AO47" s="233"/>
      <c r="AP47" s="307"/>
      <c r="AQ47" s="232"/>
      <c r="AR47" s="306"/>
      <c r="AS47" s="306"/>
      <c r="AT47" s="307"/>
    </row>
    <row r="48" spans="1:49" s="231" customFormat="1" ht="27.75" customHeight="1" x14ac:dyDescent="0.25">
      <c r="A48" s="673" t="s">
        <v>394</v>
      </c>
      <c r="B48" s="674"/>
      <c r="C48" s="674"/>
      <c r="D48" s="674"/>
      <c r="E48" s="674"/>
      <c r="F48" s="674"/>
      <c r="G48" s="675"/>
      <c r="H48" s="676" t="s">
        <v>70</v>
      </c>
      <c r="I48" s="677"/>
      <c r="J48" s="678">
        <v>44084</v>
      </c>
      <c r="K48" s="679"/>
      <c r="L48" s="680"/>
      <c r="M48" s="335"/>
      <c r="N48" s="335"/>
      <c r="O48" s="232"/>
      <c r="P48" s="335"/>
      <c r="Q48" s="335"/>
      <c r="R48" s="335"/>
      <c r="S48" s="335"/>
      <c r="T48" s="335"/>
      <c r="U48" s="335"/>
      <c r="V48" s="335"/>
      <c r="W48" s="335"/>
      <c r="X48" s="335"/>
      <c r="Y48" s="336"/>
      <c r="Z48" s="232"/>
      <c r="AA48" s="335"/>
      <c r="AB48" s="335"/>
      <c r="AC48" s="336"/>
      <c r="AD48" s="681"/>
      <c r="AE48" s="682"/>
      <c r="AF48" s="337"/>
      <c r="AG48" s="338"/>
      <c r="AH48" s="682"/>
      <c r="AI48" s="682"/>
      <c r="AJ48" s="682"/>
      <c r="AK48" s="683"/>
      <c r="AL48" s="683"/>
      <c r="AM48" s="683"/>
      <c r="AN48" s="683"/>
      <c r="AO48" s="233"/>
      <c r="AP48" s="336"/>
      <c r="AQ48" s="232"/>
      <c r="AR48" s="335"/>
      <c r="AS48" s="335"/>
      <c r="AT48" s="336"/>
    </row>
    <row r="49" spans="15:26" s="234" customFormat="1" x14ac:dyDescent="0.25">
      <c r="O49" s="235"/>
      <c r="P49" s="235"/>
      <c r="Q49" s="235"/>
      <c r="R49" s="235"/>
      <c r="S49" s="235"/>
      <c r="T49" s="235"/>
      <c r="U49" s="235"/>
      <c r="V49" s="235"/>
      <c r="W49" s="235"/>
      <c r="X49" s="235"/>
      <c r="Y49" s="235"/>
      <c r="Z49" s="235"/>
    </row>
  </sheetData>
  <mergeCells count="268">
    <mergeCell ref="AP27:AP29"/>
    <mergeCell ref="AQ27:AR29"/>
    <mergeCell ref="AJ32:AJ34"/>
    <mergeCell ref="AK32:AK34"/>
    <mergeCell ref="AL32:AL34"/>
    <mergeCell ref="AM32:AM34"/>
    <mergeCell ref="AN32:AN34"/>
    <mergeCell ref="AS32:AT34"/>
    <mergeCell ref="AQ30:AR31"/>
    <mergeCell ref="AS30:AT31"/>
    <mergeCell ref="AK30:AK31"/>
    <mergeCell ref="AL30:AL31"/>
    <mergeCell ref="AM30:AM31"/>
    <mergeCell ref="AN30:AN31"/>
    <mergeCell ref="AO30:AO31"/>
    <mergeCell ref="AP30:AP31"/>
    <mergeCell ref="AO32:AO34"/>
    <mergeCell ref="AP32:AP34"/>
    <mergeCell ref="AQ32:AR34"/>
    <mergeCell ref="AQ22:AR24"/>
    <mergeCell ref="AS22:AT24"/>
    <mergeCell ref="AP22:AP24"/>
    <mergeCell ref="AE22:AE24"/>
    <mergeCell ref="AH22:AH24"/>
    <mergeCell ref="AI22:AI24"/>
    <mergeCell ref="AJ22:AJ24"/>
    <mergeCell ref="AK22:AK24"/>
    <mergeCell ref="AL22:AL24"/>
    <mergeCell ref="AM22:AM24"/>
    <mergeCell ref="AN22:AN24"/>
    <mergeCell ref="AO22:AO24"/>
    <mergeCell ref="AN7:AO7"/>
    <mergeCell ref="AP7:AT7"/>
    <mergeCell ref="A8:B8"/>
    <mergeCell ref="B9:C9"/>
    <mergeCell ref="D9:AT9"/>
    <mergeCell ref="A10:C10"/>
    <mergeCell ref="D10:AT10"/>
    <mergeCell ref="A5:B7"/>
    <mergeCell ref="C5:AM5"/>
    <mergeCell ref="AN5:AO5"/>
    <mergeCell ref="AP5:AT5"/>
    <mergeCell ref="C6:F6"/>
    <mergeCell ref="G6:AM6"/>
    <mergeCell ref="AN6:AO6"/>
    <mergeCell ref="AP6:AT6"/>
    <mergeCell ref="C7:F7"/>
    <mergeCell ref="G7:AM7"/>
    <mergeCell ref="A12:AT12"/>
    <mergeCell ref="A13:AT13"/>
    <mergeCell ref="A14:I14"/>
    <mergeCell ref="A15:I15"/>
    <mergeCell ref="A17:I18"/>
    <mergeCell ref="A19:F20"/>
    <mergeCell ref="G19:G20"/>
    <mergeCell ref="H19:P20"/>
    <mergeCell ref="Q19:R20"/>
    <mergeCell ref="S19:U20"/>
    <mergeCell ref="AP20:AP21"/>
    <mergeCell ref="AQ20:AR21"/>
    <mergeCell ref="AS20:AT21"/>
    <mergeCell ref="AH20:AH21"/>
    <mergeCell ref="AJ20:AL20"/>
    <mergeCell ref="AM20:AN20"/>
    <mergeCell ref="AO20:AO21"/>
    <mergeCell ref="AH19:AT19"/>
    <mergeCell ref="AE20:AE21"/>
    <mergeCell ref="AF20:AF21"/>
    <mergeCell ref="V19:V21"/>
    <mergeCell ref="Y19:AB19"/>
    <mergeCell ref="AC19:AF19"/>
    <mergeCell ref="Y20:Y21"/>
    <mergeCell ref="K30:K31"/>
    <mergeCell ref="L30:L31"/>
    <mergeCell ref="M30:M31"/>
    <mergeCell ref="AD20:AD21"/>
    <mergeCell ref="A22:A24"/>
    <mergeCell ref="B22:B24"/>
    <mergeCell ref="C23:C24"/>
    <mergeCell ref="D23:D24"/>
    <mergeCell ref="E23:E24"/>
    <mergeCell ref="F22:F24"/>
    <mergeCell ref="Y22:Y24"/>
    <mergeCell ref="Z22:Z24"/>
    <mergeCell ref="AB22:AB24"/>
    <mergeCell ref="AC22:AC24"/>
    <mergeCell ref="AD22:AD24"/>
    <mergeCell ref="G30:G31"/>
    <mergeCell ref="N30:N31"/>
    <mergeCell ref="O30:O31"/>
    <mergeCell ref="P30:P31"/>
    <mergeCell ref="Q30:Q31"/>
    <mergeCell ref="R30:R31"/>
    <mergeCell ref="S30:S31"/>
    <mergeCell ref="T30:T31"/>
    <mergeCell ref="Z20:Z21"/>
    <mergeCell ref="AA20:AA21"/>
    <mergeCell ref="AB20:AB21"/>
    <mergeCell ref="AC20:AC21"/>
    <mergeCell ref="W30:W31"/>
    <mergeCell ref="X30:X31"/>
    <mergeCell ref="Y30:Y31"/>
    <mergeCell ref="Z30:Z31"/>
    <mergeCell ref="AB30:AB31"/>
    <mergeCell ref="AC30:AC31"/>
    <mergeCell ref="Z25:Z26"/>
    <mergeCell ref="Y25:Y26"/>
    <mergeCell ref="AB27:AB29"/>
    <mergeCell ref="Z27:Z29"/>
    <mergeCell ref="Y27:Y29"/>
    <mergeCell ref="B37:C37"/>
    <mergeCell ref="D37:E37"/>
    <mergeCell ref="F37:G37"/>
    <mergeCell ref="J37:L37"/>
    <mergeCell ref="O37:Z37"/>
    <mergeCell ref="A35:G36"/>
    <mergeCell ref="H35:AT35"/>
    <mergeCell ref="H36:I37"/>
    <mergeCell ref="J36:AD36"/>
    <mergeCell ref="AE36:AG36"/>
    <mergeCell ref="H38:I38"/>
    <mergeCell ref="J38:L38"/>
    <mergeCell ref="O38:Z38"/>
    <mergeCell ref="AK39:AM39"/>
    <mergeCell ref="AN39:AO39"/>
    <mergeCell ref="AK36:AM37"/>
    <mergeCell ref="AN36:AO37"/>
    <mergeCell ref="AP36:AT37"/>
    <mergeCell ref="AE37:AF37"/>
    <mergeCell ref="H44:I44"/>
    <mergeCell ref="J44:L44"/>
    <mergeCell ref="O44:Y44"/>
    <mergeCell ref="Z44:AC44"/>
    <mergeCell ref="AD44:AE44"/>
    <mergeCell ref="AP39:AT39"/>
    <mergeCell ref="AH38:AJ38"/>
    <mergeCell ref="AK38:AM38"/>
    <mergeCell ref="AN38:AO38"/>
    <mergeCell ref="AP38:AT38"/>
    <mergeCell ref="A42:L42"/>
    <mergeCell ref="O42:AG42"/>
    <mergeCell ref="AH42:AT42"/>
    <mergeCell ref="B39:C39"/>
    <mergeCell ref="D39:E39"/>
    <mergeCell ref="F39:G39"/>
    <mergeCell ref="H39:I39"/>
    <mergeCell ref="J39:L39"/>
    <mergeCell ref="O39:Z39"/>
    <mergeCell ref="AA39:AD39"/>
    <mergeCell ref="AE39:AF39"/>
    <mergeCell ref="B38:C38"/>
    <mergeCell ref="D38:E38"/>
    <mergeCell ref="F38:G38"/>
    <mergeCell ref="AK25:AK26"/>
    <mergeCell ref="AL25:AL26"/>
    <mergeCell ref="AO44:AP44"/>
    <mergeCell ref="AH46:AJ46"/>
    <mergeCell ref="AK46:AN46"/>
    <mergeCell ref="AF44:AG44"/>
    <mergeCell ref="AS27:AT29"/>
    <mergeCell ref="AM25:AM26"/>
    <mergeCell ref="AN25:AN26"/>
    <mergeCell ref="AO25:AO26"/>
    <mergeCell ref="AP25:AP26"/>
    <mergeCell ref="AQ25:AR26"/>
    <mergeCell ref="AS25:AT26"/>
    <mergeCell ref="AI27:AI29"/>
    <mergeCell ref="AJ27:AJ29"/>
    <mergeCell ref="AK27:AK29"/>
    <mergeCell ref="AL27:AL29"/>
    <mergeCell ref="AM27:AM29"/>
    <mergeCell ref="AN27:AN29"/>
    <mergeCell ref="AO27:AO29"/>
    <mergeCell ref="AO45:AP45"/>
    <mergeCell ref="AK44:AN44"/>
    <mergeCell ref="AF43:AG43"/>
    <mergeCell ref="AH44:AJ44"/>
    <mergeCell ref="H46:I46"/>
    <mergeCell ref="J46:L46"/>
    <mergeCell ref="O46:Y46"/>
    <mergeCell ref="Z46:AC46"/>
    <mergeCell ref="AD46:AE46"/>
    <mergeCell ref="A45:G45"/>
    <mergeCell ref="AR43:AT43"/>
    <mergeCell ref="AQ44:AT44"/>
    <mergeCell ref="AC27:AC29"/>
    <mergeCell ref="AD27:AD29"/>
    <mergeCell ref="A43:G43"/>
    <mergeCell ref="H43:I43"/>
    <mergeCell ref="J43:L43"/>
    <mergeCell ref="O43:Y43"/>
    <mergeCell ref="Z43:AC43"/>
    <mergeCell ref="AD43:AE43"/>
    <mergeCell ref="H45:I45"/>
    <mergeCell ref="J45:L45"/>
    <mergeCell ref="O45:Y45"/>
    <mergeCell ref="Z45:AC45"/>
    <mergeCell ref="AH43:AJ43"/>
    <mergeCell ref="AK43:AN43"/>
    <mergeCell ref="AO43:AP43"/>
    <mergeCell ref="A44:G44"/>
    <mergeCell ref="AD30:AD31"/>
    <mergeCell ref="AE30:AE31"/>
    <mergeCell ref="AH30:AH31"/>
    <mergeCell ref="AI30:AI31"/>
    <mergeCell ref="AJ30:AJ31"/>
    <mergeCell ref="AB32:AB34"/>
    <mergeCell ref="AC32:AC34"/>
    <mergeCell ref="AD32:AD34"/>
    <mergeCell ref="AE32:AE34"/>
    <mergeCell ref="AI32:AI34"/>
    <mergeCell ref="AE25:AE26"/>
    <mergeCell ref="AH25:AH26"/>
    <mergeCell ref="AI25:AI26"/>
    <mergeCell ref="AJ25:AJ26"/>
    <mergeCell ref="AE27:AE29"/>
    <mergeCell ref="AH27:AH29"/>
    <mergeCell ref="AD25:AD26"/>
    <mergeCell ref="AC25:AC26"/>
    <mergeCell ref="AB25:AB26"/>
    <mergeCell ref="U30:U31"/>
    <mergeCell ref="V30:V31"/>
    <mergeCell ref="G25:G26"/>
    <mergeCell ref="C28:C29"/>
    <mergeCell ref="D28:D29"/>
    <mergeCell ref="E28:E29"/>
    <mergeCell ref="A32:A34"/>
    <mergeCell ref="B32:B34"/>
    <mergeCell ref="F32:F34"/>
    <mergeCell ref="A27:A29"/>
    <mergeCell ref="B27:B29"/>
    <mergeCell ref="F27:F29"/>
    <mergeCell ref="A25:A26"/>
    <mergeCell ref="B25:B26"/>
    <mergeCell ref="F25:F26"/>
    <mergeCell ref="A30:A31"/>
    <mergeCell ref="B30:B31"/>
    <mergeCell ref="F30:F31"/>
    <mergeCell ref="H30:H31"/>
    <mergeCell ref="I30:I31"/>
    <mergeCell ref="C33:C34"/>
    <mergeCell ref="D33:D34"/>
    <mergeCell ref="J30:J31"/>
    <mergeCell ref="E33:E34"/>
    <mergeCell ref="A48:G48"/>
    <mergeCell ref="H48:I48"/>
    <mergeCell ref="J48:L48"/>
    <mergeCell ref="AD48:AE48"/>
    <mergeCell ref="AH48:AJ48"/>
    <mergeCell ref="AK48:AN48"/>
    <mergeCell ref="AH32:AH34"/>
    <mergeCell ref="Z32:Z34"/>
    <mergeCell ref="AH39:AJ39"/>
    <mergeCell ref="AA38:AD38"/>
    <mergeCell ref="AE38:AF38"/>
    <mergeCell ref="AA37:AD37"/>
    <mergeCell ref="AH36:AJ37"/>
    <mergeCell ref="A47:G47"/>
    <mergeCell ref="H47:I47"/>
    <mergeCell ref="J47:L47"/>
    <mergeCell ref="Y32:Y34"/>
    <mergeCell ref="AD47:AE47"/>
    <mergeCell ref="AH47:AJ47"/>
    <mergeCell ref="AK47:AN47"/>
    <mergeCell ref="AD45:AE45"/>
    <mergeCell ref="AH45:AJ45"/>
    <mergeCell ref="AK45:AN45"/>
    <mergeCell ref="A46:G46"/>
  </mergeCells>
  <conditionalFormatting sqref="AE22 AE25">
    <cfRule type="containsText" dxfId="89" priority="176" stopIfTrue="1" operator="containsText" text="Riesgo Alto">
      <formula>NOT(ISERROR(SEARCH("Riesgo Alto",AE22)))</formula>
    </cfRule>
    <cfRule type="containsText" dxfId="88" priority="177" stopIfTrue="1" operator="containsText" text="Riesgo Moderado">
      <formula>NOT(ISERROR(SEARCH("Riesgo Moderado",AE22)))</formula>
    </cfRule>
    <cfRule type="containsText" dxfId="87" priority="178" stopIfTrue="1" operator="containsText" text="Riesgo Bajo">
      <formula>NOT(ISERROR(SEARCH("Riesgo Bajo",AE22)))</formula>
    </cfRule>
    <cfRule type="containsText" dxfId="86" priority="179" stopIfTrue="1" operator="containsText" text="Riesgo Alto">
      <formula>NOT(ISERROR(SEARCH("Riesgo Alto",AE22)))</formula>
    </cfRule>
    <cfRule type="containsText" dxfId="85" priority="180" stopIfTrue="1" operator="containsText" text="Riesgo Extremo">
      <formula>NOT(ISERROR(SEARCH("Riesgo Extremo",AE22)))</formula>
    </cfRule>
  </conditionalFormatting>
  <conditionalFormatting sqref="AE22 AE25">
    <cfRule type="containsText" dxfId="84" priority="175" stopIfTrue="1" operator="containsText" text="Riesgo Extremo">
      <formula>NOT(ISERROR(SEARCH("Riesgo Extremo",AE22)))</formula>
    </cfRule>
  </conditionalFormatting>
  <conditionalFormatting sqref="AE27:AE28">
    <cfRule type="containsText" dxfId="83" priority="152" stopIfTrue="1" operator="containsText" text="Riesgo Alto">
      <formula>NOT(ISERROR(SEARCH("Riesgo Alto",AE27)))</formula>
    </cfRule>
    <cfRule type="containsText" dxfId="82" priority="153" stopIfTrue="1" operator="containsText" text="Riesgo Moderado">
      <formula>NOT(ISERROR(SEARCH("Riesgo Moderado",AE27)))</formula>
    </cfRule>
    <cfRule type="containsText" dxfId="81" priority="154" stopIfTrue="1" operator="containsText" text="Riesgo Bajo">
      <formula>NOT(ISERROR(SEARCH("Riesgo Bajo",AE27)))</formula>
    </cfRule>
    <cfRule type="containsText" dxfId="80" priority="155" stopIfTrue="1" operator="containsText" text="Riesgo Alto">
      <formula>NOT(ISERROR(SEARCH("Riesgo Alto",AE27)))</formula>
    </cfRule>
    <cfRule type="containsText" dxfId="79" priority="156" stopIfTrue="1" operator="containsText" text="Riesgo Extremo">
      <formula>NOT(ISERROR(SEARCH("Riesgo Extremo",AE27)))</formula>
    </cfRule>
  </conditionalFormatting>
  <conditionalFormatting sqref="AE27:AE28">
    <cfRule type="containsText" dxfId="78" priority="151" stopIfTrue="1" operator="containsText" text="Riesgo Extremo">
      <formula>NOT(ISERROR(SEARCH("Riesgo Extremo",AE27)))</formula>
    </cfRule>
  </conditionalFormatting>
  <conditionalFormatting sqref="AE30:AE31">
    <cfRule type="containsText" dxfId="77" priority="122" stopIfTrue="1" operator="containsText" text="Riesgo Alto">
      <formula>NOT(ISERROR(SEARCH("Riesgo Alto",AE30)))</formula>
    </cfRule>
    <cfRule type="containsText" dxfId="76" priority="123" stopIfTrue="1" operator="containsText" text="Riesgo Moderado">
      <formula>NOT(ISERROR(SEARCH("Riesgo Moderado",AE30)))</formula>
    </cfRule>
    <cfRule type="containsText" dxfId="75" priority="124" stopIfTrue="1" operator="containsText" text="Riesgo Bajo">
      <formula>NOT(ISERROR(SEARCH("Riesgo Bajo",AE30)))</formula>
    </cfRule>
    <cfRule type="containsText" dxfId="74" priority="125" stopIfTrue="1" operator="containsText" text="Riesgo Alto">
      <formula>NOT(ISERROR(SEARCH("Riesgo Alto",AE30)))</formula>
    </cfRule>
    <cfRule type="containsText" dxfId="73" priority="126" stopIfTrue="1" operator="containsText" text="Riesgo Extremo">
      <formula>NOT(ISERROR(SEARCH("Riesgo Extremo",AE30)))</formula>
    </cfRule>
  </conditionalFormatting>
  <conditionalFormatting sqref="AE30:AE31">
    <cfRule type="containsText" dxfId="72" priority="121" stopIfTrue="1" operator="containsText" text="Riesgo Extremo">
      <formula>NOT(ISERROR(SEARCH("Riesgo Extremo",AE30)))</formula>
    </cfRule>
  </conditionalFormatting>
  <conditionalFormatting sqref="E33">
    <cfRule type="containsText" dxfId="71" priority="104" stopIfTrue="1" operator="containsText" text="Riesgo Alto">
      <formula>NOT(ISERROR(SEARCH("Riesgo Alto",E33)))</formula>
    </cfRule>
    <cfRule type="containsText" dxfId="70" priority="105" stopIfTrue="1" operator="containsText" text="Riesgo Moderado">
      <formula>NOT(ISERROR(SEARCH("Riesgo Moderado",E33)))</formula>
    </cfRule>
    <cfRule type="containsText" dxfId="69" priority="106" stopIfTrue="1" operator="containsText" text="Riesgo Bajo">
      <formula>NOT(ISERROR(SEARCH("Riesgo Bajo",E33)))</formula>
    </cfRule>
    <cfRule type="containsText" dxfId="68" priority="107" stopIfTrue="1" operator="containsText" text="Riesgo Alto">
      <formula>NOT(ISERROR(SEARCH("Riesgo Alto",E33)))</formula>
    </cfRule>
    <cfRule type="containsText" dxfId="67" priority="108" stopIfTrue="1" operator="containsText" text="Riesgo Extremo">
      <formula>NOT(ISERROR(SEARCH("Riesgo Extremo",E33)))</formula>
    </cfRule>
  </conditionalFormatting>
  <conditionalFormatting sqref="E33">
    <cfRule type="containsText" dxfId="66" priority="103" stopIfTrue="1" operator="containsText" text="Riesgo Extremo">
      <formula>NOT(ISERROR(SEARCH("Riesgo Extremo",E33)))</formula>
    </cfRule>
  </conditionalFormatting>
  <conditionalFormatting sqref="AE32:AE34">
    <cfRule type="containsText" dxfId="65" priority="110" stopIfTrue="1" operator="containsText" text="Riesgo Alto">
      <formula>NOT(ISERROR(SEARCH("Riesgo Alto",AE32)))</formula>
    </cfRule>
    <cfRule type="containsText" dxfId="64" priority="111" stopIfTrue="1" operator="containsText" text="Riesgo Moderado">
      <formula>NOT(ISERROR(SEARCH("Riesgo Moderado",AE32)))</formula>
    </cfRule>
    <cfRule type="containsText" dxfId="63" priority="112" stopIfTrue="1" operator="containsText" text="Riesgo Bajo">
      <formula>NOT(ISERROR(SEARCH("Riesgo Bajo",AE32)))</formula>
    </cfRule>
    <cfRule type="containsText" dxfId="62" priority="113" stopIfTrue="1" operator="containsText" text="Riesgo Alto">
      <formula>NOT(ISERROR(SEARCH("Riesgo Alto",AE32)))</formula>
    </cfRule>
    <cfRule type="containsText" dxfId="61" priority="114" stopIfTrue="1" operator="containsText" text="Riesgo Extremo">
      <formula>NOT(ISERROR(SEARCH("Riesgo Extremo",AE32)))</formula>
    </cfRule>
  </conditionalFormatting>
  <conditionalFormatting sqref="AE32:AE34">
    <cfRule type="containsText" dxfId="60" priority="109" stopIfTrue="1" operator="containsText" text="Riesgo Extremo">
      <formula>NOT(ISERROR(SEARCH("Riesgo Extremo",AE32)))</formula>
    </cfRule>
  </conditionalFormatting>
  <conditionalFormatting sqref="E23">
    <cfRule type="containsText" dxfId="59" priority="98" stopIfTrue="1" operator="containsText" text="Riesgo Alto">
      <formula>NOT(ISERROR(SEARCH("Riesgo Alto",E23)))</formula>
    </cfRule>
    <cfRule type="containsText" dxfId="58" priority="99" stopIfTrue="1" operator="containsText" text="Riesgo Moderado">
      <formula>NOT(ISERROR(SEARCH("Riesgo Moderado",E23)))</formula>
    </cfRule>
    <cfRule type="containsText" dxfId="57" priority="100" stopIfTrue="1" operator="containsText" text="Riesgo Bajo">
      <formula>NOT(ISERROR(SEARCH("Riesgo Bajo",E23)))</formula>
    </cfRule>
    <cfRule type="containsText" dxfId="56" priority="101" stopIfTrue="1" operator="containsText" text="Riesgo Alto">
      <formula>NOT(ISERROR(SEARCH("Riesgo Alto",E23)))</formula>
    </cfRule>
    <cfRule type="containsText" dxfId="55" priority="102" stopIfTrue="1" operator="containsText" text="Riesgo Extremo">
      <formula>NOT(ISERROR(SEARCH("Riesgo Extremo",E23)))</formula>
    </cfRule>
  </conditionalFormatting>
  <conditionalFormatting sqref="E23">
    <cfRule type="containsText" dxfId="54" priority="97" stopIfTrue="1" operator="containsText" text="Riesgo Extremo">
      <formula>NOT(ISERROR(SEARCH("Riesgo Extremo",E23)))</formula>
    </cfRule>
  </conditionalFormatting>
  <conditionalFormatting sqref="E27">
    <cfRule type="containsText" dxfId="53" priority="74" stopIfTrue="1" operator="containsText" text="Riesgo Alto">
      <formula>NOT(ISERROR(SEARCH("Riesgo Alto",E27)))</formula>
    </cfRule>
    <cfRule type="containsText" dxfId="52" priority="75" stopIfTrue="1" operator="containsText" text="Riesgo Moderado">
      <formula>NOT(ISERROR(SEARCH("Riesgo Moderado",E27)))</formula>
    </cfRule>
    <cfRule type="containsText" dxfId="51" priority="76" stopIfTrue="1" operator="containsText" text="Riesgo Bajo">
      <formula>NOT(ISERROR(SEARCH("Riesgo Bajo",E27)))</formula>
    </cfRule>
    <cfRule type="containsText" dxfId="50" priority="77" stopIfTrue="1" operator="containsText" text="Riesgo Alto">
      <formula>NOT(ISERROR(SEARCH("Riesgo Alto",E27)))</formula>
    </cfRule>
    <cfRule type="containsText" dxfId="49" priority="78" stopIfTrue="1" operator="containsText" text="Riesgo Extremo">
      <formula>NOT(ISERROR(SEARCH("Riesgo Extremo",E27)))</formula>
    </cfRule>
  </conditionalFormatting>
  <conditionalFormatting sqref="E27">
    <cfRule type="containsText" dxfId="48" priority="73" stopIfTrue="1" operator="containsText" text="Riesgo Extremo">
      <formula>NOT(ISERROR(SEARCH("Riesgo Extremo",E27)))</formula>
    </cfRule>
  </conditionalFormatting>
  <conditionalFormatting sqref="E26">
    <cfRule type="containsText" dxfId="47" priority="62" stopIfTrue="1" operator="containsText" text="Riesgo Alto">
      <formula>NOT(ISERROR(SEARCH("Riesgo Alto",E26)))</formula>
    </cfRule>
    <cfRule type="containsText" dxfId="46" priority="63" stopIfTrue="1" operator="containsText" text="Riesgo Moderado">
      <formula>NOT(ISERROR(SEARCH("Riesgo Moderado",E26)))</formula>
    </cfRule>
    <cfRule type="containsText" dxfId="45" priority="64" stopIfTrue="1" operator="containsText" text="Riesgo Bajo">
      <formula>NOT(ISERROR(SEARCH("Riesgo Bajo",E26)))</formula>
    </cfRule>
    <cfRule type="containsText" dxfId="44" priority="65" stopIfTrue="1" operator="containsText" text="Riesgo Alto">
      <formula>NOT(ISERROR(SEARCH("Riesgo Alto",E26)))</formula>
    </cfRule>
    <cfRule type="containsText" dxfId="43" priority="66" stopIfTrue="1" operator="containsText" text="Riesgo Extremo">
      <formula>NOT(ISERROR(SEARCH("Riesgo Extremo",E26)))</formula>
    </cfRule>
  </conditionalFormatting>
  <conditionalFormatting sqref="E26">
    <cfRule type="containsText" dxfId="42" priority="61" stopIfTrue="1" operator="containsText" text="Riesgo Extremo">
      <formula>NOT(ISERROR(SEARCH("Riesgo Extremo",E26)))</formula>
    </cfRule>
  </conditionalFormatting>
  <conditionalFormatting sqref="E30">
    <cfRule type="containsText" dxfId="41" priority="32" stopIfTrue="1" operator="containsText" text="Riesgo Alto">
      <formula>NOT(ISERROR(SEARCH("Riesgo Alto",E30)))</formula>
    </cfRule>
    <cfRule type="containsText" dxfId="40" priority="33" stopIfTrue="1" operator="containsText" text="Riesgo Moderado">
      <formula>NOT(ISERROR(SEARCH("Riesgo Moderado",E30)))</formula>
    </cfRule>
    <cfRule type="containsText" dxfId="39" priority="34" stopIfTrue="1" operator="containsText" text="Riesgo Bajo">
      <formula>NOT(ISERROR(SEARCH("Riesgo Bajo",E30)))</formula>
    </cfRule>
    <cfRule type="containsText" dxfId="38" priority="35" stopIfTrue="1" operator="containsText" text="Riesgo Alto">
      <formula>NOT(ISERROR(SEARCH("Riesgo Alto",E30)))</formula>
    </cfRule>
    <cfRule type="containsText" dxfId="37" priority="36" stopIfTrue="1" operator="containsText" text="Riesgo Extremo">
      <formula>NOT(ISERROR(SEARCH("Riesgo Extremo",E30)))</formula>
    </cfRule>
  </conditionalFormatting>
  <conditionalFormatting sqref="E30">
    <cfRule type="containsText" dxfId="36" priority="31" stopIfTrue="1" operator="containsText" text="Riesgo Extremo">
      <formula>NOT(ISERROR(SEARCH("Riesgo Extremo",E30)))</formula>
    </cfRule>
  </conditionalFormatting>
  <conditionalFormatting sqref="E32">
    <cfRule type="containsText" dxfId="35" priority="26" stopIfTrue="1" operator="containsText" text="Riesgo Alto">
      <formula>NOT(ISERROR(SEARCH("Riesgo Alto",E32)))</formula>
    </cfRule>
    <cfRule type="containsText" dxfId="34" priority="27" stopIfTrue="1" operator="containsText" text="Riesgo Moderado">
      <formula>NOT(ISERROR(SEARCH("Riesgo Moderado",E32)))</formula>
    </cfRule>
    <cfRule type="containsText" dxfId="33" priority="28" stopIfTrue="1" operator="containsText" text="Riesgo Bajo">
      <formula>NOT(ISERROR(SEARCH("Riesgo Bajo",E32)))</formula>
    </cfRule>
    <cfRule type="containsText" dxfId="32" priority="29" stopIfTrue="1" operator="containsText" text="Riesgo Alto">
      <formula>NOT(ISERROR(SEARCH("Riesgo Alto",E32)))</formula>
    </cfRule>
    <cfRule type="containsText" dxfId="31" priority="30" stopIfTrue="1" operator="containsText" text="Riesgo Extremo">
      <formula>NOT(ISERROR(SEARCH("Riesgo Extremo",E32)))</formula>
    </cfRule>
  </conditionalFormatting>
  <conditionalFormatting sqref="E32">
    <cfRule type="containsText" dxfId="30" priority="25" stopIfTrue="1" operator="containsText" text="Riesgo Extremo">
      <formula>NOT(ISERROR(SEARCH("Riesgo Extremo",E32)))</formula>
    </cfRule>
  </conditionalFormatting>
  <conditionalFormatting sqref="E28">
    <cfRule type="containsText" dxfId="29" priority="14" stopIfTrue="1" operator="containsText" text="Riesgo Alto">
      <formula>NOT(ISERROR(SEARCH("Riesgo Alto",E28)))</formula>
    </cfRule>
    <cfRule type="containsText" dxfId="28" priority="15" stopIfTrue="1" operator="containsText" text="Riesgo Moderado">
      <formula>NOT(ISERROR(SEARCH("Riesgo Moderado",E28)))</formula>
    </cfRule>
    <cfRule type="containsText" dxfId="27" priority="16" stopIfTrue="1" operator="containsText" text="Riesgo Bajo">
      <formula>NOT(ISERROR(SEARCH("Riesgo Bajo",E28)))</formula>
    </cfRule>
    <cfRule type="containsText" dxfId="26" priority="17" stopIfTrue="1" operator="containsText" text="Riesgo Alto">
      <formula>NOT(ISERROR(SEARCH("Riesgo Alto",E28)))</formula>
    </cfRule>
    <cfRule type="containsText" dxfId="25" priority="18" stopIfTrue="1" operator="containsText" text="Riesgo Extremo">
      <formula>NOT(ISERROR(SEARCH("Riesgo Extremo",E28)))</formula>
    </cfRule>
  </conditionalFormatting>
  <conditionalFormatting sqref="E28">
    <cfRule type="containsText" dxfId="24" priority="13" stopIfTrue="1" operator="containsText" text="Riesgo Extremo">
      <formula>NOT(ISERROR(SEARCH("Riesgo Extremo",E28)))</formula>
    </cfRule>
  </conditionalFormatting>
  <conditionalFormatting sqref="E31">
    <cfRule type="containsText" dxfId="23" priority="8" stopIfTrue="1" operator="containsText" text="Riesgo Alto">
      <formula>NOT(ISERROR(SEARCH("Riesgo Alto",E31)))</formula>
    </cfRule>
    <cfRule type="containsText" dxfId="22" priority="9" stopIfTrue="1" operator="containsText" text="Riesgo Moderado">
      <formula>NOT(ISERROR(SEARCH("Riesgo Moderado",E31)))</formula>
    </cfRule>
    <cfRule type="containsText" dxfId="21" priority="10" stopIfTrue="1" operator="containsText" text="Riesgo Bajo">
      <formula>NOT(ISERROR(SEARCH("Riesgo Bajo",E31)))</formula>
    </cfRule>
    <cfRule type="containsText" dxfId="20" priority="11" stopIfTrue="1" operator="containsText" text="Riesgo Alto">
      <formula>NOT(ISERROR(SEARCH("Riesgo Alto",E31)))</formula>
    </cfRule>
    <cfRule type="containsText" dxfId="19" priority="12" stopIfTrue="1" operator="containsText" text="Riesgo Extremo">
      <formula>NOT(ISERROR(SEARCH("Riesgo Extremo",E31)))</formula>
    </cfRule>
  </conditionalFormatting>
  <conditionalFormatting sqref="E31">
    <cfRule type="containsText" dxfId="18" priority="7" stopIfTrue="1" operator="containsText" text="Riesgo Extremo">
      <formula>NOT(ISERROR(SEARCH("Riesgo Extremo",E31)))</formula>
    </cfRule>
  </conditionalFormatting>
  <dataValidations count="2">
    <dataValidation type="list" allowBlank="1" showInputMessage="1" showErrorMessage="1" errorTitle="Error" error="Esta opción no está permitida" sqref="AH27:AH28 AH22 AH25 AH30:AH34" xr:uid="{7E467FD5-487A-4FE1-8AAA-78BC9F8D001B}">
      <formula1>OPCIONESDEMANEJO</formula1>
    </dataValidation>
    <dataValidation type="list" allowBlank="1" showInputMessage="1" showErrorMessage="1" errorTitle="ERROR" error="Este valor no es permitido" sqref="F27:F28 F22 F25 F30:F34" xr:uid="{AF2C635D-C6D9-467B-B80E-8882398D4B05}">
      <formula1>EXISTENCONTROLES</formula1>
    </dataValidation>
  </dataValidations>
  <printOptions horizontalCentered="1" verticalCentered="1"/>
  <pageMargins left="0.19685039370078741" right="0.19685039370078741" top="0.19685039370078741" bottom="0.19685039370078741" header="0" footer="0"/>
  <pageSetup paperSize="14" scale="10" fitToWidth="0" pageOrder="overThenDown" orientation="landscape" horizontalDpi="4294967294"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34EF47C-9D5C-46B4-B006-CCE81AE788E1}">
          <x14:formula1>
            <xm:f>'C:\Users\gcadena\GCR - ANI\Gestion de Riesgos\[Copia de Sistemas de la información y comunicación 2019 - mapa de riesgos 2019 Version Andres.xlsx]DB'!#REF!</xm:f>
          </x14:formula1>
          <xm:sqref>H22:N34 Q22:Q34 W22:X34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L36"/>
  <sheetViews>
    <sheetView zoomScale="55" zoomScaleNormal="55" workbookViewId="0">
      <selection activeCell="G12" sqref="G12"/>
    </sheetView>
  </sheetViews>
  <sheetFormatPr baseColWidth="10" defaultColWidth="11.28515625" defaultRowHeight="12.75" x14ac:dyDescent="0.2"/>
  <cols>
    <col min="1" max="1" width="11.28515625" style="90"/>
    <col min="2" max="3" width="23.140625" style="90" customWidth="1"/>
    <col min="4" max="4" width="47.140625" style="90" customWidth="1"/>
    <col min="5" max="5" width="36.7109375" style="90" customWidth="1"/>
    <col min="6" max="6" width="39.28515625" style="90" customWidth="1"/>
    <col min="7" max="7" width="46" style="90" customWidth="1"/>
    <col min="8" max="8" width="40.7109375" style="90" customWidth="1"/>
    <col min="9" max="16384" width="11.28515625" style="90"/>
  </cols>
  <sheetData>
    <row r="3" spans="2:12" ht="13.5" thickBot="1" x14ac:dyDescent="0.25"/>
    <row r="4" spans="2:12" ht="58.5" customHeight="1" thickBot="1" x14ac:dyDescent="0.55000000000000004">
      <c r="B4" s="903" t="s">
        <v>317</v>
      </c>
      <c r="C4" s="904"/>
      <c r="D4" s="904"/>
      <c r="E4" s="904"/>
      <c r="F4" s="904"/>
      <c r="G4" s="904"/>
      <c r="H4" s="905"/>
    </row>
    <row r="5" spans="2:12" ht="27" thickBot="1" x14ac:dyDescent="0.25">
      <c r="B5" s="909" t="s">
        <v>137</v>
      </c>
      <c r="C5" s="910"/>
      <c r="D5" s="913" t="s">
        <v>136</v>
      </c>
      <c r="E5" s="914"/>
      <c r="F5" s="914"/>
      <c r="G5" s="914"/>
      <c r="H5" s="915"/>
    </row>
    <row r="6" spans="2:12" ht="26.25" thickBot="1" x14ac:dyDescent="0.25">
      <c r="B6" s="911"/>
      <c r="C6" s="912"/>
      <c r="D6" s="13" t="s">
        <v>318</v>
      </c>
      <c r="E6" s="13" t="s">
        <v>319</v>
      </c>
      <c r="F6" s="5" t="s">
        <v>320</v>
      </c>
      <c r="G6" s="13" t="s">
        <v>321</v>
      </c>
      <c r="H6" s="13" t="s">
        <v>322</v>
      </c>
      <c r="K6" s="46" t="s">
        <v>190</v>
      </c>
      <c r="L6" s="47" t="s">
        <v>191</v>
      </c>
    </row>
    <row r="7" spans="2:12" ht="18" x14ac:dyDescent="0.2">
      <c r="B7" s="906" t="s">
        <v>323</v>
      </c>
      <c r="C7" s="906">
        <v>1</v>
      </c>
      <c r="D7" s="20">
        <v>1</v>
      </c>
      <c r="E7" s="20">
        <v>6</v>
      </c>
      <c r="F7" s="29">
        <v>7</v>
      </c>
      <c r="G7" s="21">
        <v>11</v>
      </c>
      <c r="H7" s="21">
        <v>13</v>
      </c>
      <c r="K7" s="669" t="s">
        <v>194</v>
      </c>
      <c r="L7" s="292" t="s">
        <v>195</v>
      </c>
    </row>
    <row r="8" spans="2:12" ht="36" x14ac:dyDescent="0.2">
      <c r="B8" s="907"/>
      <c r="C8" s="907"/>
      <c r="D8" s="22" t="s">
        <v>324</v>
      </c>
      <c r="E8" s="22" t="s">
        <v>325</v>
      </c>
      <c r="F8" s="30" t="s">
        <v>326</v>
      </c>
      <c r="G8" s="16" t="s">
        <v>327</v>
      </c>
      <c r="H8" s="16" t="s">
        <v>328</v>
      </c>
      <c r="K8" s="670"/>
      <c r="L8" s="251" t="s">
        <v>198</v>
      </c>
    </row>
    <row r="9" spans="2:12" ht="18" x14ac:dyDescent="0.2">
      <c r="B9" s="907"/>
      <c r="C9" s="907"/>
      <c r="D9" s="14" t="s">
        <v>329</v>
      </c>
      <c r="E9" s="14" t="s">
        <v>329</v>
      </c>
      <c r="F9" s="31"/>
      <c r="G9" s="15" t="s">
        <v>330</v>
      </c>
      <c r="H9" s="15" t="s">
        <v>330</v>
      </c>
      <c r="K9" s="670"/>
      <c r="L9" s="251" t="s">
        <v>201</v>
      </c>
    </row>
    <row r="10" spans="2:12" ht="18" x14ac:dyDescent="0.2">
      <c r="B10" s="907"/>
      <c r="C10" s="907"/>
      <c r="D10" s="23"/>
      <c r="E10" s="23"/>
      <c r="F10" s="31" t="s">
        <v>330</v>
      </c>
      <c r="G10" s="15" t="s">
        <v>331</v>
      </c>
      <c r="H10" s="15" t="s">
        <v>331</v>
      </c>
      <c r="K10" s="670"/>
      <c r="L10" s="251" t="s">
        <v>204</v>
      </c>
    </row>
    <row r="11" spans="2:12" ht="36.75" thickBot="1" x14ac:dyDescent="0.25">
      <c r="B11" s="908"/>
      <c r="C11" s="908"/>
      <c r="D11" s="24"/>
      <c r="E11" s="24"/>
      <c r="F11" s="32"/>
      <c r="G11" s="25" t="s">
        <v>332</v>
      </c>
      <c r="H11" s="25" t="s">
        <v>332</v>
      </c>
      <c r="K11" s="670"/>
      <c r="L11" s="251" t="s">
        <v>206</v>
      </c>
    </row>
    <row r="12" spans="2:12" ht="18" x14ac:dyDescent="0.2">
      <c r="B12" s="906" t="s">
        <v>333</v>
      </c>
      <c r="C12" s="906">
        <v>2</v>
      </c>
      <c r="D12" s="20">
        <v>2</v>
      </c>
      <c r="E12" s="20">
        <v>12</v>
      </c>
      <c r="F12" s="29">
        <v>14</v>
      </c>
      <c r="G12" s="21">
        <v>22</v>
      </c>
      <c r="H12" s="26">
        <v>26</v>
      </c>
      <c r="K12" s="671" t="s">
        <v>208</v>
      </c>
      <c r="L12" s="252" t="s">
        <v>209</v>
      </c>
    </row>
    <row r="13" spans="2:12" ht="36" x14ac:dyDescent="0.2">
      <c r="B13" s="907"/>
      <c r="C13" s="907"/>
      <c r="D13" s="22" t="s">
        <v>334</v>
      </c>
      <c r="E13" s="22" t="s">
        <v>335</v>
      </c>
      <c r="F13" s="30" t="s">
        <v>336</v>
      </c>
      <c r="G13" s="16" t="s">
        <v>337</v>
      </c>
      <c r="H13" s="18" t="s">
        <v>338</v>
      </c>
      <c r="K13" s="672"/>
      <c r="L13" s="252" t="s">
        <v>211</v>
      </c>
    </row>
    <row r="14" spans="2:12" ht="18" x14ac:dyDescent="0.2">
      <c r="B14" s="907"/>
      <c r="C14" s="907"/>
      <c r="D14" s="14" t="s">
        <v>329</v>
      </c>
      <c r="E14" s="14" t="s">
        <v>329</v>
      </c>
      <c r="F14" s="31"/>
      <c r="G14" s="15" t="s">
        <v>330</v>
      </c>
      <c r="H14" s="27" t="s">
        <v>331</v>
      </c>
      <c r="K14" s="672"/>
      <c r="L14" s="252" t="s">
        <v>213</v>
      </c>
    </row>
    <row r="15" spans="2:12" ht="18" x14ac:dyDescent="0.2">
      <c r="B15" s="907"/>
      <c r="C15" s="907"/>
      <c r="D15" s="23"/>
      <c r="E15" s="23"/>
      <c r="F15" s="31" t="s">
        <v>330</v>
      </c>
      <c r="G15" s="15" t="s">
        <v>331</v>
      </c>
      <c r="H15" s="27" t="s">
        <v>330</v>
      </c>
      <c r="K15" s="672"/>
      <c r="L15" s="252" t="s">
        <v>215</v>
      </c>
    </row>
    <row r="16" spans="2:12" ht="36.75" thickBot="1" x14ac:dyDescent="0.25">
      <c r="B16" s="908"/>
      <c r="C16" s="908"/>
      <c r="D16" s="24"/>
      <c r="E16" s="24"/>
      <c r="F16" s="32"/>
      <c r="G16" s="25" t="s">
        <v>332</v>
      </c>
      <c r="H16" s="28" t="s">
        <v>332</v>
      </c>
      <c r="K16" s="665" t="s">
        <v>339</v>
      </c>
      <c r="L16" s="293" t="s">
        <v>218</v>
      </c>
    </row>
    <row r="17" spans="2:12" ht="18" x14ac:dyDescent="0.2">
      <c r="B17" s="906" t="s">
        <v>340</v>
      </c>
      <c r="C17" s="906">
        <v>3</v>
      </c>
      <c r="D17" s="20">
        <v>3</v>
      </c>
      <c r="E17" s="29">
        <v>18</v>
      </c>
      <c r="F17" s="21">
        <v>21</v>
      </c>
      <c r="G17" s="26">
        <v>33</v>
      </c>
      <c r="H17" s="26">
        <v>39</v>
      </c>
      <c r="K17" s="665"/>
      <c r="L17" s="293" t="s">
        <v>220</v>
      </c>
    </row>
    <row r="18" spans="2:12" ht="36" x14ac:dyDescent="0.2">
      <c r="B18" s="907"/>
      <c r="C18" s="907"/>
      <c r="D18" s="22" t="s">
        <v>341</v>
      </c>
      <c r="E18" s="30" t="s">
        <v>342</v>
      </c>
      <c r="F18" s="16" t="s">
        <v>343</v>
      </c>
      <c r="G18" s="18" t="s">
        <v>344</v>
      </c>
      <c r="H18" s="18" t="s">
        <v>345</v>
      </c>
      <c r="K18" s="665"/>
      <c r="L18" s="293" t="s">
        <v>222</v>
      </c>
    </row>
    <row r="19" spans="2:12" ht="18" x14ac:dyDescent="0.2">
      <c r="B19" s="907"/>
      <c r="C19" s="907"/>
      <c r="D19" s="14" t="s">
        <v>329</v>
      </c>
      <c r="E19" s="31"/>
      <c r="F19" s="15" t="s">
        <v>330</v>
      </c>
      <c r="G19" s="27" t="s">
        <v>331</v>
      </c>
      <c r="H19" s="27" t="s">
        <v>331</v>
      </c>
      <c r="K19" s="665"/>
      <c r="L19" s="293" t="s">
        <v>224</v>
      </c>
    </row>
    <row r="20" spans="2:12" ht="18" x14ac:dyDescent="0.2">
      <c r="B20" s="907"/>
      <c r="C20" s="907"/>
      <c r="D20" s="23"/>
      <c r="E20" s="31" t="s">
        <v>330</v>
      </c>
      <c r="F20" s="15" t="s">
        <v>331</v>
      </c>
      <c r="G20" s="27" t="s">
        <v>330</v>
      </c>
      <c r="H20" s="27" t="s">
        <v>330</v>
      </c>
      <c r="K20" s="665"/>
      <c r="L20" s="293" t="s">
        <v>226</v>
      </c>
    </row>
    <row r="21" spans="2:12" ht="36.75" thickBot="1" x14ac:dyDescent="0.25">
      <c r="B21" s="908"/>
      <c r="C21" s="908"/>
      <c r="D21" s="24"/>
      <c r="E21" s="32"/>
      <c r="F21" s="25" t="s">
        <v>332</v>
      </c>
      <c r="G21" s="28" t="s">
        <v>332</v>
      </c>
      <c r="H21" s="28" t="s">
        <v>332</v>
      </c>
      <c r="K21" s="665"/>
      <c r="L21" s="293" t="s">
        <v>228</v>
      </c>
    </row>
    <row r="22" spans="2:12" ht="18" x14ac:dyDescent="0.2">
      <c r="B22" s="906" t="s">
        <v>346</v>
      </c>
      <c r="C22" s="906">
        <v>4</v>
      </c>
      <c r="D22" s="29">
        <v>4</v>
      </c>
      <c r="E22" s="21">
        <v>24</v>
      </c>
      <c r="F22" s="21">
        <v>28</v>
      </c>
      <c r="G22" s="26">
        <v>44</v>
      </c>
      <c r="H22" s="26">
        <v>52</v>
      </c>
      <c r="K22" s="665"/>
      <c r="L22" s="293" t="s">
        <v>230</v>
      </c>
    </row>
    <row r="23" spans="2:12" ht="36" x14ac:dyDescent="0.2">
      <c r="B23" s="907"/>
      <c r="C23" s="907"/>
      <c r="D23" s="30" t="s">
        <v>347</v>
      </c>
      <c r="E23" s="17" t="s">
        <v>348</v>
      </c>
      <c r="F23" s="17" t="s">
        <v>349</v>
      </c>
      <c r="G23" s="18" t="s">
        <v>350</v>
      </c>
      <c r="H23" s="18" t="s">
        <v>351</v>
      </c>
      <c r="K23" s="665"/>
      <c r="L23" s="293" t="s">
        <v>232</v>
      </c>
    </row>
    <row r="24" spans="2:12" ht="18" x14ac:dyDescent="0.2">
      <c r="B24" s="907"/>
      <c r="C24" s="907"/>
      <c r="D24" s="31"/>
      <c r="E24" s="15" t="s">
        <v>330</v>
      </c>
      <c r="F24" s="15" t="s">
        <v>330</v>
      </c>
      <c r="G24" s="27" t="s">
        <v>331</v>
      </c>
      <c r="H24" s="27" t="s">
        <v>331</v>
      </c>
      <c r="K24" s="666" t="s">
        <v>352</v>
      </c>
      <c r="L24" s="291" t="s">
        <v>235</v>
      </c>
    </row>
    <row r="25" spans="2:12" ht="18" x14ac:dyDescent="0.2">
      <c r="B25" s="907"/>
      <c r="C25" s="907"/>
      <c r="D25" s="31" t="s">
        <v>330</v>
      </c>
      <c r="E25" s="15" t="s">
        <v>331</v>
      </c>
      <c r="F25" s="15" t="s">
        <v>331</v>
      </c>
      <c r="G25" s="27" t="s">
        <v>330</v>
      </c>
      <c r="H25" s="27" t="s">
        <v>330</v>
      </c>
      <c r="K25" s="666"/>
      <c r="L25" s="291" t="s">
        <v>237</v>
      </c>
    </row>
    <row r="26" spans="2:12" ht="36.75" thickBot="1" x14ac:dyDescent="0.25">
      <c r="B26" s="908"/>
      <c r="C26" s="908"/>
      <c r="D26" s="32"/>
      <c r="E26" s="25" t="s">
        <v>332</v>
      </c>
      <c r="F26" s="25" t="s">
        <v>332</v>
      </c>
      <c r="G26" s="28" t="s">
        <v>332</v>
      </c>
      <c r="H26" s="28" t="s">
        <v>332</v>
      </c>
      <c r="K26" s="666"/>
      <c r="L26" s="291" t="s">
        <v>239</v>
      </c>
    </row>
    <row r="27" spans="2:12" ht="18" x14ac:dyDescent="0.2">
      <c r="B27" s="906" t="s">
        <v>353</v>
      </c>
      <c r="C27" s="906">
        <v>5</v>
      </c>
      <c r="D27" s="21">
        <v>5</v>
      </c>
      <c r="E27" s="21">
        <v>30</v>
      </c>
      <c r="F27" s="26">
        <v>35</v>
      </c>
      <c r="G27" s="26">
        <v>55</v>
      </c>
      <c r="H27" s="26">
        <v>65</v>
      </c>
      <c r="K27" s="666"/>
      <c r="L27" s="291" t="s">
        <v>241</v>
      </c>
    </row>
    <row r="28" spans="2:12" ht="36" x14ac:dyDescent="0.2">
      <c r="B28" s="907"/>
      <c r="C28" s="907"/>
      <c r="D28" s="16" t="s">
        <v>354</v>
      </c>
      <c r="E28" s="16" t="s">
        <v>355</v>
      </c>
      <c r="F28" s="18" t="s">
        <v>356</v>
      </c>
      <c r="G28" s="18" t="s">
        <v>357</v>
      </c>
      <c r="H28" s="18" t="s">
        <v>358</v>
      </c>
      <c r="K28" s="666"/>
      <c r="L28" s="291" t="s">
        <v>243</v>
      </c>
    </row>
    <row r="29" spans="2:12" ht="18" x14ac:dyDescent="0.2">
      <c r="B29" s="907"/>
      <c r="C29" s="907"/>
      <c r="D29" s="15" t="s">
        <v>330</v>
      </c>
      <c r="E29" s="15" t="s">
        <v>330</v>
      </c>
      <c r="F29" s="27" t="s">
        <v>331</v>
      </c>
      <c r="G29" s="27" t="s">
        <v>331</v>
      </c>
      <c r="H29" s="27" t="s">
        <v>331</v>
      </c>
      <c r="K29" s="666"/>
      <c r="L29" s="291" t="s">
        <v>245</v>
      </c>
    </row>
    <row r="30" spans="2:12" ht="18" x14ac:dyDescent="0.2">
      <c r="B30" s="907"/>
      <c r="C30" s="907"/>
      <c r="D30" s="15" t="s">
        <v>331</v>
      </c>
      <c r="E30" s="15" t="s">
        <v>331</v>
      </c>
      <c r="F30" s="27" t="s">
        <v>330</v>
      </c>
      <c r="G30" s="27" t="s">
        <v>330</v>
      </c>
      <c r="H30" s="27" t="s">
        <v>330</v>
      </c>
      <c r="K30" s="666"/>
      <c r="L30" s="291" t="s">
        <v>247</v>
      </c>
    </row>
    <row r="31" spans="2:12" ht="36.75" thickBot="1" x14ac:dyDescent="0.25">
      <c r="B31" s="908"/>
      <c r="C31" s="908"/>
      <c r="D31" s="25" t="s">
        <v>332</v>
      </c>
      <c r="E31" s="25" t="s">
        <v>332</v>
      </c>
      <c r="F31" s="28" t="s">
        <v>332</v>
      </c>
      <c r="G31" s="28" t="s">
        <v>332</v>
      </c>
      <c r="H31" s="28" t="s">
        <v>332</v>
      </c>
      <c r="K31" s="666"/>
      <c r="L31" s="291" t="s">
        <v>249</v>
      </c>
    </row>
    <row r="35" spans="2:8" ht="13.5" thickBot="1" x14ac:dyDescent="0.25"/>
    <row r="36" spans="2:8" ht="38.25" thickBot="1" x14ac:dyDescent="0.55000000000000004">
      <c r="B36" s="903" t="s">
        <v>359</v>
      </c>
      <c r="C36" s="904"/>
      <c r="D36" s="904"/>
      <c r="E36" s="904"/>
      <c r="F36" s="904"/>
      <c r="G36" s="904"/>
      <c r="H36" s="905"/>
    </row>
  </sheetData>
  <mergeCells count="18">
    <mergeCell ref="K24:K31"/>
    <mergeCell ref="K7:K11"/>
    <mergeCell ref="B12:B16"/>
    <mergeCell ref="C12:C16"/>
    <mergeCell ref="K12:K15"/>
    <mergeCell ref="K16:K23"/>
    <mergeCell ref="B4:H4"/>
    <mergeCell ref="B36:H36"/>
    <mergeCell ref="C17:C21"/>
    <mergeCell ref="B22:B26"/>
    <mergeCell ref="C22:C26"/>
    <mergeCell ref="C27:C31"/>
    <mergeCell ref="B5:C6"/>
    <mergeCell ref="D5:H5"/>
    <mergeCell ref="B7:B11"/>
    <mergeCell ref="C7:C11"/>
    <mergeCell ref="B27:B31"/>
    <mergeCell ref="B17:B21"/>
  </mergeCells>
  <pageMargins left="0.75" right="0.75" top="1" bottom="1"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E2C0-570D-4CCC-976D-222CB1016C64}">
  <sheetPr>
    <pageSetUpPr fitToPage="1"/>
  </sheetPr>
  <dimension ref="A1:S172"/>
  <sheetViews>
    <sheetView zoomScale="40" zoomScaleNormal="40" zoomScalePageLayoutView="70" workbookViewId="0">
      <selection activeCell="A10" sqref="A10"/>
    </sheetView>
  </sheetViews>
  <sheetFormatPr baseColWidth="10" defaultColWidth="11.42578125" defaultRowHeight="18.75" x14ac:dyDescent="0.25"/>
  <cols>
    <col min="1" max="1" width="73.140625" style="124" customWidth="1"/>
    <col min="2" max="2" width="44.42578125" style="124" customWidth="1"/>
    <col min="3" max="3" width="66.28515625" style="124" customWidth="1"/>
    <col min="4" max="4" width="17.7109375" style="124" customWidth="1"/>
    <col min="5" max="5" width="39.28515625" style="124" customWidth="1"/>
    <col min="6" max="6" width="11.42578125" style="124"/>
    <col min="7" max="7" width="14.42578125" style="124" customWidth="1"/>
    <col min="8" max="8" width="34.28515625" style="124" customWidth="1"/>
    <col min="9" max="9" width="16.7109375" style="125" customWidth="1"/>
    <col min="10" max="10" width="16.7109375" style="123" customWidth="1"/>
    <col min="11" max="11" width="29.85546875" style="123" customWidth="1"/>
    <col min="12" max="12" width="40.42578125" style="122" customWidth="1"/>
    <col min="13" max="13" width="16" style="122" customWidth="1"/>
    <col min="14" max="18" width="11.42578125" style="122"/>
    <col min="19" max="19" width="26.85546875" style="122" customWidth="1"/>
    <col min="20" max="20" width="5" style="124" customWidth="1"/>
    <col min="21" max="21" width="11.42578125" style="124"/>
    <col min="22" max="22" width="45.42578125" style="124" customWidth="1"/>
    <col min="23" max="23" width="13.42578125" style="124" customWidth="1"/>
    <col min="24" max="24" width="11.42578125" style="124"/>
    <col min="25" max="25" width="14.140625" style="124" customWidth="1"/>
    <col min="26" max="26" width="13.140625" style="124" customWidth="1"/>
    <col min="27" max="27" width="11.42578125" style="124"/>
    <col min="28" max="28" width="15.85546875" style="124" customWidth="1"/>
    <col min="29" max="29" width="26" style="124" customWidth="1"/>
    <col min="30" max="16384" width="11.42578125" style="124"/>
  </cols>
  <sheetData>
    <row r="1" spans="1:12" s="122" customFormat="1" ht="19.5" thickBot="1" x14ac:dyDescent="0.3">
      <c r="I1" s="123"/>
      <c r="J1" s="123"/>
      <c r="K1" s="123"/>
    </row>
    <row r="2" spans="1:12" s="122" customFormat="1" ht="19.5" thickBot="1" x14ac:dyDescent="0.3">
      <c r="A2" s="938" t="s">
        <v>0</v>
      </c>
      <c r="B2" s="939"/>
      <c r="C2" s="939"/>
      <c r="D2" s="939"/>
      <c r="E2" s="939"/>
      <c r="F2" s="939"/>
      <c r="G2" s="939"/>
      <c r="H2" s="939"/>
      <c r="I2" s="939"/>
      <c r="J2" s="939"/>
      <c r="K2" s="939"/>
      <c r="L2" s="940"/>
    </row>
    <row r="3" spans="1:12" s="122" customFormat="1" ht="19.5" thickBot="1" x14ac:dyDescent="0.3">
      <c r="A3" s="139"/>
      <c r="B3" s="140"/>
      <c r="C3" s="140"/>
      <c r="D3" s="140"/>
      <c r="E3" s="140"/>
      <c r="F3" s="140"/>
      <c r="G3" s="140"/>
      <c r="H3" s="140"/>
      <c r="I3" s="140"/>
      <c r="J3" s="141"/>
      <c r="K3" s="123"/>
    </row>
    <row r="4" spans="1:12" s="122" customFormat="1" x14ac:dyDescent="0.25">
      <c r="A4" s="941" t="s">
        <v>385</v>
      </c>
      <c r="B4" s="942"/>
      <c r="C4" s="943"/>
      <c r="D4" s="944" t="s">
        <v>360</v>
      </c>
      <c r="E4" s="946" t="s">
        <v>40</v>
      </c>
      <c r="F4" s="947" t="s">
        <v>386</v>
      </c>
      <c r="G4" s="947"/>
      <c r="H4" s="947"/>
      <c r="I4" s="947"/>
      <c r="J4" s="947"/>
      <c r="K4" s="947"/>
      <c r="L4" s="158"/>
    </row>
    <row r="5" spans="1:12" s="122" customFormat="1" ht="77.25" customHeight="1" x14ac:dyDescent="0.25">
      <c r="A5" s="160" t="s">
        <v>423</v>
      </c>
      <c r="B5" s="161" t="s">
        <v>361</v>
      </c>
      <c r="C5" s="353" t="s">
        <v>362</v>
      </c>
      <c r="D5" s="945"/>
      <c r="E5" s="923"/>
      <c r="F5" s="340" t="s">
        <v>363</v>
      </c>
      <c r="G5" s="340" t="s">
        <v>364</v>
      </c>
      <c r="H5" s="340" t="s">
        <v>365</v>
      </c>
      <c r="I5" s="340" t="s">
        <v>363</v>
      </c>
      <c r="J5" s="340" t="s">
        <v>364</v>
      </c>
      <c r="K5" s="340" t="s">
        <v>366</v>
      </c>
      <c r="L5" s="341" t="s">
        <v>367</v>
      </c>
    </row>
    <row r="6" spans="1:12" s="122" customFormat="1" ht="72" customHeight="1" x14ac:dyDescent="0.25">
      <c r="A6" s="144" t="s">
        <v>11</v>
      </c>
      <c r="B6" s="143" t="s">
        <v>424</v>
      </c>
      <c r="C6" s="354" t="s">
        <v>425</v>
      </c>
      <c r="D6" s="356">
        <v>1</v>
      </c>
      <c r="E6" s="144" t="str">
        <f>'SEPG-F-007'!C11</f>
        <v>Inadecuada implementación de las soluciones tecnológicas</v>
      </c>
      <c r="F6" s="145">
        <f>'SEPG-F-012'!M21</f>
        <v>3</v>
      </c>
      <c r="G6" s="145">
        <f>'[1]SEPG-F-012'!M22</f>
        <v>7</v>
      </c>
      <c r="H6" s="146" t="s">
        <v>223</v>
      </c>
      <c r="I6" s="147">
        <v>1</v>
      </c>
      <c r="J6" s="147">
        <v>7</v>
      </c>
      <c r="K6" s="146" t="s">
        <v>210</v>
      </c>
      <c r="L6" s="357"/>
    </row>
    <row r="7" spans="1:12" s="122" customFormat="1" ht="72" customHeight="1" x14ac:dyDescent="0.25">
      <c r="A7" s="144" t="s">
        <v>48</v>
      </c>
      <c r="B7" s="143" t="s">
        <v>368</v>
      </c>
      <c r="C7" s="354" t="s">
        <v>426</v>
      </c>
      <c r="D7" s="356">
        <v>2</v>
      </c>
      <c r="E7" s="144" t="str">
        <f>'SEPG-F-007'!C12</f>
        <v>Falta de oportunidad en la prestación de servicios de TI</v>
      </c>
      <c r="F7" s="145">
        <f>'SEPG-F-012'!M23</f>
        <v>3</v>
      </c>
      <c r="G7" s="145">
        <f>'[1]SEPG-F-012'!M24</f>
        <v>7</v>
      </c>
      <c r="H7" s="146" t="s">
        <v>223</v>
      </c>
      <c r="I7" s="147">
        <v>1</v>
      </c>
      <c r="J7" s="147">
        <v>7</v>
      </c>
      <c r="K7" s="146" t="s">
        <v>210</v>
      </c>
      <c r="L7" s="148"/>
    </row>
    <row r="8" spans="1:12" s="122" customFormat="1" ht="72" customHeight="1" x14ac:dyDescent="0.25">
      <c r="A8" s="144" t="s">
        <v>412</v>
      </c>
      <c r="B8" s="143" t="s">
        <v>424</v>
      </c>
      <c r="C8" s="354" t="s">
        <v>425</v>
      </c>
      <c r="D8" s="356">
        <v>3</v>
      </c>
      <c r="E8" s="144" t="str">
        <f>'SEPG-F-007'!C13</f>
        <v>Indisponibilidad de la infraestructura tecnológica critica</v>
      </c>
      <c r="F8" s="145">
        <f>'SEPG-F-012'!M25</f>
        <v>4</v>
      </c>
      <c r="G8" s="145">
        <f>'[1]SEPG-F-012'!M26</f>
        <v>7</v>
      </c>
      <c r="H8" s="146" t="s">
        <v>231</v>
      </c>
      <c r="I8" s="147">
        <v>2</v>
      </c>
      <c r="J8" s="147">
        <v>7</v>
      </c>
      <c r="K8" s="146" t="s">
        <v>219</v>
      </c>
      <c r="L8" s="149"/>
    </row>
    <row r="9" spans="1:12" s="122" customFormat="1" ht="72" customHeight="1" x14ac:dyDescent="0.25">
      <c r="A9" s="144" t="s">
        <v>413</v>
      </c>
      <c r="B9" s="143" t="s">
        <v>424</v>
      </c>
      <c r="C9" s="354" t="s">
        <v>425</v>
      </c>
      <c r="D9" s="356">
        <v>4</v>
      </c>
      <c r="E9" s="144" t="s">
        <v>401</v>
      </c>
      <c r="F9" s="145">
        <v>3</v>
      </c>
      <c r="G9" s="145">
        <v>11</v>
      </c>
      <c r="H9" s="146" t="s">
        <v>236</v>
      </c>
      <c r="I9" s="147">
        <v>1</v>
      </c>
      <c r="J9" s="147">
        <v>11</v>
      </c>
      <c r="K9" s="146" t="s">
        <v>212</v>
      </c>
      <c r="L9" s="149"/>
    </row>
    <row r="10" spans="1:12" s="122" customFormat="1" ht="72" customHeight="1" x14ac:dyDescent="0.25">
      <c r="A10" s="142"/>
      <c r="B10" s="143"/>
      <c r="C10" s="354"/>
      <c r="D10" s="356">
        <v>5</v>
      </c>
      <c r="E10" s="144" t="s">
        <v>379</v>
      </c>
      <c r="F10" s="145">
        <v>3</v>
      </c>
      <c r="G10" s="145">
        <v>7</v>
      </c>
      <c r="H10" s="146" t="s">
        <v>223</v>
      </c>
      <c r="I10" s="147">
        <v>1</v>
      </c>
      <c r="J10" s="147">
        <v>7</v>
      </c>
      <c r="K10" s="146" t="s">
        <v>210</v>
      </c>
      <c r="L10" s="149"/>
    </row>
    <row r="11" spans="1:12" s="122" customFormat="1" ht="72" customHeight="1" x14ac:dyDescent="0.25">
      <c r="A11" s="142"/>
      <c r="B11" s="143"/>
      <c r="C11" s="354"/>
      <c r="D11" s="356"/>
      <c r="E11" s="144"/>
      <c r="F11" s="145"/>
      <c r="G11" s="145"/>
      <c r="H11" s="146"/>
      <c r="I11" s="147"/>
      <c r="J11" s="147"/>
      <c r="K11" s="146"/>
      <c r="L11" s="149"/>
    </row>
    <row r="12" spans="1:12" s="122" customFormat="1" ht="72" customHeight="1" thickBot="1" x14ac:dyDescent="0.3">
      <c r="A12" s="150"/>
      <c r="B12" s="151"/>
      <c r="C12" s="355"/>
      <c r="D12" s="358"/>
      <c r="E12" s="153"/>
      <c r="F12" s="154"/>
      <c r="G12" s="154"/>
      <c r="H12" s="155"/>
      <c r="I12" s="156"/>
      <c r="J12" s="156"/>
      <c r="K12" s="155"/>
      <c r="L12" s="157"/>
    </row>
    <row r="13" spans="1:12" s="122" customFormat="1" x14ac:dyDescent="0.25">
      <c r="A13" s="928"/>
      <c r="B13" s="929"/>
      <c r="C13" s="930"/>
      <c r="D13" s="937" t="s">
        <v>360</v>
      </c>
      <c r="E13" s="937" t="s">
        <v>369</v>
      </c>
      <c r="F13" s="937" t="s">
        <v>370</v>
      </c>
      <c r="G13" s="937"/>
      <c r="H13" s="937"/>
      <c r="I13" s="937"/>
      <c r="J13" s="937"/>
      <c r="K13" s="937"/>
      <c r="L13" s="954" t="s">
        <v>367</v>
      </c>
    </row>
    <row r="14" spans="1:12" s="122" customFormat="1" ht="115.5" customHeight="1" x14ac:dyDescent="0.25">
      <c r="A14" s="931"/>
      <c r="B14" s="932"/>
      <c r="C14" s="933"/>
      <c r="D14" s="923"/>
      <c r="E14" s="923"/>
      <c r="F14" s="923" t="s">
        <v>371</v>
      </c>
      <c r="G14" s="923"/>
      <c r="H14" s="923" t="s">
        <v>372</v>
      </c>
      <c r="I14" s="923"/>
      <c r="J14" s="923" t="s">
        <v>373</v>
      </c>
      <c r="K14" s="923"/>
      <c r="L14" s="955"/>
    </row>
    <row r="15" spans="1:12" s="122" customFormat="1" ht="126" customHeight="1" thickBot="1" x14ac:dyDescent="0.3">
      <c r="A15" s="934"/>
      <c r="B15" s="935"/>
      <c r="C15" s="936"/>
      <c r="D15" s="152">
        <v>1</v>
      </c>
      <c r="E15" s="154"/>
      <c r="F15" s="927"/>
      <c r="G15" s="927"/>
      <c r="H15" s="927"/>
      <c r="I15" s="927"/>
      <c r="J15" s="927"/>
      <c r="K15" s="927"/>
      <c r="L15" s="159"/>
    </row>
    <row r="16" spans="1:12" s="122" customFormat="1" ht="19.5" thickBot="1" x14ac:dyDescent="0.3">
      <c r="A16" s="247"/>
      <c r="B16" s="248"/>
      <c r="C16" s="248"/>
      <c r="D16" s="195"/>
      <c r="E16" s="196"/>
      <c r="F16" s="249"/>
      <c r="G16" s="249"/>
      <c r="H16" s="249"/>
      <c r="I16" s="126"/>
      <c r="J16" s="127"/>
      <c r="K16" s="197"/>
      <c r="L16" s="284"/>
    </row>
    <row r="17" spans="1:12" s="122" customFormat="1" ht="92.25" customHeight="1" x14ac:dyDescent="0.25">
      <c r="A17" s="922" t="s">
        <v>149</v>
      </c>
      <c r="B17" s="922"/>
      <c r="C17" s="922"/>
      <c r="D17" s="922"/>
      <c r="E17" s="922" t="s">
        <v>57</v>
      </c>
      <c r="F17" s="922"/>
      <c r="G17" s="922"/>
      <c r="H17" s="922"/>
      <c r="I17" s="925" t="s">
        <v>374</v>
      </c>
      <c r="J17" s="925"/>
      <c r="K17" s="925"/>
      <c r="L17" s="926"/>
    </row>
    <row r="18" spans="1:12" s="246" customFormat="1" ht="51.75" customHeight="1" x14ac:dyDescent="0.3">
      <c r="A18" s="316" t="s">
        <v>375</v>
      </c>
      <c r="B18" s="316"/>
      <c r="C18" s="922" t="s">
        <v>376</v>
      </c>
      <c r="D18" s="922"/>
      <c r="E18" s="922" t="s">
        <v>377</v>
      </c>
      <c r="F18" s="922"/>
      <c r="G18" s="922" t="s">
        <v>376</v>
      </c>
      <c r="H18" s="922"/>
      <c r="I18" s="924" t="s">
        <v>378</v>
      </c>
      <c r="J18" s="924"/>
      <c r="K18" s="924"/>
      <c r="L18" s="316" t="s">
        <v>315</v>
      </c>
    </row>
    <row r="19" spans="1:12" s="122" customFormat="1" ht="50.25" customHeight="1" x14ac:dyDescent="0.25">
      <c r="A19" s="245" t="s">
        <v>61</v>
      </c>
      <c r="B19" s="242">
        <v>43971</v>
      </c>
      <c r="C19" s="918"/>
      <c r="D19" s="918"/>
      <c r="E19" s="678" t="s">
        <v>65</v>
      </c>
      <c r="F19" s="680"/>
      <c r="G19" s="678">
        <v>44000</v>
      </c>
      <c r="H19" s="680"/>
      <c r="I19" s="948" t="s">
        <v>65</v>
      </c>
      <c r="J19" s="949"/>
      <c r="K19" s="950"/>
      <c r="L19" s="339">
        <v>44000</v>
      </c>
    </row>
    <row r="20" spans="1:12" s="122" customFormat="1" ht="50.25" customHeight="1" x14ac:dyDescent="0.25">
      <c r="A20" s="245" t="s">
        <v>67</v>
      </c>
      <c r="B20" s="242">
        <v>43971</v>
      </c>
      <c r="C20" s="918"/>
      <c r="D20" s="918"/>
      <c r="E20" s="919"/>
      <c r="F20" s="919"/>
      <c r="G20" s="916"/>
      <c r="H20" s="917"/>
      <c r="I20" s="951"/>
      <c r="J20" s="952"/>
      <c r="K20" s="953"/>
      <c r="L20" s="243"/>
    </row>
    <row r="21" spans="1:12" s="122" customFormat="1" ht="50.25" customHeight="1" x14ac:dyDescent="0.25">
      <c r="A21" s="245" t="s">
        <v>69</v>
      </c>
      <c r="B21" s="242">
        <v>43971</v>
      </c>
      <c r="C21" s="918"/>
      <c r="D21" s="918"/>
      <c r="E21" s="919"/>
      <c r="F21" s="919"/>
      <c r="G21" s="916"/>
      <c r="H21" s="917"/>
      <c r="I21" s="951"/>
      <c r="J21" s="952"/>
      <c r="K21" s="953"/>
      <c r="L21" s="243"/>
    </row>
    <row r="22" spans="1:12" s="122" customFormat="1" ht="50.25" customHeight="1" x14ac:dyDescent="0.25">
      <c r="A22" s="245" t="s">
        <v>394</v>
      </c>
      <c r="B22" s="242">
        <v>43971</v>
      </c>
      <c r="C22" s="918"/>
      <c r="D22" s="918"/>
      <c r="E22" s="920"/>
      <c r="F22" s="921"/>
      <c r="G22" s="916"/>
      <c r="H22" s="917"/>
      <c r="I22" s="951"/>
      <c r="J22" s="952"/>
      <c r="K22" s="953"/>
      <c r="L22" s="244"/>
    </row>
    <row r="23" spans="1:12" s="122" customFormat="1" x14ac:dyDescent="0.25">
      <c r="I23" s="123"/>
      <c r="J23" s="123"/>
      <c r="K23" s="123"/>
    </row>
    <row r="24" spans="1:12" s="122" customFormat="1" x14ac:dyDescent="0.25">
      <c r="I24" s="123"/>
      <c r="J24" s="123"/>
      <c r="K24" s="123"/>
    </row>
    <row r="25" spans="1:12" s="122" customFormat="1" x14ac:dyDescent="0.25">
      <c r="I25" s="123"/>
      <c r="J25" s="123"/>
      <c r="K25" s="123"/>
    </row>
    <row r="26" spans="1:12" s="122" customFormat="1" x14ac:dyDescent="0.25">
      <c r="I26" s="123"/>
      <c r="J26" s="123"/>
      <c r="K26" s="123"/>
    </row>
    <row r="27" spans="1:12" s="122" customFormat="1" x14ac:dyDescent="0.25">
      <c r="I27" s="123"/>
      <c r="J27" s="123"/>
      <c r="K27" s="123"/>
    </row>
    <row r="28" spans="1:12" s="122" customFormat="1" x14ac:dyDescent="0.25">
      <c r="I28" s="123"/>
      <c r="J28" s="123"/>
      <c r="K28" s="123"/>
    </row>
    <row r="29" spans="1:12" s="122" customFormat="1" x14ac:dyDescent="0.25">
      <c r="I29" s="123"/>
      <c r="J29" s="123"/>
      <c r="K29" s="123"/>
    </row>
    <row r="30" spans="1:12" s="122" customFormat="1" x14ac:dyDescent="0.25">
      <c r="I30" s="123"/>
      <c r="J30" s="123"/>
      <c r="K30" s="123"/>
    </row>
    <row r="31" spans="1:12" s="122" customFormat="1" x14ac:dyDescent="0.25">
      <c r="I31" s="123"/>
      <c r="J31" s="123"/>
      <c r="K31" s="123"/>
    </row>
    <row r="32" spans="1:12" s="122" customFormat="1" x14ac:dyDescent="0.25">
      <c r="I32" s="123"/>
      <c r="J32" s="123"/>
      <c r="K32" s="123"/>
    </row>
    <row r="33" spans="9:11" s="122" customFormat="1" x14ac:dyDescent="0.25">
      <c r="I33" s="123"/>
      <c r="J33" s="123"/>
      <c r="K33" s="123"/>
    </row>
    <row r="34" spans="9:11" s="122" customFormat="1" x14ac:dyDescent="0.25">
      <c r="I34" s="123"/>
      <c r="J34" s="123"/>
      <c r="K34" s="123"/>
    </row>
    <row r="35" spans="9:11" s="122" customFormat="1" x14ac:dyDescent="0.25">
      <c r="I35" s="123"/>
      <c r="J35" s="123"/>
      <c r="K35" s="123"/>
    </row>
    <row r="36" spans="9:11" s="122" customFormat="1" x14ac:dyDescent="0.25">
      <c r="I36" s="123"/>
      <c r="J36" s="123"/>
      <c r="K36" s="123"/>
    </row>
    <row r="37" spans="9:11" s="122" customFormat="1" x14ac:dyDescent="0.25">
      <c r="I37" s="123"/>
      <c r="J37" s="123"/>
      <c r="K37" s="123"/>
    </row>
    <row r="38" spans="9:11" s="122" customFormat="1" x14ac:dyDescent="0.25">
      <c r="I38" s="123"/>
      <c r="J38" s="123"/>
      <c r="K38" s="123"/>
    </row>
    <row r="39" spans="9:11" s="122" customFormat="1" x14ac:dyDescent="0.25">
      <c r="I39" s="123"/>
      <c r="J39" s="123"/>
      <c r="K39" s="123"/>
    </row>
    <row r="40" spans="9:11" s="122" customFormat="1" x14ac:dyDescent="0.25">
      <c r="I40" s="123"/>
      <c r="J40" s="123"/>
      <c r="K40" s="123"/>
    </row>
    <row r="41" spans="9:11" s="122" customFormat="1" x14ac:dyDescent="0.25">
      <c r="I41" s="123"/>
      <c r="J41" s="123"/>
      <c r="K41" s="123"/>
    </row>
    <row r="42" spans="9:11" s="122" customFormat="1" x14ac:dyDescent="0.25">
      <c r="I42" s="123"/>
      <c r="J42" s="123"/>
      <c r="K42" s="123"/>
    </row>
    <row r="43" spans="9:11" s="122" customFormat="1" x14ac:dyDescent="0.25">
      <c r="I43" s="123"/>
      <c r="J43" s="123"/>
      <c r="K43" s="123"/>
    </row>
    <row r="44" spans="9:11" s="122" customFormat="1" x14ac:dyDescent="0.25">
      <c r="I44" s="123"/>
      <c r="J44" s="123"/>
      <c r="K44" s="123"/>
    </row>
    <row r="45" spans="9:11" s="122" customFormat="1" x14ac:dyDescent="0.25">
      <c r="I45" s="123"/>
      <c r="J45" s="123"/>
      <c r="K45" s="123"/>
    </row>
    <row r="46" spans="9:11" s="122" customFormat="1" x14ac:dyDescent="0.25">
      <c r="I46" s="123"/>
      <c r="J46" s="123"/>
      <c r="K46" s="123"/>
    </row>
    <row r="47" spans="9:11" s="122" customFormat="1" x14ac:dyDescent="0.25">
      <c r="I47" s="123"/>
      <c r="J47" s="123"/>
      <c r="K47" s="123"/>
    </row>
    <row r="48" spans="9:11" s="122" customFormat="1" x14ac:dyDescent="0.25">
      <c r="I48" s="123"/>
      <c r="J48" s="123"/>
      <c r="K48" s="123"/>
    </row>
    <row r="49" spans="9:11" s="122" customFormat="1" x14ac:dyDescent="0.25">
      <c r="I49" s="123"/>
      <c r="J49" s="123"/>
      <c r="K49" s="123"/>
    </row>
    <row r="50" spans="9:11" s="122" customFormat="1" x14ac:dyDescent="0.25">
      <c r="I50" s="123"/>
      <c r="J50" s="123"/>
      <c r="K50" s="123"/>
    </row>
    <row r="51" spans="9:11" s="122" customFormat="1" x14ac:dyDescent="0.25">
      <c r="I51" s="123"/>
      <c r="J51" s="123"/>
      <c r="K51" s="123"/>
    </row>
    <row r="52" spans="9:11" s="122" customFormat="1" x14ac:dyDescent="0.25">
      <c r="I52" s="123"/>
      <c r="J52" s="123"/>
      <c r="K52" s="123"/>
    </row>
    <row r="53" spans="9:11" s="122" customFormat="1" x14ac:dyDescent="0.25">
      <c r="I53" s="123"/>
      <c r="J53" s="123"/>
      <c r="K53" s="123"/>
    </row>
    <row r="54" spans="9:11" s="122" customFormat="1" x14ac:dyDescent="0.25">
      <c r="I54" s="123"/>
      <c r="J54" s="123"/>
      <c r="K54" s="123"/>
    </row>
    <row r="55" spans="9:11" s="122" customFormat="1" x14ac:dyDescent="0.25">
      <c r="I55" s="123"/>
      <c r="J55" s="123"/>
      <c r="K55" s="123"/>
    </row>
    <row r="56" spans="9:11" s="122" customFormat="1" x14ac:dyDescent="0.25">
      <c r="I56" s="123"/>
      <c r="J56" s="123"/>
      <c r="K56" s="123"/>
    </row>
    <row r="57" spans="9:11" s="122" customFormat="1" x14ac:dyDescent="0.25">
      <c r="I57" s="123"/>
      <c r="J57" s="123"/>
      <c r="K57" s="123"/>
    </row>
    <row r="58" spans="9:11" s="122" customFormat="1" x14ac:dyDescent="0.25">
      <c r="I58" s="123"/>
      <c r="J58" s="123"/>
      <c r="K58" s="123"/>
    </row>
    <row r="59" spans="9:11" s="122" customFormat="1" x14ac:dyDescent="0.25">
      <c r="I59" s="123"/>
      <c r="J59" s="123"/>
      <c r="K59" s="123"/>
    </row>
    <row r="60" spans="9:11" s="122" customFormat="1" x14ac:dyDescent="0.25">
      <c r="I60" s="123"/>
      <c r="J60" s="123"/>
      <c r="K60" s="123"/>
    </row>
    <row r="61" spans="9:11" s="122" customFormat="1" x14ac:dyDescent="0.25">
      <c r="I61" s="123"/>
      <c r="J61" s="123"/>
      <c r="K61" s="123"/>
    </row>
    <row r="62" spans="9:11" s="122" customFormat="1" x14ac:dyDescent="0.25">
      <c r="I62" s="123"/>
      <c r="J62" s="123"/>
      <c r="K62" s="123"/>
    </row>
    <row r="63" spans="9:11" s="122" customFormat="1" x14ac:dyDescent="0.25">
      <c r="I63" s="123"/>
      <c r="J63" s="123"/>
      <c r="K63" s="123"/>
    </row>
    <row r="64" spans="9:11" s="122" customFormat="1" x14ac:dyDescent="0.25">
      <c r="I64" s="123"/>
      <c r="J64" s="123"/>
      <c r="K64" s="123"/>
    </row>
    <row r="65" spans="9:11" s="122" customFormat="1" x14ac:dyDescent="0.25">
      <c r="I65" s="123"/>
      <c r="J65" s="123"/>
      <c r="K65" s="123"/>
    </row>
    <row r="66" spans="9:11" s="122" customFormat="1" x14ac:dyDescent="0.25">
      <c r="I66" s="123"/>
      <c r="J66" s="123"/>
      <c r="K66" s="123"/>
    </row>
    <row r="67" spans="9:11" s="122" customFormat="1" x14ac:dyDescent="0.25">
      <c r="I67" s="123"/>
      <c r="J67" s="123"/>
      <c r="K67" s="123"/>
    </row>
    <row r="68" spans="9:11" s="122" customFormat="1" x14ac:dyDescent="0.25">
      <c r="I68" s="123"/>
      <c r="J68" s="123"/>
      <c r="K68" s="123"/>
    </row>
    <row r="69" spans="9:11" s="122" customFormat="1" x14ac:dyDescent="0.25">
      <c r="I69" s="123"/>
      <c r="J69" s="123"/>
      <c r="K69" s="123"/>
    </row>
    <row r="70" spans="9:11" s="122" customFormat="1" x14ac:dyDescent="0.25">
      <c r="I70" s="123"/>
      <c r="J70" s="123"/>
      <c r="K70" s="123"/>
    </row>
    <row r="71" spans="9:11" s="122" customFormat="1" x14ac:dyDescent="0.25">
      <c r="I71" s="123"/>
      <c r="J71" s="123"/>
      <c r="K71" s="123"/>
    </row>
    <row r="72" spans="9:11" s="122" customFormat="1" x14ac:dyDescent="0.25">
      <c r="I72" s="123"/>
      <c r="J72" s="123"/>
      <c r="K72" s="123"/>
    </row>
    <row r="73" spans="9:11" s="122" customFormat="1" x14ac:dyDescent="0.25">
      <c r="I73" s="123"/>
      <c r="J73" s="123"/>
      <c r="K73" s="123"/>
    </row>
    <row r="74" spans="9:11" s="122" customFormat="1" x14ac:dyDescent="0.25">
      <c r="I74" s="123"/>
      <c r="J74" s="123"/>
      <c r="K74" s="123"/>
    </row>
    <row r="75" spans="9:11" s="122" customFormat="1" x14ac:dyDescent="0.25">
      <c r="I75" s="123"/>
      <c r="J75" s="123"/>
      <c r="K75" s="123"/>
    </row>
    <row r="76" spans="9:11" s="122" customFormat="1" x14ac:dyDescent="0.25">
      <c r="I76" s="123"/>
      <c r="J76" s="123"/>
      <c r="K76" s="123"/>
    </row>
    <row r="77" spans="9:11" s="122" customFormat="1" x14ac:dyDescent="0.25">
      <c r="I77" s="123"/>
      <c r="J77" s="123"/>
      <c r="K77" s="123"/>
    </row>
    <row r="78" spans="9:11" s="122" customFormat="1" x14ac:dyDescent="0.25">
      <c r="I78" s="123"/>
      <c r="J78" s="123"/>
      <c r="K78" s="123"/>
    </row>
    <row r="79" spans="9:11" s="122" customFormat="1" x14ac:dyDescent="0.25">
      <c r="I79" s="123"/>
      <c r="J79" s="123"/>
      <c r="K79" s="123"/>
    </row>
    <row r="80" spans="9:11" s="122" customFormat="1" x14ac:dyDescent="0.25">
      <c r="I80" s="123"/>
      <c r="J80" s="123"/>
      <c r="K80" s="123"/>
    </row>
    <row r="81" spans="9:11" s="122" customFormat="1" x14ac:dyDescent="0.25">
      <c r="I81" s="123"/>
      <c r="J81" s="123"/>
      <c r="K81" s="123"/>
    </row>
    <row r="82" spans="9:11" s="122" customFormat="1" x14ac:dyDescent="0.25">
      <c r="I82" s="123"/>
      <c r="J82" s="123"/>
      <c r="K82" s="123"/>
    </row>
    <row r="83" spans="9:11" s="122" customFormat="1" x14ac:dyDescent="0.25">
      <c r="I83" s="123"/>
      <c r="J83" s="123"/>
      <c r="K83" s="123"/>
    </row>
    <row r="84" spans="9:11" s="122" customFormat="1" x14ac:dyDescent="0.25">
      <c r="I84" s="123"/>
      <c r="J84" s="123"/>
      <c r="K84" s="123"/>
    </row>
    <row r="85" spans="9:11" s="122" customFormat="1" x14ac:dyDescent="0.25">
      <c r="I85" s="123"/>
      <c r="J85" s="123"/>
      <c r="K85" s="123"/>
    </row>
    <row r="86" spans="9:11" s="122" customFormat="1" x14ac:dyDescent="0.25">
      <c r="I86" s="123"/>
      <c r="J86" s="123"/>
      <c r="K86" s="123"/>
    </row>
    <row r="87" spans="9:11" s="122" customFormat="1" x14ac:dyDescent="0.25">
      <c r="I87" s="123"/>
      <c r="J87" s="123"/>
      <c r="K87" s="123"/>
    </row>
    <row r="88" spans="9:11" s="122" customFormat="1" x14ac:dyDescent="0.25">
      <c r="I88" s="123"/>
      <c r="J88" s="123"/>
      <c r="K88" s="123"/>
    </row>
    <row r="89" spans="9:11" s="122" customFormat="1" x14ac:dyDescent="0.25">
      <c r="I89" s="123"/>
      <c r="J89" s="123"/>
      <c r="K89" s="123"/>
    </row>
    <row r="90" spans="9:11" s="122" customFormat="1" x14ac:dyDescent="0.25">
      <c r="I90" s="123"/>
      <c r="J90" s="123"/>
      <c r="K90" s="123"/>
    </row>
    <row r="91" spans="9:11" s="122" customFormat="1" x14ac:dyDescent="0.25">
      <c r="I91" s="123"/>
      <c r="J91" s="123"/>
      <c r="K91" s="123"/>
    </row>
    <row r="92" spans="9:11" s="122" customFormat="1" x14ac:dyDescent="0.25">
      <c r="I92" s="123"/>
      <c r="J92" s="123"/>
      <c r="K92" s="123"/>
    </row>
    <row r="93" spans="9:11" s="122" customFormat="1" x14ac:dyDescent="0.25">
      <c r="I93" s="123"/>
      <c r="J93" s="123"/>
      <c r="K93" s="123"/>
    </row>
    <row r="94" spans="9:11" s="122" customFormat="1" x14ac:dyDescent="0.25">
      <c r="I94" s="123"/>
      <c r="J94" s="123"/>
      <c r="K94" s="123"/>
    </row>
    <row r="95" spans="9:11" s="122" customFormat="1" x14ac:dyDescent="0.25">
      <c r="I95" s="123"/>
      <c r="J95" s="123"/>
      <c r="K95" s="123"/>
    </row>
    <row r="96" spans="9:11" s="122" customFormat="1" x14ac:dyDescent="0.25">
      <c r="I96" s="123"/>
      <c r="J96" s="123"/>
      <c r="K96" s="123"/>
    </row>
    <row r="97" spans="9:11" s="122" customFormat="1" x14ac:dyDescent="0.25">
      <c r="I97" s="123"/>
      <c r="J97" s="123"/>
      <c r="K97" s="123"/>
    </row>
    <row r="98" spans="9:11" s="122" customFormat="1" x14ac:dyDescent="0.25">
      <c r="I98" s="123"/>
      <c r="J98" s="123"/>
      <c r="K98" s="123"/>
    </row>
    <row r="99" spans="9:11" s="122" customFormat="1" x14ac:dyDescent="0.25">
      <c r="I99" s="123"/>
      <c r="J99" s="123"/>
      <c r="K99" s="123"/>
    </row>
    <row r="100" spans="9:11" s="122" customFormat="1" x14ac:dyDescent="0.25">
      <c r="I100" s="123"/>
      <c r="J100" s="123"/>
      <c r="K100" s="123"/>
    </row>
    <row r="101" spans="9:11" s="122" customFormat="1" x14ac:dyDescent="0.25">
      <c r="I101" s="123"/>
      <c r="J101" s="123"/>
      <c r="K101" s="123"/>
    </row>
    <row r="102" spans="9:11" s="122" customFormat="1" x14ac:dyDescent="0.25">
      <c r="I102" s="123"/>
      <c r="J102" s="123"/>
      <c r="K102" s="123"/>
    </row>
    <row r="103" spans="9:11" s="122" customFormat="1" x14ac:dyDescent="0.25">
      <c r="I103" s="123"/>
      <c r="J103" s="123"/>
      <c r="K103" s="123"/>
    </row>
    <row r="104" spans="9:11" s="122" customFormat="1" x14ac:dyDescent="0.25">
      <c r="I104" s="123"/>
      <c r="J104" s="123"/>
      <c r="K104" s="123"/>
    </row>
    <row r="105" spans="9:11" s="122" customFormat="1" x14ac:dyDescent="0.25">
      <c r="I105" s="123"/>
      <c r="J105" s="123"/>
      <c r="K105" s="123"/>
    </row>
    <row r="106" spans="9:11" s="122" customFormat="1" x14ac:dyDescent="0.25">
      <c r="I106" s="123"/>
      <c r="J106" s="123"/>
      <c r="K106" s="123"/>
    </row>
    <row r="107" spans="9:11" s="122" customFormat="1" x14ac:dyDescent="0.25">
      <c r="I107" s="123"/>
      <c r="J107" s="123"/>
      <c r="K107" s="123"/>
    </row>
    <row r="108" spans="9:11" s="122" customFormat="1" x14ac:dyDescent="0.25">
      <c r="I108" s="123"/>
      <c r="J108" s="123"/>
      <c r="K108" s="123"/>
    </row>
    <row r="109" spans="9:11" s="122" customFormat="1" x14ac:dyDescent="0.25">
      <c r="I109" s="123"/>
      <c r="J109" s="123"/>
      <c r="K109" s="123"/>
    </row>
    <row r="110" spans="9:11" s="122" customFormat="1" x14ac:dyDescent="0.25">
      <c r="I110" s="123"/>
      <c r="J110" s="123"/>
      <c r="K110" s="123"/>
    </row>
    <row r="111" spans="9:11" s="122" customFormat="1" x14ac:dyDescent="0.25">
      <c r="I111" s="123"/>
      <c r="J111" s="123"/>
      <c r="K111" s="123"/>
    </row>
    <row r="112" spans="9:11" s="122" customFormat="1" x14ac:dyDescent="0.25">
      <c r="I112" s="123"/>
      <c r="J112" s="123"/>
      <c r="K112" s="123"/>
    </row>
    <row r="113" spans="9:11" s="122" customFormat="1" x14ac:dyDescent="0.25">
      <c r="I113" s="123"/>
      <c r="J113" s="123"/>
      <c r="K113" s="123"/>
    </row>
    <row r="114" spans="9:11" s="122" customFormat="1" x14ac:dyDescent="0.25">
      <c r="I114" s="123"/>
      <c r="J114" s="123"/>
      <c r="K114" s="123"/>
    </row>
    <row r="115" spans="9:11" s="122" customFormat="1" x14ac:dyDescent="0.25">
      <c r="I115" s="123"/>
      <c r="J115" s="123"/>
      <c r="K115" s="123"/>
    </row>
    <row r="116" spans="9:11" s="122" customFormat="1" x14ac:dyDescent="0.25">
      <c r="I116" s="123"/>
      <c r="J116" s="123"/>
      <c r="K116" s="123"/>
    </row>
    <row r="117" spans="9:11" s="122" customFormat="1" x14ac:dyDescent="0.25">
      <c r="I117" s="123"/>
      <c r="J117" s="123"/>
      <c r="K117" s="123"/>
    </row>
    <row r="118" spans="9:11" s="122" customFormat="1" x14ac:dyDescent="0.25">
      <c r="I118" s="123"/>
      <c r="J118" s="123"/>
      <c r="K118" s="123"/>
    </row>
    <row r="119" spans="9:11" s="122" customFormat="1" x14ac:dyDescent="0.25">
      <c r="I119" s="123"/>
      <c r="J119" s="123"/>
      <c r="K119" s="123"/>
    </row>
    <row r="120" spans="9:11" s="122" customFormat="1" x14ac:dyDescent="0.25">
      <c r="I120" s="123"/>
      <c r="J120" s="123"/>
      <c r="K120" s="123"/>
    </row>
    <row r="121" spans="9:11" s="122" customFormat="1" x14ac:dyDescent="0.25">
      <c r="I121" s="123"/>
      <c r="J121" s="123"/>
      <c r="K121" s="123"/>
    </row>
    <row r="122" spans="9:11" s="122" customFormat="1" x14ac:dyDescent="0.25">
      <c r="I122" s="123"/>
      <c r="J122" s="123"/>
      <c r="K122" s="123"/>
    </row>
    <row r="123" spans="9:11" s="122" customFormat="1" x14ac:dyDescent="0.25">
      <c r="I123" s="123"/>
      <c r="J123" s="123"/>
      <c r="K123" s="123"/>
    </row>
    <row r="124" spans="9:11" s="122" customFormat="1" x14ac:dyDescent="0.25">
      <c r="I124" s="123"/>
      <c r="J124" s="123"/>
      <c r="K124" s="123"/>
    </row>
    <row r="125" spans="9:11" s="122" customFormat="1" x14ac:dyDescent="0.25">
      <c r="I125" s="123"/>
      <c r="J125" s="123"/>
      <c r="K125" s="123"/>
    </row>
    <row r="126" spans="9:11" s="122" customFormat="1" x14ac:dyDescent="0.25">
      <c r="I126" s="123"/>
      <c r="J126" s="123"/>
      <c r="K126" s="123"/>
    </row>
    <row r="127" spans="9:11" s="122" customFormat="1" x14ac:dyDescent="0.25">
      <c r="I127" s="123"/>
      <c r="J127" s="123"/>
      <c r="K127" s="123"/>
    </row>
    <row r="128" spans="9:11" s="122" customFormat="1" x14ac:dyDescent="0.25">
      <c r="I128" s="123"/>
      <c r="J128" s="123"/>
      <c r="K128" s="123"/>
    </row>
    <row r="129" spans="9:11" s="122" customFormat="1" x14ac:dyDescent="0.25">
      <c r="I129" s="123"/>
      <c r="J129" s="123"/>
      <c r="K129" s="123"/>
    </row>
    <row r="130" spans="9:11" s="122" customFormat="1" x14ac:dyDescent="0.25">
      <c r="I130" s="123"/>
      <c r="J130" s="123"/>
      <c r="K130" s="123"/>
    </row>
    <row r="131" spans="9:11" s="122" customFormat="1" x14ac:dyDescent="0.25">
      <c r="I131" s="123"/>
      <c r="J131" s="123"/>
      <c r="K131" s="123"/>
    </row>
    <row r="132" spans="9:11" s="122" customFormat="1" x14ac:dyDescent="0.25">
      <c r="I132" s="123"/>
      <c r="J132" s="123"/>
      <c r="K132" s="123"/>
    </row>
    <row r="133" spans="9:11" s="122" customFormat="1" x14ac:dyDescent="0.25">
      <c r="I133" s="123"/>
      <c r="J133" s="123"/>
      <c r="K133" s="123"/>
    </row>
    <row r="134" spans="9:11" s="122" customFormat="1" x14ac:dyDescent="0.25">
      <c r="I134" s="123"/>
      <c r="J134" s="123"/>
      <c r="K134" s="123"/>
    </row>
    <row r="135" spans="9:11" s="122" customFormat="1" x14ac:dyDescent="0.25">
      <c r="I135" s="123"/>
      <c r="J135" s="123"/>
      <c r="K135" s="123"/>
    </row>
    <row r="136" spans="9:11" s="122" customFormat="1" x14ac:dyDescent="0.25">
      <c r="I136" s="123"/>
      <c r="J136" s="123"/>
      <c r="K136" s="123"/>
    </row>
    <row r="137" spans="9:11" s="122" customFormat="1" x14ac:dyDescent="0.25">
      <c r="I137" s="123"/>
      <c r="J137" s="123"/>
      <c r="K137" s="123"/>
    </row>
    <row r="138" spans="9:11" s="122" customFormat="1" x14ac:dyDescent="0.25">
      <c r="I138" s="123"/>
      <c r="J138" s="123"/>
      <c r="K138" s="123"/>
    </row>
    <row r="139" spans="9:11" s="122" customFormat="1" x14ac:dyDescent="0.25">
      <c r="I139" s="123"/>
      <c r="J139" s="123"/>
      <c r="K139" s="123"/>
    </row>
    <row r="140" spans="9:11" s="122" customFormat="1" x14ac:dyDescent="0.25">
      <c r="I140" s="123"/>
      <c r="J140" s="123"/>
      <c r="K140" s="123"/>
    </row>
    <row r="141" spans="9:11" s="122" customFormat="1" x14ac:dyDescent="0.25">
      <c r="I141" s="123"/>
      <c r="J141" s="123"/>
      <c r="K141" s="123"/>
    </row>
    <row r="142" spans="9:11" s="122" customFormat="1" x14ac:dyDescent="0.25">
      <c r="I142" s="123"/>
      <c r="J142" s="123"/>
      <c r="K142" s="123"/>
    </row>
    <row r="143" spans="9:11" s="122" customFormat="1" x14ac:dyDescent="0.25">
      <c r="I143" s="123"/>
      <c r="J143" s="123"/>
      <c r="K143" s="123"/>
    </row>
    <row r="144" spans="9:11" s="122" customFormat="1" x14ac:dyDescent="0.25">
      <c r="I144" s="123"/>
      <c r="J144" s="123"/>
      <c r="K144" s="123"/>
    </row>
    <row r="145" spans="9:11" s="122" customFormat="1" x14ac:dyDescent="0.25">
      <c r="I145" s="123"/>
      <c r="J145" s="123"/>
      <c r="K145" s="123"/>
    </row>
    <row r="146" spans="9:11" s="122" customFormat="1" x14ac:dyDescent="0.25">
      <c r="I146" s="123"/>
      <c r="J146" s="123"/>
      <c r="K146" s="123"/>
    </row>
    <row r="147" spans="9:11" s="122" customFormat="1" x14ac:dyDescent="0.25">
      <c r="I147" s="123"/>
      <c r="J147" s="123"/>
      <c r="K147" s="123"/>
    </row>
    <row r="148" spans="9:11" s="122" customFormat="1" x14ac:dyDescent="0.25">
      <c r="I148" s="123"/>
      <c r="J148" s="123"/>
      <c r="K148" s="123"/>
    </row>
    <row r="149" spans="9:11" s="122" customFormat="1" x14ac:dyDescent="0.25">
      <c r="I149" s="123"/>
      <c r="J149" s="123"/>
      <c r="K149" s="123"/>
    </row>
    <row r="150" spans="9:11" s="122" customFormat="1" x14ac:dyDescent="0.25">
      <c r="I150" s="123"/>
      <c r="J150" s="123"/>
      <c r="K150" s="123"/>
    </row>
    <row r="151" spans="9:11" s="122" customFormat="1" x14ac:dyDescent="0.25">
      <c r="I151" s="123"/>
      <c r="J151" s="123"/>
      <c r="K151" s="123"/>
    </row>
    <row r="152" spans="9:11" s="122" customFormat="1" x14ac:dyDescent="0.25">
      <c r="I152" s="123"/>
      <c r="J152" s="123"/>
      <c r="K152" s="123"/>
    </row>
    <row r="153" spans="9:11" s="122" customFormat="1" x14ac:dyDescent="0.25">
      <c r="I153" s="123"/>
      <c r="J153" s="123"/>
      <c r="K153" s="123"/>
    </row>
    <row r="154" spans="9:11" s="122" customFormat="1" x14ac:dyDescent="0.25">
      <c r="I154" s="123"/>
      <c r="J154" s="123"/>
      <c r="K154" s="123"/>
    </row>
    <row r="155" spans="9:11" s="122" customFormat="1" x14ac:dyDescent="0.25">
      <c r="I155" s="123"/>
      <c r="J155" s="123"/>
      <c r="K155" s="123"/>
    </row>
    <row r="156" spans="9:11" s="122" customFormat="1" x14ac:dyDescent="0.25">
      <c r="I156" s="123"/>
      <c r="J156" s="123"/>
      <c r="K156" s="123"/>
    </row>
    <row r="157" spans="9:11" s="122" customFormat="1" x14ac:dyDescent="0.25">
      <c r="I157" s="123"/>
      <c r="J157" s="123"/>
      <c r="K157" s="123"/>
    </row>
    <row r="158" spans="9:11" s="122" customFormat="1" x14ac:dyDescent="0.25">
      <c r="I158" s="123"/>
      <c r="J158" s="123"/>
      <c r="K158" s="123"/>
    </row>
    <row r="159" spans="9:11" s="122" customFormat="1" x14ac:dyDescent="0.25">
      <c r="I159" s="123"/>
      <c r="J159" s="123"/>
      <c r="K159" s="123"/>
    </row>
    <row r="160" spans="9:11" s="122" customFormat="1" x14ac:dyDescent="0.25">
      <c r="I160" s="123"/>
      <c r="J160" s="123"/>
      <c r="K160" s="123"/>
    </row>
    <row r="161" spans="9:11" s="122" customFormat="1" x14ac:dyDescent="0.25">
      <c r="I161" s="123"/>
      <c r="J161" s="123"/>
      <c r="K161" s="123"/>
    </row>
    <row r="162" spans="9:11" s="122" customFormat="1" x14ac:dyDescent="0.25">
      <c r="I162" s="123"/>
      <c r="J162" s="123"/>
      <c r="K162" s="123"/>
    </row>
    <row r="163" spans="9:11" s="122" customFormat="1" x14ac:dyDescent="0.25">
      <c r="I163" s="123"/>
      <c r="J163" s="123"/>
      <c r="K163" s="123"/>
    </row>
    <row r="164" spans="9:11" s="122" customFormat="1" x14ac:dyDescent="0.25">
      <c r="I164" s="123"/>
      <c r="J164" s="123"/>
      <c r="K164" s="123"/>
    </row>
    <row r="165" spans="9:11" s="122" customFormat="1" x14ac:dyDescent="0.25">
      <c r="I165" s="123"/>
      <c r="J165" s="123"/>
      <c r="K165" s="123"/>
    </row>
    <row r="166" spans="9:11" s="122" customFormat="1" x14ac:dyDescent="0.25">
      <c r="I166" s="123"/>
      <c r="J166" s="123"/>
      <c r="K166" s="123"/>
    </row>
    <row r="167" spans="9:11" s="122" customFormat="1" x14ac:dyDescent="0.25">
      <c r="I167" s="123"/>
      <c r="J167" s="123"/>
      <c r="K167" s="123"/>
    </row>
    <row r="168" spans="9:11" s="122" customFormat="1" x14ac:dyDescent="0.25">
      <c r="I168" s="123"/>
      <c r="J168" s="123"/>
      <c r="K168" s="123"/>
    </row>
    <row r="169" spans="9:11" s="122" customFormat="1" x14ac:dyDescent="0.25">
      <c r="I169" s="123"/>
      <c r="J169" s="123"/>
      <c r="K169" s="123"/>
    </row>
    <row r="170" spans="9:11" s="122" customFormat="1" x14ac:dyDescent="0.25">
      <c r="I170" s="123"/>
      <c r="J170" s="123"/>
      <c r="K170" s="123"/>
    </row>
    <row r="171" spans="9:11" s="122" customFormat="1" x14ac:dyDescent="0.25">
      <c r="I171" s="123"/>
      <c r="J171" s="123"/>
      <c r="K171" s="123"/>
    </row>
    <row r="172" spans="9:11" s="122" customFormat="1" x14ac:dyDescent="0.25">
      <c r="I172" s="123"/>
      <c r="J172" s="123"/>
      <c r="K172" s="123"/>
    </row>
  </sheetData>
  <mergeCells count="39">
    <mergeCell ref="I19:K19"/>
    <mergeCell ref="I20:K20"/>
    <mergeCell ref="I22:K22"/>
    <mergeCell ref="I21:K21"/>
    <mergeCell ref="L13:L14"/>
    <mergeCell ref="J14:K14"/>
    <mergeCell ref="A2:L2"/>
    <mergeCell ref="A4:C4"/>
    <mergeCell ref="D4:D5"/>
    <mergeCell ref="E4:E5"/>
    <mergeCell ref="F4:K4"/>
    <mergeCell ref="C18:D18"/>
    <mergeCell ref="E18:F18"/>
    <mergeCell ref="G18:H18"/>
    <mergeCell ref="F14:G14"/>
    <mergeCell ref="H14:I14"/>
    <mergeCell ref="A17:D17"/>
    <mergeCell ref="E17:H17"/>
    <mergeCell ref="I18:K18"/>
    <mergeCell ref="I17:L17"/>
    <mergeCell ref="F15:G15"/>
    <mergeCell ref="H15:I15"/>
    <mergeCell ref="J15:K15"/>
    <mergeCell ref="A13:C15"/>
    <mergeCell ref="D13:D14"/>
    <mergeCell ref="E13:E14"/>
    <mergeCell ref="F13:K13"/>
    <mergeCell ref="G19:H19"/>
    <mergeCell ref="G20:H20"/>
    <mergeCell ref="G21:H21"/>
    <mergeCell ref="G22:H22"/>
    <mergeCell ref="C22:D22"/>
    <mergeCell ref="C21:D21"/>
    <mergeCell ref="E21:F21"/>
    <mergeCell ref="C19:D19"/>
    <mergeCell ref="E19:F19"/>
    <mergeCell ref="C20:D20"/>
    <mergeCell ref="E20:F20"/>
    <mergeCell ref="E22:F22"/>
  </mergeCells>
  <conditionalFormatting sqref="H6:H12">
    <cfRule type="containsText" dxfId="17" priority="38" stopIfTrue="1" operator="containsText" text="Riesgo Alto">
      <formula>NOT(ISERROR(SEARCH("Riesgo Alto",H6)))</formula>
    </cfRule>
    <cfRule type="containsText" dxfId="16" priority="39" stopIfTrue="1" operator="containsText" text="Riesgo Moderado">
      <formula>NOT(ISERROR(SEARCH("Riesgo Moderado",H6)))</formula>
    </cfRule>
    <cfRule type="containsText" dxfId="15" priority="40" stopIfTrue="1" operator="containsText" text="Riesgo Bajo">
      <formula>NOT(ISERROR(SEARCH("Riesgo Bajo",H6)))</formula>
    </cfRule>
    <cfRule type="containsText" dxfId="14" priority="41" stopIfTrue="1" operator="containsText" text="Riesgo Alto">
      <formula>NOT(ISERROR(SEARCH("Riesgo Alto",H6)))</formula>
    </cfRule>
    <cfRule type="containsText" dxfId="13" priority="42" stopIfTrue="1" operator="containsText" text="Riesgo Extremo">
      <formula>NOT(ISERROR(SEARCH("Riesgo Extremo",H6)))</formula>
    </cfRule>
  </conditionalFormatting>
  <conditionalFormatting sqref="H6:H12">
    <cfRule type="containsText" dxfId="12" priority="37" stopIfTrue="1" operator="containsText" text="Riesgo Extremo">
      <formula>NOT(ISERROR(SEARCH("Riesgo Extremo",H6)))</formula>
    </cfRule>
  </conditionalFormatting>
  <conditionalFormatting sqref="K11:K12">
    <cfRule type="containsText" dxfId="11" priority="32" stopIfTrue="1" operator="containsText" text="Riesgo Alto">
      <formula>NOT(ISERROR(SEARCH("Riesgo Alto",K11)))</formula>
    </cfRule>
    <cfRule type="containsText" dxfId="10" priority="33" stopIfTrue="1" operator="containsText" text="Riesgo Moderado">
      <formula>NOT(ISERROR(SEARCH("Riesgo Moderado",K11)))</formula>
    </cfRule>
    <cfRule type="containsText" dxfId="9" priority="34" stopIfTrue="1" operator="containsText" text="Riesgo Bajo">
      <formula>NOT(ISERROR(SEARCH("Riesgo Bajo",K11)))</formula>
    </cfRule>
    <cfRule type="containsText" dxfId="8" priority="35" stopIfTrue="1" operator="containsText" text="Riesgo Alto">
      <formula>NOT(ISERROR(SEARCH("Riesgo Alto",K11)))</formula>
    </cfRule>
    <cfRule type="containsText" dxfId="7" priority="36" stopIfTrue="1" operator="containsText" text="Riesgo Extremo">
      <formula>NOT(ISERROR(SEARCH("Riesgo Extremo",K11)))</formula>
    </cfRule>
  </conditionalFormatting>
  <conditionalFormatting sqref="K11:K12">
    <cfRule type="containsText" dxfId="6" priority="31" stopIfTrue="1" operator="containsText" text="Riesgo Extremo">
      <formula>NOT(ISERROR(SEARCH("Riesgo Extremo",K11)))</formula>
    </cfRule>
  </conditionalFormatting>
  <conditionalFormatting sqref="K6:K10">
    <cfRule type="containsText" dxfId="5" priority="2" stopIfTrue="1" operator="containsText" text="Riesgo Alto">
      <formula>NOT(ISERROR(SEARCH("Riesgo Alto",K6)))</formula>
    </cfRule>
    <cfRule type="containsText" dxfId="4" priority="3" stopIfTrue="1" operator="containsText" text="Riesgo Moderado">
      <formula>NOT(ISERROR(SEARCH("Riesgo Moderado",K6)))</formula>
    </cfRule>
    <cfRule type="containsText" dxfId="3" priority="4" stopIfTrue="1" operator="containsText" text="Riesgo Bajo">
      <formula>NOT(ISERROR(SEARCH("Riesgo Bajo",K6)))</formula>
    </cfRule>
    <cfRule type="containsText" dxfId="2" priority="5" stopIfTrue="1" operator="containsText" text="Riesgo Alto">
      <formula>NOT(ISERROR(SEARCH("Riesgo Alto",K6)))</formula>
    </cfRule>
    <cfRule type="containsText" dxfId="1" priority="6" stopIfTrue="1" operator="containsText" text="Riesgo Extremo">
      <formula>NOT(ISERROR(SEARCH("Riesgo Extremo",K6)))</formula>
    </cfRule>
  </conditionalFormatting>
  <conditionalFormatting sqref="K6:K10">
    <cfRule type="containsText" dxfId="0" priority="1" stopIfTrue="1" operator="containsText" text="Riesgo Extremo">
      <formula>NOT(ISERROR(SEARCH("Riesgo Extremo",K6)))</formula>
    </cfRule>
  </conditionalFormatting>
  <dataValidations disablePrompts="1" count="2">
    <dataValidation type="list" allowBlank="1" showInputMessage="1" showErrorMessage="1" sqref="WVL14:WVL15 WLP14:WLP15 WBT14:WBT15 VRX14:VRX15 VIB14:VIB15 UYF14:UYF15 UOJ14:UOJ15 UEN14:UEN15 TUR14:TUR15 TKV14:TKV15 TAZ14:TAZ15 SRD14:SRD15 SHH14:SHH15 RXL14:RXL15 RNP14:RNP15 RDT14:RDT15 QTX14:QTX15 QKB14:QKB15 QAF14:QAF15 PQJ14:PQJ15 PGN14:PGN15 OWR14:OWR15 OMV14:OMV15 OCZ14:OCZ15 NTD14:NTD15 NJH14:NJH15 MZL14:MZL15 MPP14:MPP15 MFT14:MFT15 LVX14:LVX15 LMB14:LMB15 LCF14:LCF15 KSJ14:KSJ15 KIN14:KIN15 JYR14:JYR15 JOV14:JOV15 JEZ14:JEZ15 IVD14:IVD15 ILH14:ILH15 IBL14:IBL15 HRP14:HRP15 HHT14:HHT15 GXX14:GXX15 GOB14:GOB15 GEF14:GEF15 FUJ14:FUJ15 FKN14:FKN15 FAR14:FAR15 EQV14:EQV15 EGZ14:EGZ15 DXD14:DXD15 DNH14:DNH15 DDL14:DDL15 CTP14:CTP15 CJT14:CJT15 BZX14:BZX15 BQB14:BQB15 BGF14:BGF15 AWJ14:AWJ15 AMN14:AMN15 ACR14:ACR15 SV14:SV15 IZ14:IZ15 G14:G15 WVN14:WVN15 WLR14:WLR15 WBV14:WBV15 VRZ14:VRZ15 VID14:VID15 UYH14:UYH15 UOL14:UOL15 UEP14:UEP15 TUT14:TUT15 TKX14:TKX15 TBB14:TBB15 SRF14:SRF15 SHJ14:SHJ15 RXN14:RXN15 RNR14:RNR15 RDV14:RDV15 QTZ14:QTZ15 QKD14:QKD15 QAH14:QAH15 PQL14:PQL15 PGP14:PGP15 OWT14:OWT15 OMX14:OMX15 ODB14:ODB15 NTF14:NTF15 NJJ14:NJJ15 MZN14:MZN15 MPR14:MPR15 MFV14:MFV15 LVZ14:LVZ15 LMD14:LMD15 LCH14:LCH15 KSL14:KSL15 KIP14:KIP15 JYT14:JYT15 JOX14:JOX15 JFB14:JFB15 IVF14:IVF15 ILJ14:ILJ15 IBN14:IBN15 HRR14:HRR15 HHV14:HHV15 GXZ14:GXZ15 GOD14:GOD15 GEH14:GEH15 FUL14:FUL15 FKP14:FKP15 FAT14:FAT15 EQX14:EQX15 EHB14:EHB15 DXF14:DXF15 DNJ14:DNJ15 DDN14:DDN15 CTR14:CTR15 CJV14:CJV15 BZZ14:BZZ15 BQD14:BQD15 BGH14:BGH15 AWL14:AWL15 AMP14:AMP15 ACT14:ACT15 SX14:SX15 JB14:JB15 K14:K15 WVR14:WVR15 WLV14:WLV15 WBZ14:WBZ15 VSD14:VSD15 VIH14:VIH15 UYL14:UYL15 UOP14:UOP15 UET14:UET15 TUX14:TUX15 TLB14:TLB15 TBF14:TBF15 SRJ14:SRJ15 SHN14:SHN15 RXR14:RXR15 RNV14:RNV15 RDZ14:RDZ15 QUD14:QUD15 QKH14:QKH15 QAL14:QAL15 PQP14:PQP15 PGT14:PGT15 OWX14:OWX15 ONB14:ONB15 ODF14:ODF15 NTJ14:NTJ15 NJN14:NJN15 MZR14:MZR15 MPV14:MPV15 MFZ14:MFZ15 LWD14:LWD15 LMH14:LMH15 LCL14:LCL15 KSP14:KSP15 KIT14:KIT15 JYX14:JYX15 JPB14:JPB15 JFF14:JFF15 IVJ14:IVJ15 ILN14:ILN15 IBR14:IBR15 HRV14:HRV15 HHZ14:HHZ15 GYD14:GYD15 GOH14:GOH15 GEL14:GEL15 FUP14:FUP15 FKT14:FKT15 FAX14:FAX15 ERB14:ERB15 EHF14:EHF15 DXJ14:DXJ15 DNN14:DNN15 DDR14:DDR15 CTV14:CTV15 CJZ14:CJZ15 CAD14:CAD15 BQH14:BQH15 BGL14:BGL15 AWP14:AWP15 AMT14:AMT15 ACX14:ACX15 TB14:TB15 JF14:JF15 I14:I15 WVP14:WVP15 WLT14:WLT15 WBX14:WBX15 VSB14:VSB15 VIF14:VIF15 UYJ14:UYJ15 UON14:UON15 UER14:UER15 TUV14:TUV15 TKZ14:TKZ15 TBD14:TBD15 SRH14:SRH15 SHL14:SHL15 RXP14:RXP15 RNT14:RNT15 RDX14:RDX15 QUB14:QUB15 QKF14:QKF15 QAJ14:QAJ15 PQN14:PQN15 PGR14:PGR15 OWV14:OWV15 OMZ14:OMZ15 ODD14:ODD15 NTH14:NTH15 NJL14:NJL15 MZP14:MZP15 MPT14:MPT15 MFX14:MFX15 LWB14:LWB15 LMF14:LMF15 LCJ14:LCJ15 KSN14:KSN15 KIR14:KIR15 JYV14:JYV15 JOZ14:JOZ15 JFD14:JFD15 IVH14:IVH15 ILL14:ILL15 IBP14:IBP15 HRT14:HRT15 HHX14:HHX15 GYB14:GYB15 GOF14:GOF15 GEJ14:GEJ15 FUN14:FUN15 FKR14:FKR15 FAV14:FAV15 EQZ14:EQZ15 EHD14:EHD15 DXH14:DXH15 DNL14:DNL15 DDP14:DDP15 CTT14:CTT15 CJX14:CJX15 CAB14:CAB15 BQF14:BQF15 BGJ14:BGJ15 AWN14:AWN15 AMR14:AMR15 ACV14:ACV15 SZ14:SZ15 JD14:JD15 WWB12:WWB15 WMF12:WMF15 WCJ12:WCJ15 VSN12:VSN15 VIR12:VIR15 UYV12:UYV15 UOZ12:UOZ15 UFD12:UFD15 TVH12:TVH15 TLL12:TLL15 TBP12:TBP15 SRT12:SRT15 SHX12:SHX15 RYB12:RYB15 ROF12:ROF15 REJ12:REJ15 QUN12:QUN15 QKR12:QKR15 QAV12:QAV15 PQZ12:PQZ15 PHD12:PHD15 OXH12:OXH15 ONL12:ONL15 ODP12:ODP15 NTT12:NTT15 NJX12:NJX15 NAB12:NAB15 MQF12:MQF15 MGJ12:MGJ15 LWN12:LWN15 LMR12:LMR15 LCV12:LCV15 KSZ12:KSZ15 KJD12:KJD15 JZH12:JZH15 JPL12:JPL15 JFP12:JFP15 IVT12:IVT15 ILX12:ILX15 ICB12:ICB15 HSF12:HSF15 HIJ12:HIJ15 GYN12:GYN15 GOR12:GOR15 GEV12:GEV15 FUZ12:FUZ15 FLD12:FLD15 FBH12:FBH15 ERL12:ERL15 EHP12:EHP15 DXT12:DXT15 DNX12:DNX15 DEB12:DEB15 CUF12:CUF15 CKJ12:CKJ15 CAN12:CAN15 BQR12:BQR15 BGV12:BGV15 AWZ12:AWZ15 AND12:AND15 ADH12:ADH15 TL12:TL15 JP12:JP15 T12:T15 WVZ12:WVZ15 WMD12:WMD15 WCH12:WCH15 VSL12:VSL15 VIP12:VIP15 UYT12:UYT15 UOX12:UOX15 UFB12:UFB15 TVF12:TVF15 TLJ12:TLJ15 TBN12:TBN15 SRR12:SRR15 SHV12:SHV15 RXZ12:RXZ15 ROD12:ROD15 REH12:REH15 QUL12:QUL15 QKP12:QKP15 QAT12:QAT15 PQX12:PQX15 PHB12:PHB15 OXF12:OXF15 ONJ12:ONJ15 ODN12:ODN15 NTR12:NTR15 NJV12:NJV15 MZZ12:MZZ15 MQD12:MQD15 MGH12:MGH15 LWL12:LWL15 LMP12:LMP15 LCT12:LCT15 KSX12:KSX15 KJB12:KJB15 JZF12:JZF15 JPJ12:JPJ15 JFN12:JFN15 IVR12:IVR15 ILV12:ILV15 IBZ12:IBZ15 HSD12:HSD15 HIH12:HIH15 GYL12:GYL15 GOP12:GOP15 GET12:GET15 FUX12:FUX15 FLB12:FLB15 FBF12:FBF15 ERJ12:ERJ15 EHN12:EHN15 DXR12:DXR15 DNV12:DNV15 DDZ12:DDZ15 CUD12:CUD15 CKH12:CKH15 CAL12:CAL15 BQP12:BQP15 BGT12:BGT15 AWX12:AWX15 ANB12:ANB15 ADF12:ADF15 TJ12:TJ15 JN12:JN15 R12:R15 WVX12:WVX15 WMB12:WMB15 WCF12:WCF15 VSJ12:VSJ15 VIN12:VIN15 UYR12:UYR15 UOV12:UOV15 UEZ12:UEZ15 TVD12:TVD15 TLH12:TLH15 TBL12:TBL15 SRP12:SRP15 SHT12:SHT15 RXX12:RXX15 ROB12:ROB15 REF12:REF15 QUJ12:QUJ15 QKN12:QKN15 QAR12:QAR15 PQV12:PQV15 PGZ12:PGZ15 OXD12:OXD15 ONH12:ONH15 ODL12:ODL15 NTP12:NTP15 NJT12:NJT15 MZX12:MZX15 MQB12:MQB15 MGF12:MGF15 LWJ12:LWJ15 LMN12:LMN15 LCR12:LCR15 KSV12:KSV15 KIZ12:KIZ15 JZD12:JZD15 JPH12:JPH15 JFL12:JFL15 IVP12:IVP15 ILT12:ILT15 IBX12:IBX15 HSB12:HSB15 HIF12:HIF15 GYJ12:GYJ15 GON12:GON15 GER12:GER15 FUV12:FUV15 FKZ12:FKZ15 FBD12:FBD15 ERH12:ERH15 EHL12:EHL15 DXP12:DXP15 DNT12:DNT15 DDX12:DDX15 CUB12:CUB15 CKF12:CKF15 CAJ12:CAJ15 BQN12:BQN15 BGR12:BGR15 AWV12:AWV15 AMZ12:AMZ15 ADD12:ADD15 TH12:TH15 JL12:JL15 P12:P15 WVV12:WVV15 WLZ12:WLZ15 WCD12:WCD15 VSH12:VSH15 VIL12:VIL15 UYP12:UYP15 UOT12:UOT15 UEX12:UEX15 TVB12:TVB15 TLF12:TLF15 TBJ12:TBJ15 SRN12:SRN15 SHR12:SHR15 RXV12:RXV15 RNZ12:RNZ15 RED12:RED15 QUH12:QUH15 QKL12:QKL15 QAP12:QAP15 PQT12:PQT15 PGX12:PGX15 OXB12:OXB15 ONF12:ONF15 ODJ12:ODJ15 NTN12:NTN15 NJR12:NJR15 MZV12:MZV15 MPZ12:MPZ15 MGD12:MGD15 LWH12:LWH15 LML12:LML15 LCP12:LCP15 KST12:KST15 KIX12:KIX15 JZB12:JZB15 JPF12:JPF15 JFJ12:JFJ15 IVN12:IVN15 ILR12:ILR15 IBV12:IBV15 HRZ12:HRZ15 HID12:HID15 GYH12:GYH15 GOL12:GOL15 GEP12:GEP15 FUT12:FUT15 FKX12:FKX15 FBB12:FBB15 ERF12:ERF15 EHJ12:EHJ15 DXN12:DXN15 DNR12:DNR15 DDV12:DDV15 CTZ12:CTZ15 CKD12:CKD15 CAH12:CAH15 BQL12:BQL15 BGP12:BGP15 AWT12:AWT15 AMX12:AMX15 ADB12:ADB15 TF12:TF15 JJ12:JJ15 N12:N15 WVT12:WVT15 WLX12:WLX15 WCB12:WCB15 VSF12:VSF15 VIJ12:VIJ15 UYN12:UYN15 UOR12:UOR15 UEV12:UEV15 TUZ12:TUZ15 TLD12:TLD15 TBH12:TBH15 SRL12:SRL15 SHP12:SHP15 RXT12:RXT15 RNX12:RNX15 REB12:REB15 QUF12:QUF15 QKJ12:QKJ15 QAN12:QAN15 PQR12:PQR15 PGV12:PGV15 OWZ12:OWZ15 OND12:OND15 ODH12:ODH15 NTL12:NTL15 NJP12:NJP15 MZT12:MZT15 MPX12:MPX15 MGB12:MGB15 LWF12:LWF15 LMJ12:LMJ15 LCN12:LCN15 KSR12:KSR15 KIV12:KIV15 JYZ12:JYZ15 JPD12:JPD15 JFH12:JFH15 IVL12:IVL15 ILP12:ILP15 IBT12:IBT15 HRX12:HRX15 HIB12:HIB15 GYF12:GYF15 GOJ12:GOJ15 GEN12:GEN15 FUR12:FUR15 FKV12:FKV15 FAZ12:FAZ15 ERD12:ERD15 EHH12:EHH15 DXL12:DXL15 DNP12:DNP15 DDT12:DDT15 CTX12:CTX15 CKB12:CKB15 CAF12:CAF15 BQJ12:BQJ15 BGN12:BGN15 AWR12:AWR15 AMV12:AMV15 ACZ12:ACZ15 TD12:TD15 JH12:JH15 WWD12:WWD15 WMH12:WMH15 WCL12:WCL15 VSP12:VSP15 VIT12:VIT15 UYX12:UYX15 UPB12:UPB15 UFF12:UFF15 TVJ12:TVJ15 TLN12:TLN15 TBR12:TBR15 SRV12:SRV15 SHZ12:SHZ15 RYD12:RYD15 ROH12:ROH15 REL12:REL15 QUP12:QUP15 QKT12:QKT15 QAX12:QAX15 PRB12:PRB15 PHF12:PHF15 OXJ12:OXJ15 ONN12:ONN15 ODR12:ODR15 NTV12:NTV15 NJZ12:NJZ15 NAD12:NAD15 MQH12:MQH15 MGL12:MGL15 LWP12:LWP15 LMT12:LMT15 LCX12:LCX15 KTB12:KTB15 KJF12:KJF15 JZJ12:JZJ15 JPN12:JPN15 JFR12:JFR15 IVV12:IVV15 ILZ12:ILZ15 ICD12:ICD15 HSH12:HSH15 HIL12:HIL15 GYP12:GYP15 GOT12:GOT15 GEX12:GEX15 FVB12:FVB15 FLF12:FLF15 FBJ12:FBJ15 ERN12:ERN15 EHR12:EHR15 DXV12:DXV15 DNZ12:DNZ15 DED12:DED15 CUH12:CUH15 CKL12:CKL15 CAP12:CAP15 BQT12:BQT15 BGX12:BGX15 AXB12:AXB15 ANF12:ANF15 ADJ12:ADJ15 TN12:TN15 JR12:JR15 V12:V15 E14:E15" xr:uid="{FEDDA452-4A80-4D04-AA2E-E6D7946C237E}">
      <formula1>$E$10:$E$13</formula1>
    </dataValidation>
    <dataValidation type="list" allowBlank="1" showInputMessage="1" showErrorMessage="1" sqref="WVK14:WVK15 WLO14:WLO15 WBS14:WBS15 VRW14:VRW15 VIA14:VIA15 UYE14:UYE15 UOI14:UOI15 UEM14:UEM15 TUQ14:TUQ15 TKU14:TKU15 TAY14:TAY15 SRC14:SRC15 SHG14:SHG15 RXK14:RXK15 RNO14:RNO15 RDS14:RDS15 QTW14:QTW15 QKA14:QKA15 QAE14:QAE15 PQI14:PQI15 PGM14:PGM15 OWQ14:OWQ15 OMU14:OMU15 OCY14:OCY15 NTC14:NTC15 NJG14:NJG15 MZK14:MZK15 MPO14:MPO15 MFS14:MFS15 LVW14:LVW15 LMA14:LMA15 LCE14:LCE15 KSI14:KSI15 KIM14:KIM15 JYQ14:JYQ15 JOU14:JOU15 JEY14:JEY15 IVC14:IVC15 ILG14:ILG15 IBK14:IBK15 HRO14:HRO15 HHS14:HHS15 GXW14:GXW15 GOA14:GOA15 GEE14:GEE15 FUI14:FUI15 FKM14:FKM15 FAQ14:FAQ15 EQU14:EQU15 EGY14:EGY15 DXC14:DXC15 DNG14:DNG15 DDK14:DDK15 CTO14:CTO15 CJS14:CJS15 BZW14:BZW15 BQA14:BQA15 BGE14:BGE15 AWI14:AWI15 AMM14:AMM15 ACQ14:ACQ15 SU14:SU15 IY14:IY15 F14:F15 WVM14:WVM15 WLQ14:WLQ15 WBU14:WBU15 VRY14:VRY15 VIC14:VIC15 UYG14:UYG15 UOK14:UOK15 UEO14:UEO15 TUS14:TUS15 TKW14:TKW15 TBA14:TBA15 SRE14:SRE15 SHI14:SHI15 RXM14:RXM15 RNQ14:RNQ15 RDU14:RDU15 QTY14:QTY15 QKC14:QKC15 QAG14:QAG15 PQK14:PQK15 PGO14:PGO15 OWS14:OWS15 OMW14:OMW15 ODA14:ODA15 NTE14:NTE15 NJI14:NJI15 MZM14:MZM15 MPQ14:MPQ15 MFU14:MFU15 LVY14:LVY15 LMC14:LMC15 LCG14:LCG15 KSK14:KSK15 KIO14:KIO15 JYS14:JYS15 JOW14:JOW15 JFA14:JFA15 IVE14:IVE15 ILI14:ILI15 IBM14:IBM15 HRQ14:HRQ15 HHU14:HHU15 GXY14:GXY15 GOC14:GOC15 GEG14:GEG15 FUK14:FUK15 FKO14:FKO15 FAS14:FAS15 EQW14:EQW15 EHA14:EHA15 DXE14:DXE15 DNI14:DNI15 DDM14:DDM15 CTQ14:CTQ15 CJU14:CJU15 BZY14:BZY15 BQC14:BQC15 BGG14:BGG15 AWK14:AWK15 AMO14:AMO15 ACS14:ACS15 SW14:SW15 JA14:JA15 H14:H15 WVO14:WVO15 WLS14:WLS15 WBW14:WBW15 VSA14:VSA15 VIE14:VIE15 UYI14:UYI15 UOM14:UOM15 UEQ14:UEQ15 TUU14:TUU15 TKY14:TKY15 TBC14:TBC15 SRG14:SRG15 SHK14:SHK15 RXO14:RXO15 RNS14:RNS15 RDW14:RDW15 QUA14:QUA15 QKE14:QKE15 QAI14:QAI15 PQM14:PQM15 PGQ14:PGQ15 OWU14:OWU15 OMY14:OMY15 ODC14:ODC15 NTG14:NTG15 NJK14:NJK15 MZO14:MZO15 MPS14:MPS15 MFW14:MFW15 LWA14:LWA15 LME14:LME15 LCI14:LCI15 KSM14:KSM15 KIQ14:KIQ15 JYU14:JYU15 JOY14:JOY15 JFC14:JFC15 IVG14:IVG15 ILK14:ILK15 IBO14:IBO15 HRS14:HRS15 HHW14:HHW15 GYA14:GYA15 GOE14:GOE15 GEI14:GEI15 FUM14:FUM15 FKQ14:FKQ15 FAU14:FAU15 EQY14:EQY15 EHC14:EHC15 DXG14:DXG15 DNK14:DNK15 DDO14:DDO15 CTS14:CTS15 CJW14:CJW15 CAA14:CAA15 BQE14:BQE15 BGI14:BGI15 AWM14:AWM15 AMQ14:AMQ15 ACU14:ACU15 SY14:SY15 JC14:JC15 L14:L15 WVS14:WVS15 WLW14:WLW15 WCA14:WCA15 VSE14:VSE15 VII14:VII15 UYM14:UYM15 UOQ14:UOQ15 UEU14:UEU15 TUY14:TUY15 TLC14:TLC15 TBG14:TBG15 SRK14:SRK15 SHO14:SHO15 RXS14:RXS15 RNW14:RNW15 REA14:REA15 QUE14:QUE15 QKI14:QKI15 QAM14:QAM15 PQQ14:PQQ15 PGU14:PGU15 OWY14:OWY15 ONC14:ONC15 ODG14:ODG15 NTK14:NTK15 NJO14:NJO15 MZS14:MZS15 MPW14:MPW15 MGA14:MGA15 LWE14:LWE15 LMI14:LMI15 LCM14:LCM15 KSQ14:KSQ15 KIU14:KIU15 JYY14:JYY15 JPC14:JPC15 JFG14:JFG15 IVK14:IVK15 ILO14:ILO15 IBS14:IBS15 HRW14:HRW15 HIA14:HIA15 GYE14:GYE15 GOI14:GOI15 GEM14:GEM15 FUQ14:FUQ15 FKU14:FKU15 FAY14:FAY15 ERC14:ERC15 EHG14:EHG15 DXK14:DXK15 DNO14:DNO15 DDS14:DDS15 CTW14:CTW15 CKA14:CKA15 CAE14:CAE15 BQI14:BQI15 BGM14:BGM15 AWQ14:AWQ15 AMU14:AMU15 ACY14:ACY15 TC14:TC15 JG14:JG15 J14:J15 WVQ14:WVQ15 WLU14:WLU15 WBY14:WBY15 VSC14:VSC15 VIG14:VIG15 UYK14:UYK15 UOO14:UOO15 UES14:UES15 TUW14:TUW15 TLA14:TLA15 TBE14:TBE15 SRI14:SRI15 SHM14:SHM15 RXQ14:RXQ15 RNU14:RNU15 RDY14:RDY15 QUC14:QUC15 QKG14:QKG15 QAK14:QAK15 PQO14:PQO15 PGS14:PGS15 OWW14:OWW15 ONA14:ONA15 ODE14:ODE15 NTI14:NTI15 NJM14:NJM15 MZQ14:MZQ15 MPU14:MPU15 MFY14:MFY15 LWC14:LWC15 LMG14:LMG15 LCK14:LCK15 KSO14:KSO15 KIS14:KIS15 JYW14:JYW15 JPA14:JPA15 JFE14:JFE15 IVI14:IVI15 ILM14:ILM15 IBQ14:IBQ15 HRU14:HRU15 HHY14:HHY15 GYC14:GYC15 GOG14:GOG15 GEK14:GEK15 FUO14:FUO15 FKS14:FKS15 FAW14:FAW15 ERA14:ERA15 EHE14:EHE15 DXI14:DXI15 DNM14:DNM15 DDQ14:DDQ15 CTU14:CTU15 CJY14:CJY15 CAC14:CAC15 BQG14:BQG15 BGK14:BGK15 AWO14:AWO15 AMS14:AMS15 ACW14:ACW15 TA14:TA15 JE14:JE15 WWC12:WWC15 WMG12:WMG15 WCK12:WCK15 VSO12:VSO15 VIS12:VIS15 UYW12:UYW15 UPA12:UPA15 UFE12:UFE15 TVI12:TVI15 TLM12:TLM15 TBQ12:TBQ15 SRU12:SRU15 SHY12:SHY15 RYC12:RYC15 ROG12:ROG15 REK12:REK15 QUO12:QUO15 QKS12:QKS15 QAW12:QAW15 PRA12:PRA15 PHE12:PHE15 OXI12:OXI15 ONM12:ONM15 ODQ12:ODQ15 NTU12:NTU15 NJY12:NJY15 NAC12:NAC15 MQG12:MQG15 MGK12:MGK15 LWO12:LWO15 LMS12:LMS15 LCW12:LCW15 KTA12:KTA15 KJE12:KJE15 JZI12:JZI15 JPM12:JPM15 JFQ12:JFQ15 IVU12:IVU15 ILY12:ILY15 ICC12:ICC15 HSG12:HSG15 HIK12:HIK15 GYO12:GYO15 GOS12:GOS15 GEW12:GEW15 FVA12:FVA15 FLE12:FLE15 FBI12:FBI15 ERM12:ERM15 EHQ12:EHQ15 DXU12:DXU15 DNY12:DNY15 DEC12:DEC15 CUG12:CUG15 CKK12:CKK15 CAO12:CAO15 BQS12:BQS15 BGW12:BGW15 AXA12:AXA15 ANE12:ANE15 ADI12:ADI15 TM12:TM15 JQ12:JQ15 U12:U15 WWA12:WWA15 WME12:WME15 WCI12:WCI15 VSM12:VSM15 VIQ12:VIQ15 UYU12:UYU15 UOY12:UOY15 UFC12:UFC15 TVG12:TVG15 TLK12:TLK15 TBO12:TBO15 SRS12:SRS15 SHW12:SHW15 RYA12:RYA15 ROE12:ROE15 REI12:REI15 QUM12:QUM15 QKQ12:QKQ15 QAU12:QAU15 PQY12:PQY15 PHC12:PHC15 OXG12:OXG15 ONK12:ONK15 ODO12:ODO15 NTS12:NTS15 NJW12:NJW15 NAA12:NAA15 MQE12:MQE15 MGI12:MGI15 LWM12:LWM15 LMQ12:LMQ15 LCU12:LCU15 KSY12:KSY15 KJC12:KJC15 JZG12:JZG15 JPK12:JPK15 JFO12:JFO15 IVS12:IVS15 ILW12:ILW15 ICA12:ICA15 HSE12:HSE15 HII12:HII15 GYM12:GYM15 GOQ12:GOQ15 GEU12:GEU15 FUY12:FUY15 FLC12:FLC15 FBG12:FBG15 ERK12:ERK15 EHO12:EHO15 DXS12:DXS15 DNW12:DNW15 DEA12:DEA15 CUE12:CUE15 CKI12:CKI15 CAM12:CAM15 BQQ12:BQQ15 BGU12:BGU15 AWY12:AWY15 ANC12:ANC15 ADG12:ADG15 TK12:TK15 JO12:JO15 S12:S15 WVY12:WVY15 WMC12:WMC15 WCG12:WCG15 VSK12:VSK15 VIO12:VIO15 UYS12:UYS15 UOW12:UOW15 UFA12:UFA15 TVE12:TVE15 TLI12:TLI15 TBM12:TBM15 SRQ12:SRQ15 SHU12:SHU15 RXY12:RXY15 ROC12:ROC15 REG12:REG15 QUK12:QUK15 QKO12:QKO15 QAS12:QAS15 PQW12:PQW15 PHA12:PHA15 OXE12:OXE15 ONI12:ONI15 ODM12:ODM15 NTQ12:NTQ15 NJU12:NJU15 MZY12:MZY15 MQC12:MQC15 MGG12:MGG15 LWK12:LWK15 LMO12:LMO15 LCS12:LCS15 KSW12:KSW15 KJA12:KJA15 JZE12:JZE15 JPI12:JPI15 JFM12:JFM15 IVQ12:IVQ15 ILU12:ILU15 IBY12:IBY15 HSC12:HSC15 HIG12:HIG15 GYK12:GYK15 GOO12:GOO15 GES12:GES15 FUW12:FUW15 FLA12:FLA15 FBE12:FBE15 ERI12:ERI15 EHM12:EHM15 DXQ12:DXQ15 DNU12:DNU15 DDY12:DDY15 CUC12:CUC15 CKG12:CKG15 CAK12:CAK15 BQO12:BQO15 BGS12:BGS15 AWW12:AWW15 ANA12:ANA15 ADE12:ADE15 TI12:TI15 JM12:JM15 Q12:Q15 WVW12:WVW15 WMA12:WMA15 WCE12:WCE15 VSI12:VSI15 VIM12:VIM15 UYQ12:UYQ15 UOU12:UOU15 UEY12:UEY15 TVC12:TVC15 TLG12:TLG15 TBK12:TBK15 SRO12:SRO15 SHS12:SHS15 RXW12:RXW15 ROA12:ROA15 REE12:REE15 QUI12:QUI15 QKM12:QKM15 QAQ12:QAQ15 PQU12:PQU15 PGY12:PGY15 OXC12:OXC15 ONG12:ONG15 ODK12:ODK15 NTO12:NTO15 NJS12:NJS15 MZW12:MZW15 MQA12:MQA15 MGE12:MGE15 LWI12:LWI15 LMM12:LMM15 LCQ12:LCQ15 KSU12:KSU15 KIY12:KIY15 JZC12:JZC15 JPG12:JPG15 JFK12:JFK15 IVO12:IVO15 ILS12:ILS15 IBW12:IBW15 HSA12:HSA15 HIE12:HIE15 GYI12:GYI15 GOM12:GOM15 GEQ12:GEQ15 FUU12:FUU15 FKY12:FKY15 FBC12:FBC15 ERG12:ERG15 EHK12:EHK15 DXO12:DXO15 DNS12:DNS15 DDW12:DDW15 CUA12:CUA15 CKE12:CKE15 CAI12:CAI15 BQM12:BQM15 BGQ12:BGQ15 AWU12:AWU15 AMY12:AMY15 ADC12:ADC15 TG12:TG15 JK12:JK15 O12:O15 WVU12:WVU15 WLY12:WLY15 WCC12:WCC15 VSG12:VSG15 VIK12:VIK15 UYO12:UYO15 UOS12:UOS15 UEW12:UEW15 TVA12:TVA15 TLE12:TLE15 TBI12:TBI15 SRM12:SRM15 SHQ12:SHQ15 RXU12:RXU15 RNY12:RNY15 REC12:REC15 QUG12:QUG15 QKK12:QKK15 QAO12:QAO15 PQS12:PQS15 PGW12:PGW15 OXA12:OXA15 ONE12:ONE15 ODI12:ODI15 NTM12:NTM15 NJQ12:NJQ15 MZU12:MZU15 MPY12:MPY15 MGC12:MGC15 LWG12:LWG15 LMK12:LMK15 LCO12:LCO15 KSS12:KSS15 KIW12:KIW15 JZA12:JZA15 JPE12:JPE15 JFI12:JFI15 IVM12:IVM15 ILQ12:ILQ15 IBU12:IBU15 HRY12:HRY15 HIC12:HIC15 GYG12:GYG15 GOK12:GOK15 GEO12:GEO15 FUS12:FUS15 FKW12:FKW15 FBA12:FBA15 ERE12:ERE15 EHI12:EHI15 DXM12:DXM15 DNQ12:DNQ15 DDU12:DDU15 CTY12:CTY15 CKC12:CKC15 CAG12:CAG15 BQK12:BQK15 BGO12:BGO15 AWS12:AWS15 AMW12:AMW15 ADA12:ADA15 TE12:TE15 JI12:JI15 M12:M15 D14:D15" xr:uid="{5F56D9DB-4D77-42A5-ABBB-B11AE5D59254}">
      <formula1>$D$10:$D$13</formula1>
    </dataValidation>
  </dataValidations>
  <pageMargins left="0.7" right="0.7" top="0.75" bottom="0.75" header="0.3" footer="0.3"/>
  <pageSetup scale="31" fitToHeight="0" orientation="landscape"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3:E21"/>
  <sheetViews>
    <sheetView workbookViewId="0">
      <selection activeCell="C14" sqref="C14"/>
    </sheetView>
  </sheetViews>
  <sheetFormatPr baseColWidth="10" defaultColWidth="11.28515625" defaultRowHeight="12.75" x14ac:dyDescent="0.2"/>
  <cols>
    <col min="1" max="1" width="11.28515625" style="48"/>
    <col min="2" max="2" width="39.28515625" style="48" customWidth="1"/>
    <col min="3" max="3" width="45.28515625" style="48" customWidth="1"/>
    <col min="4" max="4" width="41.7109375" style="48" customWidth="1"/>
    <col min="5" max="5" width="40" style="48" customWidth="1"/>
    <col min="6" max="16384" width="11.28515625" style="48"/>
  </cols>
  <sheetData>
    <row r="3" spans="2:5" x14ac:dyDescent="0.2">
      <c r="B3" s="11"/>
      <c r="C3" s="11"/>
      <c r="D3" s="11"/>
      <c r="E3" s="11"/>
    </row>
    <row r="4" spans="2:5" ht="33.75" customHeight="1" x14ac:dyDescent="0.2"/>
    <row r="5" spans="2:5" ht="41.25" customHeight="1" x14ac:dyDescent="0.2"/>
    <row r="6" spans="2:5" ht="25.5" customHeight="1" x14ac:dyDescent="0.2">
      <c r="B6" s="11"/>
      <c r="C6" s="11"/>
      <c r="D6" s="11"/>
      <c r="E6" s="11"/>
    </row>
    <row r="7" spans="2:5" ht="39.75" customHeight="1" x14ac:dyDescent="0.2">
      <c r="B7" s="11"/>
      <c r="C7" s="11"/>
      <c r="D7" s="11"/>
      <c r="E7" s="11"/>
    </row>
    <row r="8" spans="2:5" ht="40.5" customHeight="1" x14ac:dyDescent="0.2">
      <c r="B8" s="11"/>
      <c r="C8" s="11"/>
      <c r="D8" s="11"/>
    </row>
    <row r="9" spans="2:5" ht="51.75" customHeight="1" x14ac:dyDescent="0.2">
      <c r="B9" s="11"/>
      <c r="C9" s="11"/>
    </row>
    <row r="15" spans="2:5" x14ac:dyDescent="0.2">
      <c r="B15" s="11"/>
    </row>
    <row r="17" spans="2:2" x14ac:dyDescent="0.2">
      <c r="B17" s="11"/>
    </row>
    <row r="18" spans="2:2" x14ac:dyDescent="0.2">
      <c r="B18" s="11"/>
    </row>
    <row r="19" spans="2:2" x14ac:dyDescent="0.2">
      <c r="B19" s="11"/>
    </row>
    <row r="20" spans="2:2" x14ac:dyDescent="0.2">
      <c r="B20" s="11"/>
    </row>
    <row r="21" spans="2:2" x14ac:dyDescent="0.2">
      <c r="B21" s="11"/>
    </row>
  </sheetData>
  <pageMargins left="0.75" right="0.75" top="1" bottom="1"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608A0C33523A4BAD0449C0D86B1363" ma:contentTypeVersion="3" ma:contentTypeDescription="Crear nuevo documento." ma:contentTypeScope="" ma:versionID="f9d914b59cd0f5bcb41a7f3811cd26ca">
  <xsd:schema xmlns:xsd="http://www.w3.org/2001/XMLSchema" xmlns:xs="http://www.w3.org/2001/XMLSchema" xmlns:p="http://schemas.microsoft.com/office/2006/metadata/properties" xmlns:ns2="a1ec75fe-7d46-40a3-95b7-a1dac09cb33b" targetNamespace="http://schemas.microsoft.com/office/2006/metadata/properties" ma:root="true" ma:fieldsID="0395e51cd85ebd0816f8d90e1aa04bf1" ns2:_="">
    <xsd:import namespace="a1ec75fe-7d46-40a3-95b7-a1dac09cb33b"/>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ec75fe-7d46-40a3-95b7-a1dac09cb3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DCDD34-1442-40DE-9072-3C87ADBBF6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ec75fe-7d46-40a3-95b7-a1dac09cb3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3.xml><?xml version="1.0" encoding="utf-8"?>
<ds:datastoreItem xmlns:ds="http://schemas.openxmlformats.org/officeDocument/2006/customXml" ds:itemID="{704F48D7-29FA-4C14-BDEC-A45162B37F1F}">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2E69EB6E-8BA2-4448-BBFB-7B58DBFCCA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19</vt:i4>
      </vt:variant>
    </vt:vector>
  </HeadingPairs>
  <TitlesOfParts>
    <vt:vector size="28" baseType="lpstr">
      <vt:lpstr>CICLO PHVA</vt:lpstr>
      <vt:lpstr>SEPG-F-007</vt:lpstr>
      <vt:lpstr>SEPG-F-012</vt:lpstr>
      <vt:lpstr>Fm-20 </vt:lpstr>
      <vt:lpstr>DB</vt:lpstr>
      <vt:lpstr>SEPG-F-030</vt:lpstr>
      <vt:lpstr>Mapa de riesgos</vt:lpstr>
      <vt:lpstr>Matriz de cambios</vt:lpstr>
      <vt:lpstr>Hoja1</vt:lpstr>
      <vt:lpstr>¿TIENE_HERRAMIENTA_PARA_EJERCER_EL_CONTROL?</vt:lpstr>
      <vt:lpstr>A</vt:lpstr>
      <vt:lpstr>'SEPG-F-007'!Área_de_impresión</vt:lpstr>
      <vt:lpstr>'SEPG-F-012'!Área_de_impresión</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Bibiana Andrea Alvarez Rivera</cp:lastModifiedBy>
  <cp:revision/>
  <dcterms:created xsi:type="dcterms:W3CDTF">2007-05-23T11:34:18Z</dcterms:created>
  <dcterms:modified xsi:type="dcterms:W3CDTF">2020-10-07T12:57:42Z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ContentTypeId">
    <vt:lpwstr>0x0101000F608A0C33523A4BAD0449C0D86B1363</vt:lpwstr>
  </property>
</Properties>
</file>