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raguilera_ani_gov_co/Documents/Cop  2018/Plan de Acción/2022/Presentación Consejo/"/>
    </mc:Choice>
  </mc:AlternateContent>
  <xr:revisionPtr revIDLastSave="225" documentId="8_{46C82C1E-682F-4BA2-9AB1-2D55C37840DD}" xr6:coauthVersionLast="47" xr6:coauthVersionMax="47" xr10:uidLastSave="{683D35A7-7B46-46F6-9A78-7542BF765198}"/>
  <bookViews>
    <workbookView xWindow="-120" yWindow="-120" windowWidth="20730" windowHeight="11160" xr2:uid="{025C23F7-A20B-4985-92AA-C25ADCDD3E5D}"/>
  </bookViews>
  <sheets>
    <sheet name="Tablero" sheetId="1" r:id="rId1"/>
  </sheets>
  <externalReferences>
    <externalReference r:id="rId2"/>
  </externalReferences>
  <definedNames>
    <definedName name="_xlnm._FilterDatabase" localSheetId="0" hidden="1">Tablero!$C$10:$AL$28</definedName>
    <definedName name="Afirmación">[1]Desplegable!$B$422</definedName>
    <definedName name="clasificacion">[1]Desplegable!$B$111:$B$115</definedName>
    <definedName name="CNCEVC">[1]Desplegable!$B$415:$B$418</definedName>
    <definedName name="Dimensión">[1]Desplegable!$B$343:$B$349</definedName>
    <definedName name="DimensiónMIPG" localSheetId="0">[1]Desplegable!#REF!</definedName>
    <definedName name="DimensiónMIPG">[1]Desplegable!#REF!</definedName>
    <definedName name="Foco" localSheetId="0">[1]Desplegable!#REF!</definedName>
    <definedName name="Foco">[1]Desplegable!#REF!</definedName>
    <definedName name="focoe">[1]Desplegable!$B$269:$B$271</definedName>
    <definedName name="focoestrategico" localSheetId="0">[1]Desplegable!#REF!</definedName>
    <definedName name="focoestrategico">[1]Desplegable!#REF!</definedName>
    <definedName name="Gerenciaogrupo">[1]Desplegable!$B$137:$B$183</definedName>
    <definedName name="GR">[1]Desplegable!$B$395:$B$398</definedName>
    <definedName name="indicador">[1]Desplegable!$B$118:$B$123</definedName>
    <definedName name="IndicadorPE" localSheetId="0">[1]Desplegable!#REF!</definedName>
    <definedName name="IndicadorPE">[1]Desplegable!#REF!</definedName>
    <definedName name="IP">[1]Desplegable!$B$408:$B$412</definedName>
    <definedName name="IPI">[1]Desplegable!$B$372:$B$383</definedName>
    <definedName name="MECI">[1]Desplegable!$B$401:$B$405</definedName>
    <definedName name="MV">[1]Desplegable!$B$250:$B$254</definedName>
    <definedName name="objetivoestrategico" localSheetId="0">[1]Desplegable!#REF!</definedName>
    <definedName name="objetivoestrategico">[1]Desplegable!#REF!</definedName>
    <definedName name="Objetivos">[1]Desplegable!$B$300:$B$303</definedName>
    <definedName name="objetivosdecalidad" localSheetId="0">[1]Desplegable!#REF!</definedName>
    <definedName name="objetivosdecalidad">[1]Desplegable!#REF!</definedName>
    <definedName name="objetivose">[1]Desplegable!$B$274:$B$279</definedName>
    <definedName name="objetivosestrategicos" localSheetId="0">[1]Desplegable!#REF!</definedName>
    <definedName name="objetivosestrategicos">[1]Desplegable!#REF!</definedName>
    <definedName name="ODS">[1]Desplegable!$B$425:$B$441</definedName>
    <definedName name="PAAC">[1]Desplegable!$B$386:$B$392</definedName>
    <definedName name="Periocidad" localSheetId="0">[1]Desplegable!#REF!</definedName>
    <definedName name="Periocidad">[1]Desplegable!#REF!</definedName>
    <definedName name="politicaadministrativa" localSheetId="0">[1]Desplegable!#REF!</definedName>
    <definedName name="politicaadministrativa">[1]Desplegable!#REF!</definedName>
    <definedName name="PoliticaMIPG">[1]Desplegable!$B$352:$B$368</definedName>
    <definedName name="PolíticaMIPG" localSheetId="0">[1]Desplegable!#REF!</definedName>
    <definedName name="PolíticaMIPG">[1]Desplegable!#REF!</definedName>
    <definedName name="proceso">[1]Desplegable!$B$257:$B$266</definedName>
    <definedName name="proyectoe">[1]Desplegable!$B$282:$B$296</definedName>
    <definedName name="pyecto">[1]Desplegable!$B$186:$B$247</definedName>
    <definedName name="Regionalización">[1]Desplegable!$B$306:$B$340</definedName>
    <definedName name="_xlnm.Print_Titles" localSheetId="0">Tablero!#REF!</definedName>
    <definedName name="Unidaddemedida">[1]Desplegable!$B$4:$B$108</definedName>
    <definedName name="unidadPE" localSheetId="0">[1]Desplegable!#REF!</definedName>
    <definedName name="unidadPE">[1]Desplegable!#REF!</definedName>
    <definedName name="Vicepresidencia">[1]Desplegable!$B$126:$B$134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22" i="1" l="1"/>
  <c r="AG24" i="1"/>
  <c r="AG25" i="1"/>
  <c r="AJ25" i="1"/>
  <c r="V25" i="1" s="1"/>
  <c r="W25" i="1" s="1"/>
  <c r="AJ24" i="1"/>
  <c r="V24" i="1" s="1"/>
  <c r="W24" i="1" s="1"/>
  <c r="AJ28" i="1"/>
  <c r="V28" i="1" s="1"/>
  <c r="W28" i="1" s="1"/>
  <c r="AF28" i="1"/>
  <c r="X28" i="1" s="1"/>
  <c r="Y28" i="1" s="1"/>
  <c r="AJ27" i="1"/>
  <c r="V27" i="1" s="1"/>
  <c r="AF27" i="1"/>
  <c r="X27" i="1" s="1"/>
  <c r="Y27" i="1" s="1"/>
  <c r="AJ26" i="1"/>
  <c r="V26" i="1" s="1"/>
  <c r="AF26" i="1"/>
  <c r="X26" i="1" s="1"/>
  <c r="Y26" i="1" s="1"/>
  <c r="AJ23" i="1"/>
  <c r="V23" i="1" s="1"/>
  <c r="W23" i="1" s="1"/>
  <c r="AF23" i="1"/>
  <c r="X23" i="1" s="1"/>
  <c r="AJ22" i="1"/>
  <c r="V22" i="1" s="1"/>
  <c r="AJ21" i="1"/>
  <c r="V21" i="1" s="1"/>
  <c r="X21" i="1"/>
  <c r="Y21" i="1" s="1"/>
  <c r="AJ20" i="1"/>
  <c r="V20" i="1" s="1"/>
  <c r="W20" i="1" s="1"/>
  <c r="X20" i="1"/>
  <c r="Y20" i="1" s="1"/>
  <c r="AJ19" i="1"/>
  <c r="V19" i="1" s="1"/>
  <c r="W19" i="1" s="1"/>
  <c r="X19" i="1"/>
  <c r="Y19" i="1" s="1"/>
  <c r="AJ18" i="1"/>
  <c r="V18" i="1" s="1"/>
  <c r="AF18" i="1"/>
  <c r="X18" i="1" s="1"/>
  <c r="S18" i="1" s="1" a="1"/>
  <c r="S18" i="1" s="1"/>
  <c r="AJ17" i="1"/>
  <c r="V17" i="1" s="1"/>
  <c r="W17" i="1" s="1"/>
  <c r="AF17" i="1"/>
  <c r="X17" i="1" s="1"/>
  <c r="Y17" i="1" s="1"/>
  <c r="AJ16" i="1"/>
  <c r="V16" i="1" s="1"/>
  <c r="W16" i="1" s="1"/>
  <c r="AF16" i="1"/>
  <c r="X16" i="1" s="1"/>
  <c r="Y16" i="1" s="1"/>
  <c r="AJ15" i="1"/>
  <c r="V15" i="1" s="1"/>
  <c r="AF15" i="1"/>
  <c r="X15" i="1" s="1"/>
  <c r="AJ13" i="1"/>
  <c r="V13" i="1" s="1"/>
  <c r="X13" i="1"/>
  <c r="Y13" i="1" s="1"/>
  <c r="AJ12" i="1"/>
  <c r="V12" i="1" s="1"/>
  <c r="W12" i="1" s="1"/>
  <c r="AF12" i="1"/>
  <c r="X12" i="1" s="1"/>
  <c r="S21" i="1" a="1"/>
  <c r="S21" i="1" s="1"/>
  <c r="S19" i="1" l="1" a="1"/>
  <c r="S19" i="1" s="1"/>
  <c r="S27" i="1"/>
  <c r="Q18" i="1"/>
  <c r="R18" i="1" s="1"/>
  <c r="W18" i="1"/>
  <c r="W26" i="1"/>
  <c r="Q26" i="1"/>
  <c r="R26" i="1" s="1"/>
  <c r="Q27" i="1"/>
  <c r="R27" i="1" s="1"/>
  <c r="W27" i="1"/>
  <c r="S26" i="1"/>
  <c r="Y18" i="1"/>
  <c r="M19" i="1"/>
  <c r="S28" i="1"/>
  <c r="Q19" i="1"/>
  <c r="R19" i="1" s="1"/>
  <c r="Q15" i="1"/>
  <c r="R15" i="1" s="1"/>
  <c r="W15" i="1"/>
  <c r="Y15" i="1"/>
  <c r="S15" i="1" a="1"/>
  <c r="S15" i="1" s="1"/>
  <c r="W21" i="1"/>
  <c r="Q21" i="1"/>
  <c r="R21" i="1" s="1"/>
  <c r="W22" i="1"/>
  <c r="K19" i="1"/>
  <c r="L19" i="1" s="1"/>
  <c r="Y23" i="1"/>
  <c r="M22" i="1"/>
  <c r="Y12" i="1"/>
  <c r="S12" i="1"/>
  <c r="M11" i="1"/>
  <c r="G11" i="1" s="1"/>
  <c r="Q28" i="1"/>
  <c r="R28" i="1" s="1"/>
  <c r="K22" i="1"/>
  <c r="W13" i="1"/>
  <c r="Q12" i="1"/>
  <c r="R12" i="1" s="1"/>
  <c r="K11" i="1"/>
  <c r="G19" i="1" l="1"/>
  <c r="L22" i="1"/>
  <c r="E19" i="1"/>
  <c r="F19" i="1" s="1"/>
  <c r="L11" i="1"/>
  <c r="E11" i="1"/>
  <c r="F1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Maria Herrera Pedraza</author>
  </authors>
  <commentList>
    <comment ref="AC11" authorId="0" shapeId="0" xr:uid="{F9FCFB05-EDC9-4B36-A363-8B8992BCB039}">
      <text>
        <r>
          <rPr>
            <b/>
            <sz val="9"/>
            <color indexed="81"/>
            <rFont val="Tahoma"/>
            <family val="2"/>
          </rPr>
          <t>se cambia a 100%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<sst xmlns="http://schemas.openxmlformats.org/spreadsheetml/2006/main" count="166" uniqueCount="107">
  <si>
    <r>
      <t xml:space="preserve">% Avance 
</t>
    </r>
    <r>
      <rPr>
        <b/>
        <sz val="24"/>
        <color theme="0"/>
        <rFont val="Candara"/>
        <family val="2"/>
      </rPr>
      <t>(Respecto a meta acumulada al corte)</t>
    </r>
  </si>
  <si>
    <t>Ocultar</t>
  </si>
  <si>
    <t>PACTO PLAN NACIONAL DE DESARROLLO</t>
  </si>
  <si>
    <t>ESTRATEGIA</t>
  </si>
  <si>
    <t>Focos Estratégicos</t>
  </si>
  <si>
    <t>Ponderación</t>
  </si>
  <si>
    <t>% cumplimiento foco</t>
  </si>
  <si>
    <t>% de avance con respecto a su 100%</t>
  </si>
  <si>
    <t>% cumplimiento Respecto al acumulado del corte</t>
  </si>
  <si>
    <r>
      <t>% Avance Foco</t>
    </r>
    <r>
      <rPr>
        <b/>
        <sz val="20"/>
        <color theme="0"/>
        <rFont val="Candara"/>
        <family val="2"/>
      </rPr>
      <t xml:space="preserve"> (con respecto a meta acumulada del corte)</t>
    </r>
  </si>
  <si>
    <t>Objetivos Estratégicos</t>
  </si>
  <si>
    <t>% cumplimiento
Objetivo</t>
  </si>
  <si>
    <r>
      <t>% Avance objetivos estratégicos</t>
    </r>
    <r>
      <rPr>
        <b/>
        <sz val="20"/>
        <color theme="0"/>
        <rFont val="Candara"/>
        <family val="2"/>
      </rPr>
      <t xml:space="preserve"> (con respecto a meta acumulada del corte)</t>
    </r>
  </si>
  <si>
    <t>Proyecto Estrategico</t>
  </si>
  <si>
    <t>Ponderación %</t>
  </si>
  <si>
    <t>% cumplimiento
Proyecto</t>
  </si>
  <si>
    <t>Acción</t>
  </si>
  <si>
    <t>% cumplimiento plan de
acción</t>
  </si>
  <si>
    <t>% Respecto al acumulado del corte</t>
  </si>
  <si>
    <t>Responsable</t>
  </si>
  <si>
    <t>Indicador</t>
  </si>
  <si>
    <t>Unidad de Medida</t>
  </si>
  <si>
    <t>Meta Acumulada mes de corte</t>
  </si>
  <si>
    <t>Avance Acumulado
mes de corte</t>
  </si>
  <si>
    <t>% Avance respecto a la meta acumulada a mes de corte</t>
  </si>
  <si>
    <t>% Avance
Meta 2020</t>
  </si>
  <si>
    <t>Alerta</t>
  </si>
  <si>
    <t>Observaciones</t>
  </si>
  <si>
    <t>ODS</t>
  </si>
  <si>
    <t>XV. Pacto por una gestión pública efectiva</t>
  </si>
  <si>
    <t>I. Evaluar la arquitectura institucional del Gobierno</t>
  </si>
  <si>
    <t>Foco 1. Gobernanza e institucionalidad moderna para el transporte y la logística eficientes y seguros</t>
  </si>
  <si>
    <t>1.1  Fortalecer la institucionalidad de la Entidad</t>
  </si>
  <si>
    <t>Vicepresidencia Administrativa y Financiera</t>
  </si>
  <si>
    <t>Documento</t>
  </si>
  <si>
    <t>n</t>
  </si>
  <si>
    <t>1.1.2.1 Implementar acciones para la mejora del Talento Humano</t>
  </si>
  <si>
    <t>Vicepresidencia de Planeación, Riesgos y Entorno</t>
  </si>
  <si>
    <t>1.1.3.1 Implementar los módulos de registro de información</t>
  </si>
  <si>
    <t>Modulo</t>
  </si>
  <si>
    <t>1.2 Generar confianza en los ciudadanos, Estado e inversionistas</t>
  </si>
  <si>
    <t xml:space="preserve">1.2.1 Socialización con las partes interesadas, de todos los proyectos de infraestructura de transporte a cargo de la ANI. </t>
  </si>
  <si>
    <t>Vicepresidencia de Estructuración</t>
  </si>
  <si>
    <t>Evento</t>
  </si>
  <si>
    <t>Oficina de Comunicaciones</t>
  </si>
  <si>
    <t>1.2.2 Implementación y optimización de mecanismos de transparencia para la gestión de la Entidad.</t>
  </si>
  <si>
    <t xml:space="preserve"> VI.  Pacto  por el transporte y la logística para la competitividad y la integración regional</t>
  </si>
  <si>
    <t>Reactivación y puesta en marcha de programas y proyectos para la construcción y mantenimiento de la red vial primaria y red vial rural</t>
  </si>
  <si>
    <t>Foco 2.Desarrollar proyectos de Asociación Público Privada que propendan por la intermodalidad, la movilidad y la sostenibilidad</t>
  </si>
  <si>
    <t xml:space="preserve">2.1 Estructurar proyectos de infraestructura de transporte </t>
  </si>
  <si>
    <t>2.1.2.1 Estructurar  proyectos a nivel de factibilidad técnica</t>
  </si>
  <si>
    <t>Proyecto</t>
  </si>
  <si>
    <t xml:space="preserve">2.1.2.2 Adjudicar proyectos de APP </t>
  </si>
  <si>
    <t>Vicepresidencia de Estructuración
Vicepresidencia Jurídica</t>
  </si>
  <si>
    <t>2.2 Gestionar la ejecucion de proyectos en el modo carretero</t>
  </si>
  <si>
    <t>2.2.1 Ampliación de la red vial nacional (proyectos de infraestructura de transporte del modo carretero, 1a a 3a generación de concesiones).</t>
  </si>
  <si>
    <t>2.2.2 Finalización de etapa de construcción e inicio de la etapa de operación y mantenimiento de los proyectos de cuarta generación</t>
  </si>
  <si>
    <t>2.2.3 Gestión para la construcción de las vías primarias bajo el esquema de concesión Programa 4G programadas para el cuatrienio</t>
  </si>
  <si>
    <t xml:space="preserve"> 2.2.3.1 Monitorear la construcción de vias de cuarta generación</t>
  </si>
  <si>
    <t>2.2.4 Gestión para la rehabilitación y mejoramiento de las vías primarias bajo el esquema de concesión Programa 4G</t>
  </si>
  <si>
    <t xml:space="preserve"> 2.2.4.1 Monitorear el mejoramiento de vias de cuarta generación</t>
  </si>
  <si>
    <t>2.3 Gestionar la ejecución de proyectos en otros modos de transporte</t>
  </si>
  <si>
    <t>2.3.1 Reactivación de la operación comercial en vías férreas a cargo de la ANI</t>
  </si>
  <si>
    <t>2.3.1.1 Gestionar la reactivación del transporte a través del modo férreo</t>
  </si>
  <si>
    <t xml:space="preserve">2.3.2 Impulso para la modernización de la infraestructura de los Aeropuertos concesionados </t>
  </si>
  <si>
    <t>2.3.2.1 Monitorear los planes de modernización de los aeropuertos a cargo de la ANI</t>
  </si>
  <si>
    <t>Vicepresidencia de Gestión Contractual</t>
  </si>
  <si>
    <t xml:space="preserve">2.3.3 Impulso para la modernización de la infraestructura en los puertos concesionados </t>
  </si>
  <si>
    <t>2.3.3.1  Presentar informes de avance de obligaciones contractuales de las sociedades portuarias</t>
  </si>
  <si>
    <t>Implementar acciones para el fortalecimiento del Talento Humano</t>
  </si>
  <si>
    <t>Fortalecer la implementación del MIPG</t>
  </si>
  <si>
    <t>Implementar módulos de registro de información</t>
  </si>
  <si>
    <t>Realizar los procesos de consulta previa programados.</t>
  </si>
  <si>
    <t>Acta</t>
  </si>
  <si>
    <t>Realizar mesas de socialización de proyectos en los diferentes departamentos</t>
  </si>
  <si>
    <t>Gestionar convenios interadministrativos en temas de transparencia</t>
  </si>
  <si>
    <t>Estructurar  proyectos a nivel de factibilidad técnica</t>
  </si>
  <si>
    <t>Adjudicar proyectos de Infraestructura</t>
  </si>
  <si>
    <t>Monitorear la construcción de nuevos kilómetros en proyectos de 1a a 3a gen</t>
  </si>
  <si>
    <t>Km</t>
  </si>
  <si>
    <t>Monitorear proyectos de 4a gen.
Inicio de etapa de operación y mantenimiento</t>
  </si>
  <si>
    <t>Monitorear la construcción de vías de cuarta generación</t>
  </si>
  <si>
    <t>Gestionar la reactivación del transporte a través del modo férreo</t>
  </si>
  <si>
    <t>Monitorear los planes de modernización de los aeropuertos a cargo de la ANI</t>
  </si>
  <si>
    <t>Presentar informes de avance de obligaciones contractuales de las sociedades portuarias</t>
  </si>
  <si>
    <t>Monitorear la rehabilitación de vías de cuarta generación</t>
  </si>
  <si>
    <t>1.1.2.2 Realizar  Informes de seguimiento a la implementación del MIPG</t>
  </si>
  <si>
    <t>1.2.1.1 Desarrollar Espacios de diálogo social - Eventos</t>
  </si>
  <si>
    <t>1.2.1.2 Desarrollar el Plan de comunicaciones</t>
  </si>
  <si>
    <t>1.2.2.1 Gestionar convenios interadministrativos en temas de transparencia (MRAN)</t>
  </si>
  <si>
    <t>2.2.1.1 Monitorear la construcción de nuevos kilómetros en proyectos de 1a a 3a generación</t>
  </si>
  <si>
    <t>2.2.2.1 Monitorear proyectos de cuarta generación - Inicio de etapa de operación y mantenimiento</t>
  </si>
  <si>
    <r>
      <t xml:space="preserve">% Avance 
</t>
    </r>
    <r>
      <rPr>
        <b/>
        <sz val="24"/>
        <color theme="0"/>
        <rFont val="Candara"/>
        <family val="2"/>
      </rPr>
      <t>(Respecto a meta de 2021)</t>
    </r>
  </si>
  <si>
    <t>%</t>
  </si>
  <si>
    <t>AGENCIA NACIONAL DE INFRAESTRUCTURA</t>
  </si>
  <si>
    <t>PLAN DE ACCIÓN 2022</t>
  </si>
  <si>
    <t>Preuspuesto Asignado</t>
  </si>
  <si>
    <t>Sin Recursos PGN</t>
  </si>
  <si>
    <t>Meta 2022</t>
  </si>
  <si>
    <t>Plan</t>
  </si>
  <si>
    <t xml:space="preserve">1.1.1 Fortalecimiento de la capacidad de gestión y eficiencia de la ANI </t>
  </si>
  <si>
    <t>1.1.2 Optimización del  sistema de información misional de la Entidad</t>
  </si>
  <si>
    <t>2.1.1 Adjudicación de Proyectos de Infraestructura de Transporte, bajo el esquema de Asociaciones Público Privadas</t>
  </si>
  <si>
    <t>Plan de Acción inicial, pendiente de aprobación por parte del Consejo Directivo de acuerdo con lo establecido en el Decreto 4165/11</t>
  </si>
  <si>
    <t>Fecha de actualización 27/01/2022</t>
  </si>
  <si>
    <t>Vicepresidencia Ejecutiva</t>
  </si>
  <si>
    <t xml:space="preserve">Vicepresidencia Ejecutiva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</si>
</sst>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164" formatCode="&quot;$&quot;#,##0;[Red]\-&quot;$&quot;#,##0"/>
    <numFmt numFmtId="165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ndara"/>
      <family val="2"/>
    </font>
    <font>
      <sz val="20"/>
      <name val="Candara"/>
      <family val="2"/>
    </font>
    <font>
      <b/>
      <sz val="20"/>
      <color theme="1"/>
      <name val="Candara"/>
      <family val="2"/>
    </font>
    <font>
      <b/>
      <sz val="36"/>
      <color theme="1"/>
      <name val="Candara"/>
      <family val="2"/>
    </font>
    <font>
      <b/>
      <sz val="20"/>
      <name val="Candara"/>
      <family val="2"/>
    </font>
    <font>
      <b/>
      <sz val="36"/>
      <color theme="0"/>
      <name val="Candara"/>
      <family val="2"/>
    </font>
    <font>
      <b/>
      <sz val="24"/>
      <color theme="0"/>
      <name val="Candara"/>
      <family val="2"/>
    </font>
    <font>
      <sz val="20"/>
      <color rgb="FF3333CC"/>
      <name val="Candara"/>
      <family val="2"/>
    </font>
    <font>
      <sz val="20"/>
      <color theme="0"/>
      <name val="Candara"/>
      <family val="2"/>
    </font>
    <font>
      <b/>
      <sz val="20"/>
      <color theme="0"/>
      <name val="Candara"/>
      <family val="2"/>
    </font>
    <font>
      <b/>
      <sz val="48"/>
      <color theme="1"/>
      <name val="Webdings"/>
      <family val="1"/>
      <charset val="2"/>
    </font>
    <font>
      <b/>
      <sz val="48"/>
      <color rgb="FF00B050"/>
      <name val="Webdings"/>
      <family val="1"/>
      <charset val="2"/>
    </font>
    <font>
      <b/>
      <sz val="48"/>
      <color theme="0" tint="-0.499984740745262"/>
      <name val="Webdings"/>
      <family val="1"/>
      <charset val="2"/>
    </font>
    <font>
      <b/>
      <sz val="48"/>
      <color rgb="FFFFC000"/>
      <name val="Webdings"/>
      <family val="1"/>
      <charset val="2"/>
    </font>
    <font>
      <b/>
      <sz val="9"/>
      <color indexed="81"/>
      <name val="Tahoma"/>
      <family val="2"/>
    </font>
    <font>
      <sz val="72"/>
      <color theme="1"/>
      <name val="Candara"/>
      <family val="2"/>
    </font>
    <font>
      <b/>
      <sz val="24"/>
      <color theme="1"/>
      <name val="Candara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/>
    </xf>
    <xf numFmtId="9" fontId="4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9" fontId="2" fillId="6" borderId="2" xfId="0" applyNumberFormat="1" applyFont="1" applyFill="1" applyBorder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9" fontId="3" fillId="8" borderId="3" xfId="0" applyNumberFormat="1" applyFont="1" applyFill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165" fontId="3" fillId="4" borderId="11" xfId="0" applyNumberFormat="1" applyFont="1" applyFill="1" applyBorder="1" applyAlignment="1">
      <alignment horizontal="center" vertical="center" wrapText="1"/>
    </xf>
    <xf numFmtId="165" fontId="3" fillId="5" borderId="11" xfId="0" applyNumberFormat="1" applyFont="1" applyFill="1" applyBorder="1" applyAlignment="1">
      <alignment horizontal="center" vertical="center" wrapText="1"/>
    </xf>
    <xf numFmtId="165" fontId="3" fillId="6" borderId="11" xfId="0" applyNumberFormat="1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9" fontId="4" fillId="10" borderId="11" xfId="1" applyFont="1" applyFill="1" applyBorder="1" applyAlignment="1">
      <alignment horizontal="center" vertical="center" wrapText="1"/>
    </xf>
    <xf numFmtId="10" fontId="2" fillId="4" borderId="11" xfId="1" applyNumberFormat="1" applyFont="1" applyFill="1" applyBorder="1" applyAlignment="1">
      <alignment horizontal="center" vertical="center" wrapText="1"/>
    </xf>
    <xf numFmtId="10" fontId="2" fillId="5" borderId="11" xfId="1" applyNumberFormat="1" applyFont="1" applyFill="1" applyBorder="1" applyAlignment="1">
      <alignment horizontal="center" vertical="center" wrapText="1"/>
    </xf>
    <xf numFmtId="10" fontId="2" fillId="6" borderId="11" xfId="1" applyNumberFormat="1" applyFont="1" applyFill="1" applyBorder="1" applyAlignment="1">
      <alignment horizontal="center" vertical="center" wrapText="1"/>
    </xf>
    <xf numFmtId="10" fontId="2" fillId="11" borderId="11" xfId="1" applyNumberFormat="1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10" fontId="4" fillId="11" borderId="2" xfId="1" applyNumberFormat="1" applyFont="1" applyFill="1" applyBorder="1" applyAlignment="1">
      <alignment horizontal="center" vertical="center" wrapText="1"/>
    </xf>
    <xf numFmtId="9" fontId="4" fillId="11" borderId="11" xfId="1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0" fontId="2" fillId="12" borderId="11" xfId="1" applyNumberFormat="1" applyFont="1" applyFill="1" applyBorder="1" applyAlignment="1">
      <alignment horizontal="center" vertical="center" wrapText="1"/>
    </xf>
    <xf numFmtId="0" fontId="10" fillId="0" borderId="11" xfId="1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4" fillId="10" borderId="1" xfId="1" applyFont="1" applyFill="1" applyBorder="1" applyAlignment="1">
      <alignment horizontal="center" vertical="center" wrapText="1"/>
    </xf>
    <xf numFmtId="10" fontId="2" fillId="4" borderId="1" xfId="1" applyNumberFormat="1" applyFont="1" applyFill="1" applyBorder="1" applyAlignment="1">
      <alignment horizontal="center" vertical="center" wrapText="1"/>
    </xf>
    <xf numFmtId="10" fontId="2" fillId="5" borderId="1" xfId="1" applyNumberFormat="1" applyFont="1" applyFill="1" applyBorder="1" applyAlignment="1">
      <alignment horizontal="center" vertical="center" wrapText="1"/>
    </xf>
    <xf numFmtId="10" fontId="2" fillId="6" borderId="1" xfId="1" applyNumberFormat="1" applyFont="1" applyFill="1" applyBorder="1" applyAlignment="1">
      <alignment horizontal="center" vertical="center" wrapText="1"/>
    </xf>
    <xf numFmtId="10" fontId="2" fillId="11" borderId="1" xfId="1" applyNumberFormat="1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2" fillId="12" borderId="1" xfId="1" applyNumberFormat="1" applyFont="1" applyFill="1" applyBorder="1" applyAlignment="1">
      <alignment horizontal="center" vertical="center" wrapText="1"/>
    </xf>
    <xf numFmtId="10" fontId="4" fillId="11" borderId="1" xfId="1" applyNumberFormat="1" applyFont="1" applyFill="1" applyBorder="1" applyAlignment="1">
      <alignment horizontal="center" vertical="center" wrapText="1"/>
    </xf>
    <xf numFmtId="9" fontId="4" fillId="11" borderId="1" xfId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0" fontId="2" fillId="12" borderId="1" xfId="1" applyNumberFormat="1" applyFont="1" applyFill="1" applyBorder="1" applyAlignment="1">
      <alignment horizontal="center" vertical="center" wrapText="1"/>
    </xf>
    <xf numFmtId="0" fontId="10" fillId="0" borderId="1" xfId="1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left" vertical="center" wrapText="1"/>
    </xf>
    <xf numFmtId="10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10" borderId="1" xfId="1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9" fontId="6" fillId="10" borderId="1" xfId="1" applyFont="1" applyFill="1" applyBorder="1" applyAlignment="1">
      <alignment horizontal="center" vertical="center" wrapText="1"/>
    </xf>
    <xf numFmtId="9" fontId="2" fillId="2" borderId="1" xfId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9" fontId="6" fillId="10" borderId="2" xfId="1" applyFont="1" applyFill="1" applyBorder="1" applyAlignment="1">
      <alignment horizontal="center" vertical="center" wrapText="1"/>
    </xf>
    <xf numFmtId="9" fontId="2" fillId="2" borderId="2" xfId="1" applyFont="1" applyFill="1" applyBorder="1" applyAlignment="1">
      <alignment horizontal="center" vertical="center" wrapText="1"/>
    </xf>
    <xf numFmtId="0" fontId="2" fillId="12" borderId="2" xfId="1" applyNumberFormat="1" applyFont="1" applyFill="1" applyBorder="1" applyAlignment="1">
      <alignment horizontal="center" vertical="center" wrapText="1"/>
    </xf>
    <xf numFmtId="0" fontId="2" fillId="10" borderId="2" xfId="1" applyNumberFormat="1" applyFont="1" applyFill="1" applyBorder="1" applyAlignment="1">
      <alignment horizontal="center" vertical="center" wrapText="1"/>
    </xf>
    <xf numFmtId="9" fontId="4" fillId="11" borderId="2" xfId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10" fontId="2" fillId="12" borderId="2" xfId="1" applyNumberFormat="1" applyFont="1" applyFill="1" applyBorder="1" applyAlignment="1">
      <alignment horizontal="center" vertical="center" wrapText="1"/>
    </xf>
    <xf numFmtId="0" fontId="10" fillId="0" borderId="2" xfId="1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left" vertical="center" wrapText="1"/>
    </xf>
    <xf numFmtId="10" fontId="2" fillId="4" borderId="2" xfId="1" applyNumberFormat="1" applyFont="1" applyFill="1" applyBorder="1" applyAlignment="1">
      <alignment horizontal="center" vertical="center" wrapText="1"/>
    </xf>
    <xf numFmtId="10" fontId="2" fillId="5" borderId="2" xfId="1" applyNumberFormat="1" applyFont="1" applyFill="1" applyBorder="1" applyAlignment="1">
      <alignment horizontal="center" vertical="center" wrapText="1"/>
    </xf>
    <xf numFmtId="10" fontId="2" fillId="6" borderId="2" xfId="1" applyNumberFormat="1" applyFont="1" applyFill="1" applyBorder="1" applyAlignment="1">
      <alignment horizontal="center" vertical="center" wrapText="1"/>
    </xf>
    <xf numFmtId="10" fontId="2" fillId="11" borderId="2" xfId="1" applyNumberFormat="1" applyFont="1" applyFill="1" applyBorder="1" applyAlignment="1">
      <alignment horizontal="center" vertical="center" wrapText="1"/>
    </xf>
    <xf numFmtId="10" fontId="3" fillId="4" borderId="2" xfId="0" applyNumberFormat="1" applyFont="1" applyFill="1" applyBorder="1" applyAlignment="1">
      <alignment horizontal="center" vertical="center" wrapText="1"/>
    </xf>
    <xf numFmtId="9" fontId="3" fillId="5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9" fontId="2" fillId="4" borderId="11" xfId="0" applyNumberFormat="1" applyFont="1" applyFill="1" applyBorder="1" applyAlignment="1">
      <alignment vertical="center" wrapText="1"/>
    </xf>
    <xf numFmtId="9" fontId="2" fillId="5" borderId="11" xfId="0" applyNumberFormat="1" applyFont="1" applyFill="1" applyBorder="1" applyAlignment="1">
      <alignment vertical="center" wrapText="1"/>
    </xf>
    <xf numFmtId="9" fontId="2" fillId="6" borderId="11" xfId="0" applyNumberFormat="1" applyFont="1" applyFill="1" applyBorder="1" applyAlignment="1">
      <alignment vertical="center" wrapText="1"/>
    </xf>
    <xf numFmtId="9" fontId="3" fillId="4" borderId="23" xfId="0" applyNumberFormat="1" applyFont="1" applyFill="1" applyBorder="1" applyAlignment="1">
      <alignment vertical="center" wrapText="1"/>
    </xf>
    <xf numFmtId="9" fontId="3" fillId="5" borderId="23" xfId="1" applyFont="1" applyFill="1" applyBorder="1" applyAlignment="1">
      <alignment vertical="center" wrapText="1"/>
    </xf>
    <xf numFmtId="9" fontId="3" fillId="6" borderId="23" xfId="1" applyFont="1" applyFill="1" applyBorder="1" applyAlignment="1">
      <alignment vertical="center" wrapText="1"/>
    </xf>
    <xf numFmtId="9" fontId="3" fillId="11" borderId="11" xfId="0" applyNumberFormat="1" applyFont="1" applyFill="1" applyBorder="1" applyAlignment="1">
      <alignment horizontal="center" vertical="center" wrapText="1"/>
    </xf>
    <xf numFmtId="9" fontId="2" fillId="2" borderId="11" xfId="1" applyFont="1" applyFill="1" applyBorder="1" applyAlignment="1">
      <alignment horizontal="center" vertical="center" wrapText="1"/>
    </xf>
    <xf numFmtId="0" fontId="2" fillId="12" borderId="11" xfId="0" applyFont="1" applyFill="1" applyBorder="1" applyAlignment="1">
      <alignment horizontal="center" vertical="center" wrapText="1"/>
    </xf>
    <xf numFmtId="10" fontId="4" fillId="11" borderId="11" xfId="1" applyNumberFormat="1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9" fontId="2" fillId="5" borderId="1" xfId="0" applyNumberFormat="1" applyFont="1" applyFill="1" applyBorder="1" applyAlignment="1">
      <alignment vertical="center" wrapText="1"/>
    </xf>
    <xf numFmtId="9" fontId="2" fillId="6" borderId="1" xfId="0" applyNumberFormat="1" applyFont="1" applyFill="1" applyBorder="1" applyAlignment="1">
      <alignment vertical="center" wrapText="1"/>
    </xf>
    <xf numFmtId="9" fontId="3" fillId="4" borderId="15" xfId="0" applyNumberFormat="1" applyFont="1" applyFill="1" applyBorder="1" applyAlignment="1">
      <alignment vertical="center" wrapText="1"/>
    </xf>
    <xf numFmtId="9" fontId="3" fillId="5" borderId="15" xfId="1" applyFont="1" applyFill="1" applyBorder="1" applyAlignment="1">
      <alignment vertical="center" wrapText="1"/>
    </xf>
    <xf numFmtId="9" fontId="3" fillId="6" borderId="15" xfId="1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9" fontId="3" fillId="4" borderId="2" xfId="0" applyNumberFormat="1" applyFont="1" applyFill="1" applyBorder="1" applyAlignment="1">
      <alignment horizontal="center" vertical="center" wrapText="1"/>
    </xf>
    <xf numFmtId="9" fontId="3" fillId="5" borderId="2" xfId="1" applyFont="1" applyFill="1" applyBorder="1" applyAlignment="1">
      <alignment horizontal="center" vertical="center" wrapText="1"/>
    </xf>
    <xf numFmtId="0" fontId="3" fillId="6" borderId="2" xfId="1" applyNumberFormat="1" applyFont="1" applyFill="1" applyBorder="1" applyAlignment="1">
      <alignment horizontal="center" vertical="center" wrapText="1"/>
    </xf>
    <xf numFmtId="9" fontId="4" fillId="10" borderId="2" xfId="1" applyFont="1" applyFill="1" applyBorder="1" applyAlignment="1">
      <alignment horizontal="center" vertical="center" wrapText="1"/>
    </xf>
    <xf numFmtId="9" fontId="2" fillId="2" borderId="15" xfId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9" fontId="3" fillId="4" borderId="11" xfId="0" applyNumberFormat="1" applyFont="1" applyFill="1" applyBorder="1" applyAlignment="1">
      <alignment vertical="center" wrapText="1"/>
    </xf>
    <xf numFmtId="9" fontId="3" fillId="5" borderId="11" xfId="0" applyNumberFormat="1" applyFont="1" applyFill="1" applyBorder="1" applyAlignment="1">
      <alignment vertical="center" wrapText="1"/>
    </xf>
    <xf numFmtId="9" fontId="3" fillId="6" borderId="11" xfId="0" applyNumberFormat="1" applyFont="1" applyFill="1" applyBorder="1" applyAlignment="1">
      <alignment vertical="center" wrapText="1"/>
    </xf>
    <xf numFmtId="9" fontId="3" fillId="4" borderId="11" xfId="0" applyNumberFormat="1" applyFont="1" applyFill="1" applyBorder="1" applyAlignment="1">
      <alignment horizontal="center" vertical="center" wrapText="1"/>
    </xf>
    <xf numFmtId="9" fontId="3" fillId="5" borderId="11" xfId="0" applyNumberFormat="1" applyFont="1" applyFill="1" applyBorder="1" applyAlignment="1">
      <alignment horizontal="center" vertical="center" wrapText="1"/>
    </xf>
    <xf numFmtId="9" fontId="3" fillId="6" borderId="11" xfId="0" applyNumberFormat="1" applyFont="1" applyFill="1" applyBorder="1" applyAlignment="1">
      <alignment horizontal="center" vertical="center" wrapText="1"/>
    </xf>
    <xf numFmtId="2" fontId="2" fillId="10" borderId="11" xfId="0" applyNumberFormat="1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9" fontId="3" fillId="4" borderId="1" xfId="0" applyNumberFormat="1" applyFont="1" applyFill="1" applyBorder="1" applyAlignment="1">
      <alignment vertical="center" wrapText="1"/>
    </xf>
    <xf numFmtId="9" fontId="3" fillId="5" borderId="1" xfId="0" applyNumberFormat="1" applyFont="1" applyFill="1" applyBorder="1" applyAlignment="1">
      <alignment vertical="center" wrapText="1"/>
    </xf>
    <xf numFmtId="9" fontId="3" fillId="6" borderId="1" xfId="0" applyNumberFormat="1" applyFont="1" applyFill="1" applyBorder="1" applyAlignment="1">
      <alignment vertical="center" wrapText="1"/>
    </xf>
    <xf numFmtId="9" fontId="3" fillId="11" borderId="1" xfId="0" applyNumberFormat="1" applyFont="1" applyFill="1" applyBorder="1" applyAlignment="1">
      <alignment horizontal="center" vertical="center" wrapText="1"/>
    </xf>
    <xf numFmtId="9" fontId="3" fillId="4" borderId="1" xfId="0" applyNumberFormat="1" applyFont="1" applyFill="1" applyBorder="1" applyAlignment="1">
      <alignment horizontal="center" vertical="center" wrapText="1"/>
    </xf>
    <xf numFmtId="9" fontId="3" fillId="5" borderId="1" xfId="0" applyNumberFormat="1" applyFont="1" applyFill="1" applyBorder="1" applyAlignment="1">
      <alignment horizontal="center" vertical="center" wrapText="1"/>
    </xf>
    <xf numFmtId="9" fontId="3" fillId="6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2" fontId="2" fillId="10" borderId="1" xfId="0" applyNumberFormat="1" applyFont="1" applyFill="1" applyBorder="1" applyAlignment="1">
      <alignment horizontal="center" vertical="center" wrapText="1"/>
    </xf>
    <xf numFmtId="9" fontId="3" fillId="4" borderId="2" xfId="0" applyNumberFormat="1" applyFont="1" applyFill="1" applyBorder="1" applyAlignment="1">
      <alignment vertical="center" wrapText="1"/>
    </xf>
    <xf numFmtId="9" fontId="3" fillId="5" borderId="2" xfId="0" applyNumberFormat="1" applyFont="1" applyFill="1" applyBorder="1" applyAlignment="1">
      <alignment vertical="center" wrapText="1"/>
    </xf>
    <xf numFmtId="9" fontId="3" fillId="6" borderId="2" xfId="0" applyNumberFormat="1" applyFont="1" applyFill="1" applyBorder="1" applyAlignment="1">
      <alignment vertical="center" wrapText="1"/>
    </xf>
    <xf numFmtId="9" fontId="3" fillId="11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 vertical="center" wrapText="1"/>
    </xf>
    <xf numFmtId="2" fontId="2" fillId="10" borderId="2" xfId="0" applyNumberFormat="1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3" fillId="4" borderId="11" xfId="0" applyFont="1" applyFill="1" applyBorder="1" applyAlignment="1">
      <alignment vertical="center" wrapText="1"/>
    </xf>
    <xf numFmtId="0" fontId="3" fillId="11" borderId="1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vertical="center" wrapText="1"/>
    </xf>
    <xf numFmtId="9" fontId="2" fillId="5" borderId="25" xfId="0" applyNumberFormat="1" applyFont="1" applyFill="1" applyBorder="1" applyAlignment="1">
      <alignment vertical="center" wrapText="1"/>
    </xf>
    <xf numFmtId="9" fontId="2" fillId="6" borderId="25" xfId="0" applyNumberFormat="1" applyFont="1" applyFill="1" applyBorder="1" applyAlignment="1">
      <alignment vertical="center" wrapText="1"/>
    </xf>
    <xf numFmtId="0" fontId="3" fillId="4" borderId="25" xfId="0" applyFont="1" applyFill="1" applyBorder="1" applyAlignment="1">
      <alignment vertical="center" wrapText="1"/>
    </xf>
    <xf numFmtId="9" fontId="3" fillId="5" borderId="25" xfId="0" applyNumberFormat="1" applyFont="1" applyFill="1" applyBorder="1" applyAlignment="1">
      <alignment vertical="center" wrapText="1"/>
    </xf>
    <xf numFmtId="9" fontId="3" fillId="6" borderId="25" xfId="0" applyNumberFormat="1" applyFont="1" applyFill="1" applyBorder="1" applyAlignment="1">
      <alignment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9" fontId="4" fillId="10" borderId="25" xfId="1" applyFont="1" applyFill="1" applyBorder="1" applyAlignment="1">
      <alignment horizontal="center" vertical="center" wrapText="1"/>
    </xf>
    <xf numFmtId="10" fontId="2" fillId="4" borderId="25" xfId="1" applyNumberFormat="1" applyFont="1" applyFill="1" applyBorder="1" applyAlignment="1">
      <alignment horizontal="center" vertical="center" wrapText="1"/>
    </xf>
    <xf numFmtId="10" fontId="2" fillId="5" borderId="25" xfId="1" applyNumberFormat="1" applyFont="1" applyFill="1" applyBorder="1" applyAlignment="1">
      <alignment horizontal="center" vertical="center" wrapText="1"/>
    </xf>
    <xf numFmtId="10" fontId="2" fillId="6" borderId="25" xfId="1" applyNumberFormat="1" applyFont="1" applyFill="1" applyBorder="1" applyAlignment="1">
      <alignment horizontal="center" vertical="center" wrapText="1"/>
    </xf>
    <xf numFmtId="10" fontId="2" fillId="11" borderId="25" xfId="1" applyNumberFormat="1" applyFont="1" applyFill="1" applyBorder="1" applyAlignment="1">
      <alignment horizontal="center" vertical="center" wrapText="1"/>
    </xf>
    <xf numFmtId="9" fontId="2" fillId="2" borderId="25" xfId="1" applyFont="1" applyFill="1" applyBorder="1" applyAlignment="1">
      <alignment horizontal="center" vertical="center" wrapText="1"/>
    </xf>
    <xf numFmtId="0" fontId="2" fillId="12" borderId="25" xfId="0" applyFont="1" applyFill="1" applyBorder="1" applyAlignment="1">
      <alignment horizontal="center" vertical="center" wrapText="1"/>
    </xf>
    <xf numFmtId="0" fontId="2" fillId="10" borderId="25" xfId="0" applyFont="1" applyFill="1" applyBorder="1" applyAlignment="1">
      <alignment horizontal="center" vertical="center" wrapText="1"/>
    </xf>
    <xf numFmtId="10" fontId="4" fillId="11" borderId="25" xfId="1" applyNumberFormat="1" applyFont="1" applyFill="1" applyBorder="1" applyAlignment="1">
      <alignment horizontal="center" vertical="center" wrapText="1"/>
    </xf>
    <xf numFmtId="9" fontId="4" fillId="11" borderId="25" xfId="1" applyFont="1" applyFill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10" fontId="2" fillId="12" borderId="25" xfId="1" applyNumberFormat="1" applyFont="1" applyFill="1" applyBorder="1" applyAlignment="1">
      <alignment horizontal="center" vertical="center" wrapText="1"/>
    </xf>
    <xf numFmtId="0" fontId="10" fillId="0" borderId="25" xfId="1" applyNumberFormat="1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left" vertical="center" wrapText="1"/>
    </xf>
    <xf numFmtId="9" fontId="2" fillId="0" borderId="0" xfId="1" applyFont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  <xf numFmtId="9" fontId="3" fillId="11" borderId="2" xfId="0" applyNumberFormat="1" applyFont="1" applyFill="1" applyBorder="1" applyAlignment="1">
      <alignment horizontal="center" vertical="center" wrapText="1"/>
    </xf>
    <xf numFmtId="165" fontId="3" fillId="11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5" borderId="2" xfId="0" applyNumberFormat="1" applyFont="1" applyFill="1" applyBorder="1" applyAlignment="1">
      <alignment horizontal="center" vertical="center" wrapText="1"/>
    </xf>
    <xf numFmtId="9" fontId="3" fillId="11" borderId="2" xfId="0" applyNumberFormat="1" applyFont="1" applyFill="1" applyBorder="1" applyAlignment="1">
      <alignment vertical="center" wrapText="1"/>
    </xf>
    <xf numFmtId="165" fontId="3" fillId="11" borderId="2" xfId="0" applyNumberFormat="1" applyFont="1" applyFill="1" applyBorder="1" applyAlignment="1">
      <alignment vertical="center" wrapText="1"/>
    </xf>
    <xf numFmtId="165" fontId="4" fillId="11" borderId="11" xfId="1" applyNumberFormat="1" applyFont="1" applyFill="1" applyBorder="1" applyAlignment="1">
      <alignment horizontal="center" vertical="center" wrapText="1"/>
    </xf>
    <xf numFmtId="6" fontId="2" fillId="2" borderId="28" xfId="0" applyNumberFormat="1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" fontId="2" fillId="12" borderId="1" xfId="0" applyNumberFormat="1" applyFont="1" applyFill="1" applyBorder="1" applyAlignment="1">
      <alignment horizontal="center" vertical="center" wrapText="1"/>
    </xf>
    <xf numFmtId="0" fontId="3" fillId="11" borderId="23" xfId="0" applyFont="1" applyFill="1" applyBorder="1" applyAlignment="1">
      <alignment horizontal="center" vertical="center" wrapText="1"/>
    </xf>
    <xf numFmtId="0" fontId="3" fillId="11" borderId="15" xfId="0" applyFont="1" applyFill="1" applyBorder="1" applyAlignment="1">
      <alignment horizontal="center" vertical="center" wrapText="1"/>
    </xf>
    <xf numFmtId="0" fontId="3" fillId="11" borderId="2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9" fontId="4" fillId="10" borderId="23" xfId="1" applyFont="1" applyFill="1" applyBorder="1" applyAlignment="1">
      <alignment horizontal="center" vertical="center" wrapText="1"/>
    </xf>
    <xf numFmtId="9" fontId="4" fillId="10" borderId="15" xfId="1" applyFont="1" applyFill="1" applyBorder="1" applyAlignment="1">
      <alignment horizontal="center" vertical="center" wrapText="1"/>
    </xf>
    <xf numFmtId="9" fontId="3" fillId="11" borderId="23" xfId="0" applyNumberFormat="1" applyFont="1" applyFill="1" applyBorder="1" applyAlignment="1">
      <alignment horizontal="center" vertical="center" wrapText="1"/>
    </xf>
    <xf numFmtId="9" fontId="3" fillId="11" borderId="15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15" xfId="0" applyNumberFormat="1" applyFont="1" applyFill="1" applyBorder="1" applyAlignment="1">
      <alignment horizontal="center" vertical="center" wrapText="1"/>
    </xf>
    <xf numFmtId="165" fontId="3" fillId="4" borderId="16" xfId="0" applyNumberFormat="1" applyFont="1" applyFill="1" applyBorder="1" applyAlignment="1">
      <alignment horizontal="center" vertical="center" wrapText="1"/>
    </xf>
    <xf numFmtId="165" fontId="3" fillId="5" borderId="2" xfId="0" applyNumberFormat="1" applyFont="1" applyFill="1" applyBorder="1" applyAlignment="1">
      <alignment horizontal="center" vertical="center" wrapText="1"/>
    </xf>
    <xf numFmtId="165" fontId="3" fillId="5" borderId="15" xfId="0" applyNumberFormat="1" applyFont="1" applyFill="1" applyBorder="1" applyAlignment="1">
      <alignment horizontal="center" vertical="center" wrapText="1"/>
    </xf>
    <xf numFmtId="165" fontId="3" fillId="5" borderId="16" xfId="0" applyNumberFormat="1" applyFont="1" applyFill="1" applyBorder="1" applyAlignment="1">
      <alignment horizontal="center" vertical="center" wrapText="1"/>
    </xf>
    <xf numFmtId="10" fontId="3" fillId="6" borderId="2" xfId="0" applyNumberFormat="1" applyFont="1" applyFill="1" applyBorder="1" applyAlignment="1">
      <alignment horizontal="center" vertical="center" wrapText="1"/>
    </xf>
    <xf numFmtId="165" fontId="3" fillId="6" borderId="15" xfId="0" applyNumberFormat="1" applyFont="1" applyFill="1" applyBorder="1" applyAlignment="1">
      <alignment horizontal="center" vertical="center" wrapText="1"/>
    </xf>
    <xf numFmtId="165" fontId="3" fillId="6" borderId="16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65" fontId="2" fillId="4" borderId="1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9" fontId="2" fillId="5" borderId="11" xfId="1" applyFont="1" applyFill="1" applyBorder="1" applyAlignment="1">
      <alignment horizontal="center" vertical="center" wrapText="1"/>
    </xf>
    <xf numFmtId="9" fontId="2" fillId="5" borderId="1" xfId="1" applyFont="1" applyFill="1" applyBorder="1" applyAlignment="1">
      <alignment horizontal="center" vertical="center" wrapText="1"/>
    </xf>
    <xf numFmtId="9" fontId="2" fillId="5" borderId="2" xfId="1" applyFont="1" applyFill="1" applyBorder="1" applyAlignment="1">
      <alignment horizontal="center" vertical="center" wrapText="1"/>
    </xf>
    <xf numFmtId="9" fontId="2" fillId="6" borderId="11" xfId="1" applyFont="1" applyFill="1" applyBorder="1" applyAlignment="1">
      <alignment horizontal="center" vertical="center" wrapText="1"/>
    </xf>
    <xf numFmtId="9" fontId="2" fillId="6" borderId="1" xfId="1" applyFont="1" applyFill="1" applyBorder="1" applyAlignment="1">
      <alignment horizontal="center" vertical="center" wrapText="1"/>
    </xf>
    <xf numFmtId="9" fontId="2" fillId="6" borderId="2" xfId="1" applyFont="1" applyFill="1" applyBorder="1" applyAlignment="1">
      <alignment horizontal="center" vertical="center" wrapText="1"/>
    </xf>
    <xf numFmtId="165" fontId="2" fillId="11" borderId="11" xfId="0" applyNumberFormat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165" fontId="3" fillId="4" borderId="11" xfId="0" applyNumberFormat="1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9" fontId="4" fillId="10" borderId="21" xfId="1" applyFont="1" applyFill="1" applyBorder="1" applyAlignment="1">
      <alignment horizontal="center" vertical="center" wrapText="1"/>
    </xf>
    <xf numFmtId="9" fontId="2" fillId="11" borderId="23" xfId="0" applyNumberFormat="1" applyFont="1" applyFill="1" applyBorder="1" applyAlignment="1">
      <alignment horizontal="center" vertical="center" wrapText="1"/>
    </xf>
    <xf numFmtId="9" fontId="2" fillId="11" borderId="15" xfId="0" applyNumberFormat="1" applyFont="1" applyFill="1" applyBorder="1" applyAlignment="1">
      <alignment horizontal="center" vertical="center" wrapText="1"/>
    </xf>
    <xf numFmtId="9" fontId="3" fillId="6" borderId="1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165" fontId="3" fillId="5" borderId="11" xfId="0" applyNumberFormat="1" applyFont="1" applyFill="1" applyBorder="1" applyAlignment="1">
      <alignment horizontal="center" vertical="center" wrapText="1"/>
    </xf>
    <xf numFmtId="165" fontId="3" fillId="5" borderId="1" xfId="0" applyNumberFormat="1" applyFont="1" applyFill="1" applyBorder="1" applyAlignment="1">
      <alignment horizontal="center" vertical="center" wrapText="1"/>
    </xf>
    <xf numFmtId="165" fontId="3" fillId="6" borderId="11" xfId="0" applyNumberFormat="1" applyFont="1" applyFill="1" applyBorder="1" applyAlignment="1">
      <alignment horizontal="center" vertical="center" wrapText="1"/>
    </xf>
    <xf numFmtId="165" fontId="3" fillId="6" borderId="1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9" fontId="3" fillId="4" borderId="15" xfId="0" applyNumberFormat="1" applyFont="1" applyFill="1" applyBorder="1" applyAlignment="1">
      <alignment horizontal="center" vertical="center" wrapText="1"/>
    </xf>
    <xf numFmtId="9" fontId="3" fillId="4" borderId="16" xfId="0" applyNumberFormat="1" applyFont="1" applyFill="1" applyBorder="1" applyAlignment="1">
      <alignment horizontal="center" vertical="center" wrapText="1"/>
    </xf>
    <xf numFmtId="9" fontId="3" fillId="5" borderId="15" xfId="0" applyNumberFormat="1" applyFont="1" applyFill="1" applyBorder="1" applyAlignment="1">
      <alignment horizontal="center" vertical="center" wrapText="1"/>
    </xf>
    <xf numFmtId="9" fontId="3" fillId="5" borderId="16" xfId="0" applyNumberFormat="1" applyFont="1" applyFill="1" applyBorder="1" applyAlignment="1">
      <alignment horizontal="center" vertical="center" wrapText="1"/>
    </xf>
    <xf numFmtId="9" fontId="3" fillId="4" borderId="23" xfId="0" applyNumberFormat="1" applyFont="1" applyFill="1" applyBorder="1" applyAlignment="1">
      <alignment horizontal="center" vertical="center" wrapText="1"/>
    </xf>
    <xf numFmtId="9" fontId="3" fillId="5" borderId="23" xfId="1" applyFont="1" applyFill="1" applyBorder="1" applyAlignment="1">
      <alignment horizontal="center" vertical="center" wrapText="1"/>
    </xf>
    <xf numFmtId="9" fontId="3" fillId="5" borderId="16" xfId="1" applyFont="1" applyFill="1" applyBorder="1" applyAlignment="1">
      <alignment horizontal="center" vertical="center" wrapText="1"/>
    </xf>
    <xf numFmtId="9" fontId="3" fillId="6" borderId="23" xfId="1" applyFont="1" applyFill="1" applyBorder="1" applyAlignment="1">
      <alignment horizontal="center" vertical="center" wrapText="1"/>
    </xf>
    <xf numFmtId="9" fontId="3" fillId="6" borderId="16" xfId="1" applyFont="1" applyFill="1" applyBorder="1" applyAlignment="1">
      <alignment horizontal="center" vertical="center" wrapText="1"/>
    </xf>
    <xf numFmtId="9" fontId="4" fillId="10" borderId="2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9" fontId="3" fillId="6" borderId="15" xfId="0" applyNumberFormat="1" applyFont="1" applyFill="1" applyBorder="1" applyAlignment="1">
      <alignment horizontal="center" vertical="center" wrapText="1"/>
    </xf>
    <xf numFmtId="9" fontId="3" fillId="6" borderId="16" xfId="0" applyNumberFormat="1" applyFont="1" applyFill="1" applyBorder="1" applyAlignment="1">
      <alignment horizontal="center" vertical="center" wrapText="1"/>
    </xf>
    <xf numFmtId="9" fontId="4" fillId="10" borderId="16" xfId="1" applyFont="1" applyFill="1" applyBorder="1" applyAlignment="1">
      <alignment horizontal="center" vertical="center" wrapText="1"/>
    </xf>
    <xf numFmtId="9" fontId="3" fillId="11" borderId="2" xfId="0" applyNumberFormat="1" applyFont="1" applyFill="1" applyBorder="1" applyAlignment="1">
      <alignment horizontal="center" vertical="center" wrapText="1"/>
    </xf>
    <xf numFmtId="9" fontId="3" fillId="11" borderId="16" xfId="0" applyNumberFormat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9" fontId="3" fillId="5" borderId="1" xfId="0" applyNumberFormat="1" applyFont="1" applyFill="1" applyBorder="1" applyAlignment="1">
      <alignment horizontal="center" vertical="center" wrapText="1"/>
    </xf>
    <xf numFmtId="9" fontId="3" fillId="5" borderId="2" xfId="0" applyNumberFormat="1" applyFont="1" applyFill="1" applyBorder="1" applyAlignment="1">
      <alignment horizontal="center" vertical="center" wrapText="1"/>
    </xf>
    <xf numFmtId="165" fontId="3" fillId="11" borderId="11" xfId="0" applyNumberFormat="1" applyFont="1" applyFill="1" applyBorder="1" applyAlignment="1">
      <alignment horizontal="center" vertical="center" wrapText="1"/>
    </xf>
    <xf numFmtId="165" fontId="3" fillId="11" borderId="1" xfId="0" applyNumberFormat="1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6" fontId="2" fillId="2" borderId="10" xfId="0" applyNumberFormat="1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9" fontId="2" fillId="2" borderId="2" xfId="0" applyNumberFormat="1" applyFont="1" applyFill="1" applyBorder="1" applyAlignment="1">
      <alignment horizontal="center" vertical="center" wrapText="1"/>
    </xf>
    <xf numFmtId="9" fontId="2" fillId="2" borderId="16" xfId="0" applyNumberFormat="1" applyFont="1" applyFill="1" applyBorder="1" applyAlignment="1">
      <alignment horizontal="center" vertical="center" wrapText="1"/>
    </xf>
    <xf numFmtId="0" fontId="2" fillId="12" borderId="2" xfId="1" applyNumberFormat="1" applyFont="1" applyFill="1" applyBorder="1" applyAlignment="1">
      <alignment horizontal="center" vertical="center" wrapText="1"/>
    </xf>
    <xf numFmtId="0" fontId="2" fillId="12" borderId="16" xfId="1" applyNumberFormat="1" applyFont="1" applyFill="1" applyBorder="1" applyAlignment="1">
      <alignment horizontal="center" vertical="center" wrapText="1"/>
    </xf>
    <xf numFmtId="9" fontId="2" fillId="2" borderId="23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12" borderId="23" xfId="1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164" fontId="2" fillId="2" borderId="18" xfId="0" applyNumberFormat="1" applyFont="1" applyFill="1" applyBorder="1" applyAlignment="1">
      <alignment horizontal="left" vertical="center" wrapText="1"/>
    </xf>
    <xf numFmtId="164" fontId="2" fillId="2" borderId="20" xfId="0" applyNumberFormat="1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9" fontId="3" fillId="11" borderId="21" xfId="0" applyNumberFormat="1" applyFont="1" applyFill="1" applyBorder="1" applyAlignment="1">
      <alignment horizontal="center" vertical="center" wrapText="1"/>
    </xf>
    <xf numFmtId="9" fontId="2" fillId="2" borderId="23" xfId="1" applyFont="1" applyFill="1" applyBorder="1" applyAlignment="1">
      <alignment horizontal="center" vertical="center" wrapText="1"/>
    </xf>
    <xf numFmtId="9" fontId="2" fillId="2" borderId="16" xfId="1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12" borderId="23" xfId="0" applyFont="1" applyFill="1" applyBorder="1" applyAlignment="1">
      <alignment horizontal="center" vertical="center" wrapText="1"/>
    </xf>
    <xf numFmtId="0" fontId="2" fillId="12" borderId="16" xfId="0" applyFont="1" applyFill="1" applyBorder="1" applyAlignment="1">
      <alignment horizontal="center" vertical="center" wrapText="1"/>
    </xf>
    <xf numFmtId="6" fontId="2" fillId="2" borderId="18" xfId="0" applyNumberFormat="1" applyFont="1" applyFill="1" applyBorder="1" applyAlignment="1">
      <alignment horizontal="left" vertical="center" wrapText="1"/>
    </xf>
    <xf numFmtId="6" fontId="2" fillId="2" borderId="18" xfId="0" applyNumberFormat="1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20" xfId="0" applyFont="1" applyFill="1" applyBorder="1" applyAlignment="1">
      <alignment horizontal="left" vertical="top" wrapText="1"/>
    </xf>
    <xf numFmtId="165" fontId="3" fillId="11" borderId="23" xfId="0" applyNumberFormat="1" applyFont="1" applyFill="1" applyBorder="1" applyAlignment="1">
      <alignment horizontal="left" vertical="center" wrapText="1"/>
    </xf>
    <xf numFmtId="165" fontId="3" fillId="11" borderId="15" xfId="0" applyNumberFormat="1" applyFont="1" applyFill="1" applyBorder="1" applyAlignment="1">
      <alignment horizontal="left" vertical="center" wrapText="1"/>
    </xf>
    <xf numFmtId="165" fontId="3" fillId="11" borderId="16" xfId="0" applyNumberFormat="1" applyFont="1" applyFill="1" applyBorder="1" applyAlignment="1">
      <alignment horizontal="left" vertical="center" wrapText="1"/>
    </xf>
    <xf numFmtId="165" fontId="3" fillId="11" borderId="23" xfId="0" applyNumberFormat="1" applyFont="1" applyFill="1" applyBorder="1" applyAlignment="1">
      <alignment horizontal="center" vertical="center" wrapText="1"/>
    </xf>
    <xf numFmtId="165" fontId="3" fillId="11" borderId="15" xfId="0" applyNumberFormat="1" applyFont="1" applyFill="1" applyBorder="1" applyAlignment="1">
      <alignment horizontal="center" vertical="center" wrapText="1"/>
    </xf>
    <xf numFmtId="165" fontId="3" fillId="11" borderId="16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23"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theme="1" tint="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theme="1" tint="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theme="1" tint="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theme="1" tint="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0</xdr:colOff>
      <xdr:row>11</xdr:row>
      <xdr:rowOff>0</xdr:rowOff>
    </xdr:from>
    <xdr:ext cx="537883" cy="537883"/>
    <xdr:pic>
      <xdr:nvPicPr>
        <xdr:cNvPr id="5" name="Picture 2">
          <a:extLst>
            <a:ext uri="{FF2B5EF4-FFF2-40B4-BE49-F238E27FC236}">
              <a16:creationId xmlns:a16="http://schemas.microsoft.com/office/drawing/2014/main" id="{255F5469-E6F5-4FA3-8C14-079C42245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63900" y="16468725"/>
          <a:ext cx="537883" cy="537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575982</xdr:colOff>
      <xdr:row>11</xdr:row>
      <xdr:rowOff>4484</xdr:rowOff>
    </xdr:from>
    <xdr:ext cx="549088" cy="549088"/>
    <xdr:pic>
      <xdr:nvPicPr>
        <xdr:cNvPr id="6" name="Picture 6" descr="SDG 8">
          <a:extLst>
            <a:ext uri="{FF2B5EF4-FFF2-40B4-BE49-F238E27FC236}">
              <a16:creationId xmlns:a16="http://schemas.microsoft.com/office/drawing/2014/main" id="{7FD241EF-44F0-4DAE-AF84-982577FBE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39882" y="16473209"/>
          <a:ext cx="549088" cy="549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47625</xdr:colOff>
      <xdr:row>15</xdr:row>
      <xdr:rowOff>1000126</xdr:rowOff>
    </xdr:from>
    <xdr:ext cx="537883" cy="537883"/>
    <xdr:pic>
      <xdr:nvPicPr>
        <xdr:cNvPr id="7" name="Picture 2">
          <a:extLst>
            <a:ext uri="{FF2B5EF4-FFF2-40B4-BE49-F238E27FC236}">
              <a16:creationId xmlns:a16="http://schemas.microsoft.com/office/drawing/2014/main" id="{A333C6E7-766A-45BE-9DA8-D36EA5D5C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73438" y="27908251"/>
          <a:ext cx="537883" cy="537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628931</xdr:colOff>
      <xdr:row>15</xdr:row>
      <xdr:rowOff>1035144</xdr:rowOff>
    </xdr:from>
    <xdr:ext cx="582706" cy="537882"/>
    <xdr:pic>
      <xdr:nvPicPr>
        <xdr:cNvPr id="8" name="Picture 4" descr="SDG 6">
          <a:extLst>
            <a:ext uri="{FF2B5EF4-FFF2-40B4-BE49-F238E27FC236}">
              <a16:creationId xmlns:a16="http://schemas.microsoft.com/office/drawing/2014/main" id="{BFE2AF3E-970D-44CB-89FB-1D43E669A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54744" y="27943269"/>
          <a:ext cx="582706" cy="5378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1243853</xdr:colOff>
      <xdr:row>15</xdr:row>
      <xdr:rowOff>1071563</xdr:rowOff>
    </xdr:from>
    <xdr:ext cx="537883" cy="537883"/>
    <xdr:pic>
      <xdr:nvPicPr>
        <xdr:cNvPr id="9" name="Imagen 8" descr="SDG 11">
          <a:extLst>
            <a:ext uri="{FF2B5EF4-FFF2-40B4-BE49-F238E27FC236}">
              <a16:creationId xmlns:a16="http://schemas.microsoft.com/office/drawing/2014/main" id="{D22EAE43-DDE7-40EA-A7F2-592BCDEA9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69666" y="27979688"/>
          <a:ext cx="537883" cy="537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0</xdr:colOff>
      <xdr:row>17</xdr:row>
      <xdr:rowOff>0</xdr:rowOff>
    </xdr:from>
    <xdr:ext cx="666750" cy="666750"/>
    <xdr:pic>
      <xdr:nvPicPr>
        <xdr:cNvPr id="10" name="Picture 6" descr="SDG 8">
          <a:extLst>
            <a:ext uri="{FF2B5EF4-FFF2-40B4-BE49-F238E27FC236}">
              <a16:creationId xmlns:a16="http://schemas.microsoft.com/office/drawing/2014/main" id="{1515ED44-BD8A-4987-9BE0-9B3C62110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63900" y="3303270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571499</xdr:colOff>
      <xdr:row>18</xdr:row>
      <xdr:rowOff>0</xdr:rowOff>
    </xdr:from>
    <xdr:ext cx="582706" cy="537882"/>
    <xdr:pic>
      <xdr:nvPicPr>
        <xdr:cNvPr id="11" name="Picture 4" descr="SDG 6">
          <a:extLst>
            <a:ext uri="{FF2B5EF4-FFF2-40B4-BE49-F238E27FC236}">
              <a16:creationId xmlns:a16="http://schemas.microsoft.com/office/drawing/2014/main" id="{A28469A6-BBA3-41BE-AC6F-FBA5C5070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35399" y="35175825"/>
          <a:ext cx="582706" cy="5378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0</xdr:colOff>
      <xdr:row>18</xdr:row>
      <xdr:rowOff>0</xdr:rowOff>
    </xdr:from>
    <xdr:ext cx="537883" cy="537883"/>
    <xdr:pic>
      <xdr:nvPicPr>
        <xdr:cNvPr id="12" name="Picture 2">
          <a:extLst>
            <a:ext uri="{FF2B5EF4-FFF2-40B4-BE49-F238E27FC236}">
              <a16:creationId xmlns:a16="http://schemas.microsoft.com/office/drawing/2014/main" id="{12E748DA-42ED-42BD-8A3A-6B7C8CA11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63900" y="35175825"/>
          <a:ext cx="537883" cy="537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1187823</xdr:colOff>
      <xdr:row>18</xdr:row>
      <xdr:rowOff>0</xdr:rowOff>
    </xdr:from>
    <xdr:ext cx="560294" cy="560294"/>
    <xdr:pic>
      <xdr:nvPicPr>
        <xdr:cNvPr id="13" name="Picture 8" descr="SDG 9">
          <a:extLst>
            <a:ext uri="{FF2B5EF4-FFF2-40B4-BE49-F238E27FC236}">
              <a16:creationId xmlns:a16="http://schemas.microsoft.com/office/drawing/2014/main" id="{ED765825-7CF0-4AE9-8C90-A6C62F585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51723" y="35175825"/>
          <a:ext cx="560294" cy="560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1781734</xdr:colOff>
      <xdr:row>18</xdr:row>
      <xdr:rowOff>0</xdr:rowOff>
    </xdr:from>
    <xdr:ext cx="537883" cy="537883"/>
    <xdr:pic>
      <xdr:nvPicPr>
        <xdr:cNvPr id="14" name="Imagen 13" descr="SDG 11">
          <a:extLst>
            <a:ext uri="{FF2B5EF4-FFF2-40B4-BE49-F238E27FC236}">
              <a16:creationId xmlns:a16="http://schemas.microsoft.com/office/drawing/2014/main" id="{6720C049-C03A-402C-AC94-5593E4B1F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45634" y="35175825"/>
          <a:ext cx="537883" cy="537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1375922</xdr:colOff>
      <xdr:row>18</xdr:row>
      <xdr:rowOff>0</xdr:rowOff>
    </xdr:from>
    <xdr:ext cx="549089" cy="549089"/>
    <xdr:pic>
      <xdr:nvPicPr>
        <xdr:cNvPr id="15" name="Imagen 14" descr="SDG 12">
          <a:extLst>
            <a:ext uri="{FF2B5EF4-FFF2-40B4-BE49-F238E27FC236}">
              <a16:creationId xmlns:a16="http://schemas.microsoft.com/office/drawing/2014/main" id="{BD021858-F599-4AC3-86EE-13E435E8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9822" y="35175825"/>
          <a:ext cx="549089" cy="5490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176092</xdr:colOff>
      <xdr:row>18</xdr:row>
      <xdr:rowOff>0</xdr:rowOff>
    </xdr:from>
    <xdr:ext cx="571501" cy="537883"/>
    <xdr:pic>
      <xdr:nvPicPr>
        <xdr:cNvPr id="16" name="Imagen 15" descr="SDG 14">
          <a:extLst>
            <a:ext uri="{FF2B5EF4-FFF2-40B4-BE49-F238E27FC236}">
              <a16:creationId xmlns:a16="http://schemas.microsoft.com/office/drawing/2014/main" id="{CC1F05ED-E9D5-48AA-AA85-6106EF4E9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39992" y="35175825"/>
          <a:ext cx="571501" cy="537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938892</xdr:colOff>
      <xdr:row>21</xdr:row>
      <xdr:rowOff>0</xdr:rowOff>
    </xdr:from>
    <xdr:ext cx="582706" cy="528358"/>
    <xdr:pic>
      <xdr:nvPicPr>
        <xdr:cNvPr id="17" name="Picture 4" descr="SDG 6">
          <a:extLst>
            <a:ext uri="{FF2B5EF4-FFF2-40B4-BE49-F238E27FC236}">
              <a16:creationId xmlns:a16="http://schemas.microsoft.com/office/drawing/2014/main" id="{85DEB1EF-B8B6-4280-83EE-1C21AC0D0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02792" y="44605575"/>
          <a:ext cx="582706" cy="528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0</xdr:colOff>
      <xdr:row>20</xdr:row>
      <xdr:rowOff>0</xdr:rowOff>
    </xdr:from>
    <xdr:ext cx="537883" cy="544687"/>
    <xdr:pic>
      <xdr:nvPicPr>
        <xdr:cNvPr id="18" name="Picture 2">
          <a:extLst>
            <a:ext uri="{FF2B5EF4-FFF2-40B4-BE49-F238E27FC236}">
              <a16:creationId xmlns:a16="http://schemas.microsoft.com/office/drawing/2014/main" id="{2B8D25EC-0050-4413-8F77-458E94D73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63900" y="42043350"/>
          <a:ext cx="537883" cy="5446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1732109</xdr:colOff>
      <xdr:row>20</xdr:row>
      <xdr:rowOff>27214</xdr:rowOff>
    </xdr:from>
    <xdr:ext cx="560294" cy="567098"/>
    <xdr:pic>
      <xdr:nvPicPr>
        <xdr:cNvPr id="19" name="Picture 8" descr="SDG 9">
          <a:extLst>
            <a:ext uri="{FF2B5EF4-FFF2-40B4-BE49-F238E27FC236}">
              <a16:creationId xmlns:a16="http://schemas.microsoft.com/office/drawing/2014/main" id="{563E8982-5D67-4E6B-82D8-C0E090D6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6009" y="42070564"/>
          <a:ext cx="560294" cy="5670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124065</xdr:colOff>
      <xdr:row>21</xdr:row>
      <xdr:rowOff>0</xdr:rowOff>
    </xdr:from>
    <xdr:ext cx="537883" cy="544687"/>
    <xdr:pic>
      <xdr:nvPicPr>
        <xdr:cNvPr id="20" name="Imagen 19" descr="SDG 11">
          <a:extLst>
            <a:ext uri="{FF2B5EF4-FFF2-40B4-BE49-F238E27FC236}">
              <a16:creationId xmlns:a16="http://schemas.microsoft.com/office/drawing/2014/main" id="{2167D763-7F7D-47AC-AAF6-95D8BB46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87965" y="44605575"/>
          <a:ext cx="537883" cy="5446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1732109</xdr:colOff>
      <xdr:row>21</xdr:row>
      <xdr:rowOff>0</xdr:rowOff>
    </xdr:from>
    <xdr:ext cx="549089" cy="555893"/>
    <xdr:pic>
      <xdr:nvPicPr>
        <xdr:cNvPr id="21" name="Imagen 20" descr="SDG 12">
          <a:extLst>
            <a:ext uri="{FF2B5EF4-FFF2-40B4-BE49-F238E27FC236}">
              <a16:creationId xmlns:a16="http://schemas.microsoft.com/office/drawing/2014/main" id="{5F84F02F-16EB-4481-BCE4-517AEB89C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6009" y="44605575"/>
          <a:ext cx="549089" cy="5558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0</xdr:colOff>
      <xdr:row>21</xdr:row>
      <xdr:rowOff>0</xdr:rowOff>
    </xdr:from>
    <xdr:ext cx="666750" cy="680357"/>
    <xdr:pic>
      <xdr:nvPicPr>
        <xdr:cNvPr id="22" name="Picture 6" descr="SDG 8">
          <a:extLst>
            <a:ext uri="{FF2B5EF4-FFF2-40B4-BE49-F238E27FC236}">
              <a16:creationId xmlns:a16="http://schemas.microsoft.com/office/drawing/2014/main" id="{D474B3B1-E06E-4029-8B9B-AE1956F26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63900" y="44605575"/>
          <a:ext cx="666750" cy="6803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748392</xdr:colOff>
      <xdr:row>21</xdr:row>
      <xdr:rowOff>707570</xdr:rowOff>
    </xdr:from>
    <xdr:ext cx="680357" cy="693964"/>
    <xdr:pic>
      <xdr:nvPicPr>
        <xdr:cNvPr id="23" name="Picture 8" descr="SDG 9">
          <a:extLst>
            <a:ext uri="{FF2B5EF4-FFF2-40B4-BE49-F238E27FC236}">
              <a16:creationId xmlns:a16="http://schemas.microsoft.com/office/drawing/2014/main" id="{B99B642E-3E23-49D9-BBAE-602373D35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12292" y="45313145"/>
          <a:ext cx="680357" cy="693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1607245</xdr:colOff>
      <xdr:row>21</xdr:row>
      <xdr:rowOff>1455965</xdr:rowOff>
    </xdr:from>
    <xdr:ext cx="581426" cy="588230"/>
    <xdr:pic>
      <xdr:nvPicPr>
        <xdr:cNvPr id="24" name="Imagen 23" descr="SDG 11">
          <a:extLst>
            <a:ext uri="{FF2B5EF4-FFF2-40B4-BE49-F238E27FC236}">
              <a16:creationId xmlns:a16="http://schemas.microsoft.com/office/drawing/2014/main" id="{D417931C-C989-4667-9EB4-6A780D7BF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71145" y="46061540"/>
          <a:ext cx="581426" cy="588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0</xdr:colOff>
      <xdr:row>25</xdr:row>
      <xdr:rowOff>0</xdr:rowOff>
    </xdr:from>
    <xdr:ext cx="666750" cy="680357"/>
    <xdr:pic>
      <xdr:nvPicPr>
        <xdr:cNvPr id="25" name="Picture 6" descr="SDG 8">
          <a:extLst>
            <a:ext uri="{FF2B5EF4-FFF2-40B4-BE49-F238E27FC236}">
              <a16:creationId xmlns:a16="http://schemas.microsoft.com/office/drawing/2014/main" id="{B83FEA13-4028-4A8A-95BB-03BD1A994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63900" y="61360050"/>
          <a:ext cx="666750" cy="6803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1057955</xdr:colOff>
      <xdr:row>25</xdr:row>
      <xdr:rowOff>17008</xdr:rowOff>
    </xdr:from>
    <xdr:ext cx="680357" cy="693964"/>
    <xdr:pic>
      <xdr:nvPicPr>
        <xdr:cNvPr id="26" name="Picture 8" descr="SDG 9">
          <a:extLst>
            <a:ext uri="{FF2B5EF4-FFF2-40B4-BE49-F238E27FC236}">
              <a16:creationId xmlns:a16="http://schemas.microsoft.com/office/drawing/2014/main" id="{5988AF57-5062-48CE-A6E7-6B48A12C2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21855" y="61377058"/>
          <a:ext cx="680357" cy="693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2131120</xdr:colOff>
      <xdr:row>25</xdr:row>
      <xdr:rowOff>51028</xdr:rowOff>
    </xdr:from>
    <xdr:ext cx="581426" cy="588230"/>
    <xdr:pic>
      <xdr:nvPicPr>
        <xdr:cNvPr id="27" name="Imagen 26" descr="SDG 11">
          <a:extLst>
            <a:ext uri="{FF2B5EF4-FFF2-40B4-BE49-F238E27FC236}">
              <a16:creationId xmlns:a16="http://schemas.microsoft.com/office/drawing/2014/main" id="{F95D2C4E-A62C-482D-BC4A-A7B1FE0D7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5020" y="61411078"/>
          <a:ext cx="581426" cy="588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0</xdr:colOff>
      <xdr:row>26</xdr:row>
      <xdr:rowOff>0</xdr:rowOff>
    </xdr:from>
    <xdr:ext cx="666750" cy="680357"/>
    <xdr:pic>
      <xdr:nvPicPr>
        <xdr:cNvPr id="28" name="Picture 6" descr="SDG 8">
          <a:extLst>
            <a:ext uri="{FF2B5EF4-FFF2-40B4-BE49-F238E27FC236}">
              <a16:creationId xmlns:a16="http://schemas.microsoft.com/office/drawing/2014/main" id="{32E02F9B-683E-4980-969A-BAB722D08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63900" y="65360550"/>
          <a:ext cx="666750" cy="6803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802820</xdr:colOff>
      <xdr:row>26</xdr:row>
      <xdr:rowOff>13606</xdr:rowOff>
    </xdr:from>
    <xdr:ext cx="680357" cy="693964"/>
    <xdr:pic>
      <xdr:nvPicPr>
        <xdr:cNvPr id="29" name="Picture 8" descr="SDG 9">
          <a:extLst>
            <a:ext uri="{FF2B5EF4-FFF2-40B4-BE49-F238E27FC236}">
              <a16:creationId xmlns:a16="http://schemas.microsoft.com/office/drawing/2014/main" id="{36587524-EFC9-429A-85C9-2FE888913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6720" y="65374156"/>
          <a:ext cx="680357" cy="693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1603565</xdr:colOff>
      <xdr:row>26</xdr:row>
      <xdr:rowOff>27214</xdr:rowOff>
    </xdr:from>
    <xdr:ext cx="693963" cy="707570"/>
    <xdr:pic>
      <xdr:nvPicPr>
        <xdr:cNvPr id="30" name="Imagen 29" descr="SDG 11">
          <a:extLst>
            <a:ext uri="{FF2B5EF4-FFF2-40B4-BE49-F238E27FC236}">
              <a16:creationId xmlns:a16="http://schemas.microsoft.com/office/drawing/2014/main" id="{49ACDF68-8578-4B3F-B209-FB2F1B5A1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67465" y="65387764"/>
          <a:ext cx="693963" cy="7075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0</xdr:colOff>
      <xdr:row>27</xdr:row>
      <xdr:rowOff>0</xdr:rowOff>
    </xdr:from>
    <xdr:ext cx="666750" cy="680357"/>
    <xdr:pic>
      <xdr:nvPicPr>
        <xdr:cNvPr id="31" name="Picture 6" descr="SDG 8">
          <a:extLst>
            <a:ext uri="{FF2B5EF4-FFF2-40B4-BE49-F238E27FC236}">
              <a16:creationId xmlns:a16="http://schemas.microsoft.com/office/drawing/2014/main" id="{938E1AE2-196B-40CD-BB5C-E615D6776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63900" y="67694175"/>
          <a:ext cx="666750" cy="6803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952499</xdr:colOff>
      <xdr:row>27</xdr:row>
      <xdr:rowOff>13606</xdr:rowOff>
    </xdr:from>
    <xdr:ext cx="680357" cy="693964"/>
    <xdr:pic>
      <xdr:nvPicPr>
        <xdr:cNvPr id="32" name="Picture 8" descr="SDG 9">
          <a:extLst>
            <a:ext uri="{FF2B5EF4-FFF2-40B4-BE49-F238E27FC236}">
              <a16:creationId xmlns:a16="http://schemas.microsoft.com/office/drawing/2014/main" id="{09DD97EF-CDC5-4956-A5C6-D07975F9A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16399" y="67707781"/>
          <a:ext cx="680357" cy="693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cardo\Documents\1ANI\Documentos\Plan%20de%20Acci&#243;n\2020\seguimiento\Diciembre\Presentaciones\Matriz%20de%20Programaci&#243;n%20y%20Seguimiento%202020%20%20dic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ro"/>
      <sheetName val="Hoja1"/>
      <sheetName val="Metas por Proyecto"/>
      <sheetName val="Proyectos"/>
      <sheetName val="ODS"/>
      <sheetName val="Hoja2"/>
      <sheetName val="Campos"/>
      <sheetName val="Desplegable"/>
      <sheetName val="Metas ajustadas junio"/>
    </sheetNames>
    <sheetDataSet>
      <sheetData sheetId="0"/>
      <sheetData sheetId="1">
        <row r="28">
          <cell r="D28">
            <v>0.9291064</v>
          </cell>
        </row>
      </sheetData>
      <sheetData sheetId="2"/>
      <sheetData sheetId="3"/>
      <sheetData sheetId="4"/>
      <sheetData sheetId="5"/>
      <sheetData sheetId="6"/>
      <sheetData sheetId="7">
        <row r="4">
          <cell r="B4" t="str">
            <v>%</v>
          </cell>
        </row>
        <row r="5">
          <cell r="B5" t="str">
            <v>acceso</v>
          </cell>
        </row>
        <row r="6">
          <cell r="B6" t="str">
            <v>Accion penal y policiva</v>
          </cell>
        </row>
        <row r="7">
          <cell r="B7" t="str">
            <v>Acompañamientos</v>
          </cell>
        </row>
        <row r="8">
          <cell r="B8" t="str">
            <v>Acta</v>
          </cell>
        </row>
        <row r="9">
          <cell r="B9" t="str">
            <v>Actividades</v>
          </cell>
        </row>
        <row r="10">
          <cell r="B10" t="str">
            <v>Actualización Protocolo</v>
          </cell>
        </row>
        <row r="11">
          <cell r="B11" t="str">
            <v>Acuerdo</v>
          </cell>
        </row>
        <row r="12">
          <cell r="B12" t="str">
            <v>Adjudicación de predio</v>
          </cell>
        </row>
        <row r="13">
          <cell r="B13" t="str">
            <v>Anteproyecto</v>
          </cell>
        </row>
        <row r="14">
          <cell r="B14" t="str">
            <v>Archivo</v>
          </cell>
        </row>
        <row r="15">
          <cell r="B15" t="str">
            <v>Auditoría</v>
          </cell>
        </row>
        <row r="16">
          <cell r="B16" t="str">
            <v>Billones de pesos</v>
          </cell>
        </row>
        <row r="17">
          <cell r="B17" t="str">
            <v>boletin</v>
          </cell>
        </row>
        <row r="18">
          <cell r="B18" t="str">
            <v>Campaña</v>
          </cell>
        </row>
        <row r="19">
          <cell r="B19" t="str">
            <v>Capacitacion</v>
          </cell>
        </row>
        <row r="20">
          <cell r="B20" t="str">
            <v>Carga</v>
          </cell>
        </row>
        <row r="21">
          <cell r="B21" t="str">
            <v>Casos</v>
          </cell>
        </row>
        <row r="22">
          <cell r="B22" t="str">
            <v>Cd inventariado</v>
          </cell>
        </row>
        <row r="23">
          <cell r="B23" t="str">
            <v>Citación</v>
          </cell>
        </row>
        <row r="24">
          <cell r="B24" t="str">
            <v>Comité</v>
          </cell>
        </row>
        <row r="25">
          <cell r="B25" t="str">
            <v>Concepto</v>
          </cell>
        </row>
        <row r="26">
          <cell r="B26" t="str">
            <v>Contenidos Temáticos</v>
          </cell>
        </row>
        <row r="27">
          <cell r="B27" t="str">
            <v>Contrato Suscrito</v>
          </cell>
        </row>
        <row r="28">
          <cell r="B28" t="str">
            <v>Correos electrónicos</v>
          </cell>
        </row>
        <row r="29">
          <cell r="B29" t="str">
            <v>Cuadro Seguimiento</v>
          </cell>
        </row>
        <row r="30">
          <cell r="B30" t="str">
            <v>Cuestionario</v>
          </cell>
        </row>
        <row r="31">
          <cell r="B31" t="str">
            <v>Cumplidos</v>
          </cell>
        </row>
        <row r="32">
          <cell r="B32" t="str">
            <v>Diagnóstico</v>
          </cell>
        </row>
        <row r="33">
          <cell r="B33" t="str">
            <v>Documento</v>
          </cell>
        </row>
        <row r="34">
          <cell r="B34" t="str">
            <v>Ejecutoria realizada</v>
          </cell>
        </row>
        <row r="35">
          <cell r="B35" t="str">
            <v>Elemento</v>
          </cell>
        </row>
        <row r="36">
          <cell r="B36" t="str">
            <v>Encuestas</v>
          </cell>
        </row>
        <row r="37">
          <cell r="B37" t="str">
            <v>Entrenamiento</v>
          </cell>
        </row>
        <row r="38">
          <cell r="B38" t="str">
            <v>Escrituras revisadas</v>
          </cell>
        </row>
        <row r="39">
          <cell r="B39" t="str">
            <v>Espacio Virtual</v>
          </cell>
        </row>
        <row r="40">
          <cell r="B40" t="str">
            <v>Estudio</v>
          </cell>
        </row>
        <row r="41">
          <cell r="B41" t="str">
            <v>Evaluación</v>
          </cell>
        </row>
        <row r="42">
          <cell r="B42" t="str">
            <v>Evento</v>
          </cell>
        </row>
        <row r="43">
          <cell r="B43" t="str">
            <v>Feria</v>
          </cell>
        </row>
        <row r="44">
          <cell r="B44" t="str">
            <v>Fichas</v>
          </cell>
        </row>
        <row r="45">
          <cell r="B45" t="str">
            <v>Formato</v>
          </cell>
        </row>
        <row r="46">
          <cell r="B46" t="str">
            <v>Formato de legalización de comisión</v>
          </cell>
        </row>
        <row r="47">
          <cell r="B47" t="str">
            <v>Gestión</v>
          </cell>
        </row>
        <row r="48">
          <cell r="B48" t="str">
            <v>Gl</v>
          </cell>
        </row>
        <row r="49">
          <cell r="B49" t="str">
            <v>Glorieta</v>
          </cell>
        </row>
        <row r="50">
          <cell r="B50" t="str">
            <v>Herramienta</v>
          </cell>
        </row>
        <row r="51">
          <cell r="B51" t="str">
            <v>Informe</v>
          </cell>
        </row>
        <row r="52">
          <cell r="B52" t="str">
            <v>km</v>
          </cell>
        </row>
        <row r="53">
          <cell r="B53" t="str">
            <v>Manual Actualizado</v>
          </cell>
        </row>
        <row r="54">
          <cell r="B54" t="str">
            <v>Matriz de Riesgos</v>
          </cell>
        </row>
        <row r="55">
          <cell r="B55" t="str">
            <v>Memoria</v>
          </cell>
        </row>
        <row r="56">
          <cell r="B56" t="str">
            <v>Metodología</v>
          </cell>
        </row>
        <row r="57">
          <cell r="B57" t="str">
            <v>Miles de Dolares</v>
          </cell>
        </row>
        <row r="58">
          <cell r="B58" t="str">
            <v>Miles de millones de pesos</v>
          </cell>
        </row>
        <row r="59">
          <cell r="B59" t="str">
            <v>Millones de pesos</v>
          </cell>
        </row>
        <row r="60">
          <cell r="B60" t="str">
            <v>Minuta</v>
          </cell>
        </row>
        <row r="61">
          <cell r="B61" t="str">
            <v>Modelo</v>
          </cell>
        </row>
        <row r="62">
          <cell r="B62" t="str">
            <v>Modificaciones</v>
          </cell>
        </row>
        <row r="63">
          <cell r="B63" t="str">
            <v>Módulo</v>
          </cell>
        </row>
        <row r="64">
          <cell r="B64" t="str">
            <v>Numero de Hallazgos</v>
          </cell>
        </row>
        <row r="65">
          <cell r="B65" t="str">
            <v>Obra</v>
          </cell>
        </row>
        <row r="66">
          <cell r="B66" t="str">
            <v>Oferta revisada</v>
          </cell>
        </row>
        <row r="67">
          <cell r="B67" t="str">
            <v>Oficios</v>
          </cell>
        </row>
        <row r="68">
          <cell r="B68" t="str">
            <v>Pago</v>
          </cell>
        </row>
        <row r="69">
          <cell r="B69" t="str">
            <v>Pasaganados</v>
          </cell>
        </row>
        <row r="70">
          <cell r="B70" t="str">
            <v>Pasajeros</v>
          </cell>
        </row>
        <row r="71">
          <cell r="B71" t="str">
            <v>Pesos $</v>
          </cell>
        </row>
        <row r="72">
          <cell r="B72" t="str">
            <v>PIC diseñado</v>
          </cell>
        </row>
        <row r="73">
          <cell r="B73" t="str">
            <v>Piezas comunicativas</v>
          </cell>
        </row>
        <row r="74">
          <cell r="B74" t="str">
            <v>Plan</v>
          </cell>
        </row>
        <row r="75">
          <cell r="B75" t="str">
            <v>Pliego de Cargos</v>
          </cell>
        </row>
        <row r="76">
          <cell r="B76" t="str">
            <v>Predios</v>
          </cell>
        </row>
        <row r="77">
          <cell r="B77" t="str">
            <v>Premio</v>
          </cell>
        </row>
        <row r="78">
          <cell r="B78" t="str">
            <v>presentación</v>
          </cell>
        </row>
        <row r="79">
          <cell r="B79" t="str">
            <v>Procedimiento</v>
          </cell>
        </row>
        <row r="80">
          <cell r="B80" t="str">
            <v>Proceso</v>
          </cell>
        </row>
        <row r="81">
          <cell r="B81" t="str">
            <v>Programa</v>
          </cell>
        </row>
        <row r="82">
          <cell r="B82" t="str">
            <v>Promesas revisadas</v>
          </cell>
        </row>
        <row r="83">
          <cell r="B83" t="str">
            <v>Proyecto</v>
          </cell>
        </row>
        <row r="84">
          <cell r="B84" t="str">
            <v>Proyecto de resolución</v>
          </cell>
        </row>
        <row r="85">
          <cell r="B85" t="str">
            <v>Proyectos Estructurados</v>
          </cell>
        </row>
        <row r="86">
          <cell r="B86" t="str">
            <v>Proyectos Iniciativa Pública Adjudicados</v>
          </cell>
        </row>
        <row r="87">
          <cell r="B87" t="str">
            <v>Puente</v>
          </cell>
        </row>
        <row r="88">
          <cell r="B88" t="str">
            <v>Registros</v>
          </cell>
        </row>
        <row r="89">
          <cell r="B89" t="str">
            <v>Reporte</v>
          </cell>
        </row>
        <row r="90">
          <cell r="B90" t="str">
            <v>Reporte Unificado de Contratación</v>
          </cell>
        </row>
        <row r="91">
          <cell r="B91" t="str">
            <v>Requerimientos Atendos</v>
          </cell>
        </row>
        <row r="92">
          <cell r="B92" t="str">
            <v>Resolución</v>
          </cell>
        </row>
        <row r="93">
          <cell r="B93" t="str">
            <v>Reuniones</v>
          </cell>
        </row>
        <row r="94">
          <cell r="B94" t="str">
            <v>Seguimiento</v>
          </cell>
        </row>
        <row r="95">
          <cell r="B95" t="str">
            <v>Semáforo</v>
          </cell>
        </row>
        <row r="96">
          <cell r="B96" t="str">
            <v>Sesión</v>
          </cell>
        </row>
        <row r="97">
          <cell r="B97" t="str">
            <v>Socialización</v>
          </cell>
        </row>
        <row r="98">
          <cell r="B98" t="str">
            <v>Software parametrizado</v>
          </cell>
        </row>
        <row r="99">
          <cell r="B99" t="str">
            <v>Solicitudes atendas</v>
          </cell>
        </row>
        <row r="100">
          <cell r="B100" t="str">
            <v>Solicitudes realizadas</v>
          </cell>
        </row>
        <row r="101">
          <cell r="B101" t="str">
            <v>Taller</v>
          </cell>
        </row>
        <row r="102">
          <cell r="B102" t="str">
            <v>Tonelada</v>
          </cell>
        </row>
        <row r="103">
          <cell r="B103" t="str">
            <v>Trámite</v>
          </cell>
        </row>
        <row r="104">
          <cell r="B104" t="str">
            <v>Tribunal Arbitramento</v>
          </cell>
        </row>
        <row r="105">
          <cell r="B105" t="str">
            <v>Tunel</v>
          </cell>
        </row>
        <row r="106">
          <cell r="B106" t="str">
            <v>N.A</v>
          </cell>
        </row>
        <row r="107">
          <cell r="B107" t="str">
            <v>Und</v>
          </cell>
        </row>
        <row r="108">
          <cell r="B108" t="str">
            <v>Visitas Auditoria</v>
          </cell>
        </row>
        <row r="111">
          <cell r="B111" t="str">
            <v>Impacto</v>
          </cell>
        </row>
        <row r="112">
          <cell r="B112" t="str">
            <v>Insumo</v>
          </cell>
        </row>
        <row r="113">
          <cell r="B113" t="str">
            <v>Proceso</v>
          </cell>
        </row>
        <row r="114">
          <cell r="B114" t="str">
            <v>Producto</v>
          </cell>
        </row>
        <row r="115">
          <cell r="B115" t="str">
            <v>Resultado</v>
          </cell>
        </row>
        <row r="118">
          <cell r="B118" t="str">
            <v>Ambiental</v>
          </cell>
        </row>
        <row r="119">
          <cell r="B119" t="str">
            <v>Economia</v>
          </cell>
        </row>
        <row r="120">
          <cell r="B120" t="str">
            <v>Efectividad</v>
          </cell>
        </row>
        <row r="121">
          <cell r="B121" t="str">
            <v>Eficacia</v>
          </cell>
        </row>
        <row r="122">
          <cell r="B122" t="str">
            <v>Eficiencia</v>
          </cell>
        </row>
        <row r="123">
          <cell r="B123" t="str">
            <v>Equidad</v>
          </cell>
        </row>
        <row r="126">
          <cell r="B126" t="str">
            <v>Oficina de Comunicaciones</v>
          </cell>
        </row>
        <row r="127">
          <cell r="B127" t="str">
            <v>Oficina de Control Interno</v>
          </cell>
        </row>
        <row r="128">
          <cell r="B128" t="str">
            <v>Presidencia</v>
          </cell>
        </row>
        <row r="129">
          <cell r="B129" t="str">
            <v>Vicepresidencia Ejecutiva</v>
          </cell>
        </row>
        <row r="130">
          <cell r="B130" t="str">
            <v>Vicepresidencia de Estructuración</v>
          </cell>
        </row>
        <row r="131">
          <cell r="B131" t="str">
            <v>Vicepresidencia de Gestión Contractual</v>
          </cell>
        </row>
        <row r="132">
          <cell r="B132" t="str">
            <v xml:space="preserve">Vicepresidencia de Planeación, Riesgos y Entorno </v>
          </cell>
        </row>
        <row r="133">
          <cell r="B133" t="str">
            <v>Vicepresidencia Jurídica</v>
          </cell>
        </row>
        <row r="134">
          <cell r="B134" t="str">
            <v>Vicepresidencia Administrativa y Financiera</v>
          </cell>
        </row>
        <row r="137">
          <cell r="B137" t="str">
            <v>Carretero 1 VEJ</v>
          </cell>
        </row>
        <row r="138">
          <cell r="B138" t="str">
            <v>Carretero 2 VEJ</v>
          </cell>
        </row>
        <row r="139">
          <cell r="B139" t="str">
            <v>Carretero 3 VEJ</v>
          </cell>
        </row>
        <row r="140">
          <cell r="B140" t="str">
            <v>Carretero 4 VEJ</v>
          </cell>
        </row>
        <row r="141">
          <cell r="B141" t="str">
            <v>Carretero férreo 5 VEJ</v>
          </cell>
        </row>
        <row r="142">
          <cell r="B142" t="str">
            <v>Equipo Financiero VEJ</v>
          </cell>
        </row>
        <row r="143">
          <cell r="B143" t="str">
            <v>Carretero 1 VGC</v>
          </cell>
        </row>
        <row r="144">
          <cell r="B144" t="str">
            <v>Carretero 2 VGC</v>
          </cell>
        </row>
        <row r="145">
          <cell r="B145" t="str">
            <v>Carretero 3 VGC</v>
          </cell>
        </row>
        <row r="146">
          <cell r="B146" t="str">
            <v>Carretero 4 VGC</v>
          </cell>
        </row>
        <row r="147">
          <cell r="B147" t="str">
            <v>Carretero 5 VGC</v>
          </cell>
        </row>
        <row r="148">
          <cell r="B148" t="str">
            <v>Oficina de Comunicaciones</v>
          </cell>
        </row>
        <row r="149">
          <cell r="B149" t="str">
            <v>Presidencia</v>
          </cell>
        </row>
        <row r="150">
          <cell r="B150" t="str">
            <v>Oficina de Control Interno</v>
          </cell>
        </row>
        <row r="151">
          <cell r="B151" t="str">
            <v>Vicepresidencia Ejecutiva</v>
          </cell>
        </row>
        <row r="152">
          <cell r="B152" t="str">
            <v>Vicepresidencia de Estructuración</v>
          </cell>
        </row>
        <row r="153">
          <cell r="B153" t="str">
            <v>Vicepresidencia de Gestión Contractual</v>
          </cell>
        </row>
        <row r="154">
          <cell r="B154" t="str">
            <v xml:space="preserve">Vicepresidencia de Planeación, Riesgos y Entorno </v>
          </cell>
        </row>
        <row r="155">
          <cell r="B155" t="str">
            <v>Vicepresidencia Jurídica</v>
          </cell>
        </row>
        <row r="156">
          <cell r="B156" t="str">
            <v>Vicepresidencia Administrativa y Financiera</v>
          </cell>
        </row>
        <row r="157">
          <cell r="B157" t="str">
            <v xml:space="preserve">Equipo Proyectos Férreos </v>
          </cell>
        </row>
        <row r="158">
          <cell r="B158" t="str">
            <v>Equipo Proyectos Portuarios</v>
          </cell>
        </row>
        <row r="159">
          <cell r="B159" t="str">
            <v>Grupo Interno de Trabajo Financiero 1</v>
          </cell>
        </row>
        <row r="160">
          <cell r="B160" t="str">
            <v>Grupo Interno de Trabajo Financiero 2</v>
          </cell>
        </row>
        <row r="161">
          <cell r="B161" t="str">
            <v>Equipo Proyectos Aeroportuarios</v>
          </cell>
        </row>
        <row r="162">
          <cell r="B162" t="str">
            <v>Grupo Interno de Trabajo Planeación</v>
          </cell>
        </row>
        <row r="163">
          <cell r="B163" t="str">
            <v>Grupo Interno de Trabajo Riesgos</v>
          </cell>
        </row>
        <row r="164">
          <cell r="B164" t="str">
            <v>Grupo Interno de Trabajo Social</v>
          </cell>
        </row>
        <row r="165">
          <cell r="B165" t="str">
            <v>Grupo Interno de Trabajo Ambiental</v>
          </cell>
        </row>
        <row r="166">
          <cell r="B166" t="str">
            <v>Grupo Interno de Trabajo Predial</v>
          </cell>
        </row>
        <row r="167">
          <cell r="B167" t="str">
            <v>Grupo Interno de Trabajo Juridico Predial</v>
          </cell>
        </row>
        <row r="168">
          <cell r="B168" t="str">
            <v>Grupo Interno de Trabajo Tecnologías de la Información y las Telecomunicaciones</v>
          </cell>
        </row>
        <row r="169">
          <cell r="B169" t="str">
            <v>Grupo Interno de Trabajo Defensa Judicial</v>
          </cell>
        </row>
        <row r="170">
          <cell r="B170" t="str">
            <v>Grupo Interno de Trabajo Contratación</v>
          </cell>
        </row>
        <row r="171">
          <cell r="B171" t="str">
            <v>Grupo Interno de Trabajo Asesoría Estructuración</v>
          </cell>
        </row>
        <row r="172">
          <cell r="B172" t="str">
            <v>Grupo Interno de Trabajo Asesoría Gestión Contractual 1</v>
          </cell>
        </row>
        <row r="173">
          <cell r="B173" t="str">
            <v>Grupo Interno de Trabajo Asesoría Gestión Contractual 2</v>
          </cell>
        </row>
        <row r="174">
          <cell r="B174" t="str">
            <v>Equipo Asesoría de Gestión Contractual 3</v>
          </cell>
        </row>
        <row r="175">
          <cell r="B175" t="str">
            <v>Equipo Procesos Sancionatorios</v>
          </cell>
        </row>
        <row r="176">
          <cell r="B176" t="str">
            <v>Grupo Interno de Trabajo de Talento Humano</v>
          </cell>
        </row>
        <row r="177">
          <cell r="B177" t="str">
            <v xml:space="preserve">Disciplinario </v>
          </cell>
        </row>
        <row r="178">
          <cell r="B178" t="str">
            <v>Servicio al Ciudadano</v>
          </cell>
        </row>
        <row r="179">
          <cell r="B179" t="str">
            <v>Archivo y correspondencia</v>
          </cell>
        </row>
        <row r="180">
          <cell r="B180" t="str">
            <v>Servicios Generales</v>
          </cell>
        </row>
        <row r="181">
          <cell r="B181" t="str">
            <v>Presupuesto</v>
          </cell>
        </row>
        <row r="182">
          <cell r="B182" t="str">
            <v>Contabilidad</v>
          </cell>
        </row>
        <row r="183">
          <cell r="B183" t="str">
            <v>Tesoreria</v>
          </cell>
        </row>
        <row r="186">
          <cell r="B186" t="str">
            <v xml:space="preserve">Autopista al Mar I </v>
          </cell>
        </row>
        <row r="187">
          <cell r="B187" t="str">
            <v>Bogotá - Villavicencio</v>
          </cell>
        </row>
        <row r="188">
          <cell r="B188" t="str">
            <v>Villavicencio - Yopal</v>
          </cell>
        </row>
        <row r="189">
          <cell r="B189" t="str">
            <v>Puerta del Hierro-Carreto-Cruz del Viso</v>
          </cell>
        </row>
        <row r="190">
          <cell r="B190" t="str">
            <v>Chirajara - Fundadores</v>
          </cell>
        </row>
        <row r="191">
          <cell r="B191" t="str">
            <v>Cucuta - Pamplona</v>
          </cell>
        </row>
        <row r="192">
          <cell r="B192" t="str">
            <v>Autopista Conexión Pacífico I</v>
          </cell>
        </row>
        <row r="193">
          <cell r="B193" t="str">
            <v>Bogotá - Facatativá - Los Alpes</v>
          </cell>
        </row>
        <row r="194">
          <cell r="B194" t="str">
            <v>Bogotá - Girardot (Tercer Carril)</v>
          </cell>
        </row>
        <row r="195">
          <cell r="B195" t="str">
            <v>Briceño - Tunja - Sogamoso</v>
          </cell>
        </row>
        <row r="196">
          <cell r="B196" t="str">
            <v>Concesión autopista Bogotá – Girardot</v>
          </cell>
        </row>
        <row r="197">
          <cell r="B197" t="str">
            <v>Zona Metropolitana de Bucaramanga</v>
          </cell>
        </row>
        <row r="198">
          <cell r="B198" t="str">
            <v>Rumichaca – Pasto – Chachagüi</v>
          </cell>
        </row>
        <row r="199">
          <cell r="B199" t="str">
            <v>Vía al Puerto (Buga - Buenaventura)</v>
          </cell>
        </row>
        <row r="200">
          <cell r="B200" t="str">
            <v>Ruta del Sol III</v>
          </cell>
        </row>
        <row r="201">
          <cell r="B201" t="str">
            <v>Malla Vial del Valle del Cauca y Cauca</v>
          </cell>
        </row>
        <row r="202">
          <cell r="B202" t="str">
            <v>Ruta del Sol III</v>
          </cell>
        </row>
        <row r="203">
          <cell r="B203" t="str">
            <v xml:space="preserve">Mulalo – Loboguerrero </v>
          </cell>
        </row>
        <row r="204">
          <cell r="B204" t="str">
            <v>Ruta del Sol III</v>
          </cell>
        </row>
        <row r="205">
          <cell r="B205" t="str">
            <v>Ip Neiva - Espinal - Girardot</v>
          </cell>
        </row>
        <row r="206">
          <cell r="B206" t="str">
            <v>Girardot Honda Puerto Salgar 4g</v>
          </cell>
        </row>
        <row r="207">
          <cell r="B207" t="str">
            <v xml:space="preserve">Bucaramanga- Barranca -Yondo </v>
          </cell>
        </row>
        <row r="208">
          <cell r="B208" t="str">
            <v>Bucaramanga  - Pamplona</v>
          </cell>
        </row>
        <row r="209">
          <cell r="B209" t="str">
            <v>Ruta Caribe</v>
          </cell>
        </row>
        <row r="210">
          <cell r="B210" t="str">
            <v>Girardot - Ibagué - Cajamarca (3g)</v>
          </cell>
        </row>
        <row r="211">
          <cell r="B211" t="str">
            <v>Ip Girardot - Ibagué - Cajamarca GICA (4g)</v>
          </cell>
        </row>
        <row r="212">
          <cell r="B212" t="str">
            <v>Devinorte</v>
          </cell>
        </row>
        <row r="213">
          <cell r="B213" t="str">
            <v>Perimetral del Oriente de Cundinamarca</v>
          </cell>
        </row>
        <row r="214">
          <cell r="B214" t="str">
            <v xml:space="preserve">Sisga el Secreto </v>
          </cell>
        </row>
        <row r="215">
          <cell r="B215" t="str">
            <v>Ip Malla Vial del Meta</v>
          </cell>
        </row>
        <row r="216">
          <cell r="B216" t="str">
            <v>Pereira la Victoria</v>
          </cell>
        </row>
        <row r="217">
          <cell r="B217" t="str">
            <v>Bogotá - Villeta</v>
          </cell>
        </row>
        <row r="218">
          <cell r="B218" t="str">
            <v>Cordoba - Sucre</v>
          </cell>
        </row>
        <row r="219">
          <cell r="B219" t="str">
            <v>Area Metropolticana de Cúcuta</v>
          </cell>
        </row>
        <row r="220">
          <cell r="B220" t="str">
            <v xml:space="preserve">Ip Accesos Norte </v>
          </cell>
        </row>
        <row r="221">
          <cell r="B221" t="str">
            <v>Malla Vial del Meta (mvm) - y Zipaquirá Palenque (proyectos revertidos)</v>
          </cell>
        </row>
        <row r="222">
          <cell r="B222" t="str">
            <v xml:space="preserve">Popayan - Santander de Quilichao </v>
          </cell>
        </row>
        <row r="223">
          <cell r="B223" t="str">
            <v xml:space="preserve">Rumichaca- Pasto </v>
          </cell>
        </row>
        <row r="224">
          <cell r="B224" t="str">
            <v>Santana - Mocoa- Neiva</v>
          </cell>
        </row>
        <row r="225">
          <cell r="B225" t="str">
            <v>Pacifico 3</v>
          </cell>
        </row>
        <row r="226">
          <cell r="B226" t="str">
            <v>Pacifico 2</v>
          </cell>
        </row>
        <row r="227">
          <cell r="B227" t="str">
            <v>Pacifico 1</v>
          </cell>
        </row>
        <row r="228">
          <cell r="B228" t="str">
            <v>Conexión  Norte</v>
          </cell>
        </row>
        <row r="229">
          <cell r="B229" t="str">
            <v>Armenia - Pereira - Manizales</v>
          </cell>
        </row>
        <row r="230">
          <cell r="B230" t="str">
            <v xml:space="preserve">Autopista Rio Magdalena 2 </v>
          </cell>
        </row>
        <row r="231">
          <cell r="B231" t="str">
            <v>Cambao - Manizales</v>
          </cell>
        </row>
        <row r="232">
          <cell r="B232" t="str">
            <v>Devimed</v>
          </cell>
        </row>
        <row r="233">
          <cell r="B233" t="str">
            <v>Vias del Nus</v>
          </cell>
        </row>
        <row r="234">
          <cell r="B234" t="str">
            <v>Santa Marta - Riohacha - Paraguachón</v>
          </cell>
        </row>
        <row r="235">
          <cell r="B235" t="str">
            <v>Cartagena Barranquilla - Circunvalar de la Prosperidad 4g</v>
          </cell>
        </row>
        <row r="236">
          <cell r="B236" t="str">
            <v>Cartagena Barranquiilla - Via al Mar 1g</v>
          </cell>
        </row>
        <row r="237">
          <cell r="B237" t="str">
            <v xml:space="preserve">Transversal de las Americas </v>
          </cell>
        </row>
        <row r="238">
          <cell r="B238" t="str">
            <v>Ip Cesar Guajira</v>
          </cell>
        </row>
        <row r="239">
          <cell r="B239" t="str">
            <v>Autopista Mar 2</v>
          </cell>
        </row>
        <row r="240">
          <cell r="B240" t="str">
            <v>Antioquia - Bolivar</v>
          </cell>
        </row>
        <row r="241">
          <cell r="B241" t="str">
            <v>Ferreo-Contrato de Concesión- Fenoco s.a.</v>
          </cell>
        </row>
        <row r="242">
          <cell r="B242" t="str">
            <v>Ferreo-Contrato de obra - Dorada Chiriguana</v>
          </cell>
        </row>
        <row r="243">
          <cell r="B243" t="str">
            <v>Ferreo-Contrato de obra - Bogotá – Belencito, la Caro Zipaquirá y Bogotá -  Facatativá</v>
          </cell>
        </row>
        <row r="244">
          <cell r="B244" t="str">
            <v xml:space="preserve">Ferreo-red férrea del Pacifico </v>
          </cell>
        </row>
        <row r="245">
          <cell r="B245" t="str">
            <v xml:space="preserve">Ferreo-tren de Occidente </v>
          </cell>
        </row>
        <row r="246">
          <cell r="B246" t="str">
            <v>Tercer Carril</v>
          </cell>
        </row>
        <row r="247">
          <cell r="B247" t="str">
            <v>N.A.</v>
          </cell>
        </row>
        <row r="250">
          <cell r="B250" t="str">
            <v>Carretero</v>
          </cell>
        </row>
        <row r="251">
          <cell r="B251" t="str">
            <v>Ferreo</v>
          </cell>
        </row>
        <row r="252">
          <cell r="B252" t="str">
            <v>Portuario</v>
          </cell>
        </row>
        <row r="253">
          <cell r="B253" t="str">
            <v>Aeroportuario</v>
          </cell>
        </row>
        <row r="254">
          <cell r="B254" t="str">
            <v>N.A.</v>
          </cell>
        </row>
        <row r="257">
          <cell r="B257" t="str">
            <v>Sistema Estratégico de Planeación y Gestión</v>
          </cell>
        </row>
        <row r="258">
          <cell r="B258" t="str">
            <v>Estructuración de Proyectos de Infraestructura de Transporte</v>
          </cell>
        </row>
        <row r="259">
          <cell r="B259" t="str">
            <v>Gestión de la Contratación Pública</v>
          </cell>
        </row>
        <row r="260">
          <cell r="B260" t="str">
            <v xml:space="preserve">Gestión Contractual y Seguimiento de Proyectos de Infraestructura de Transporte </v>
          </cell>
        </row>
        <row r="261">
          <cell r="B261" t="str">
            <v>Gestión del Talento Humano</v>
          </cell>
        </row>
        <row r="262">
          <cell r="B262" t="str">
            <v>Gestión Administrativa y Financiera</v>
          </cell>
        </row>
        <row r="263">
          <cell r="B263" t="str">
            <v>Gestión Tecnológica</v>
          </cell>
        </row>
        <row r="264">
          <cell r="B264" t="str">
            <v>Gestión Jurídica</v>
          </cell>
        </row>
        <row r="265">
          <cell r="B265" t="str">
            <v>Transparencia, Participación, Servicio al Ciudadano y Comunicación</v>
          </cell>
        </row>
        <row r="266">
          <cell r="B266" t="str">
            <v>Evaluación y Control Institucional</v>
          </cell>
        </row>
        <row r="269">
          <cell r="B269" t="str">
            <v xml:space="preserve"> 1.Gobernanza e institucionalidad moderna para el transporte y la logística eficientes y seguros</v>
          </cell>
        </row>
        <row r="270">
          <cell r="B270" t="str">
            <v>2. Desarrollar proyectos de Asociación Público Privada que propendan por la intermodalidad, la movilidad y la sostenibilidad</v>
          </cell>
        </row>
        <row r="274">
          <cell r="B274" t="str">
            <v>1.1.  Fortalecer la institucionalidad de la Entidad</v>
          </cell>
        </row>
        <row r="275">
          <cell r="B275" t="str">
            <v>1.2. Generar confianza en los ciudadanos, Estado e inversionistas</v>
          </cell>
        </row>
        <row r="276">
          <cell r="B276" t="str">
            <v xml:space="preserve">2.1. Estructurar proyectos de infraestructura de transporte </v>
          </cell>
        </row>
        <row r="277">
          <cell r="B277" t="str">
            <v>2.2. Gestionar la ejecución de proyectos de infraestructura  de transporte</v>
          </cell>
        </row>
        <row r="278">
          <cell r="B278" t="str">
            <v>2.3. Gestionar la ejecución de proyectos en otros modos de transporte</v>
          </cell>
        </row>
        <row r="279">
          <cell r="B279" t="str">
            <v>2.4. Gestionar la implementación de protolocos de bioseguridad en los proyectos de infraestructura de transporte</v>
          </cell>
        </row>
        <row r="282">
          <cell r="B282" t="str">
            <v>1.1.1 Diseño e Implementación  del nuevo esquema de Gobierno Corporativo  de la ANI</v>
          </cell>
        </row>
        <row r="283">
          <cell r="B283" t="str">
            <v xml:space="preserve">1.1.2 Fortalecimiento de la capacidad de gestión y eficiencia de la ANI </v>
          </cell>
        </row>
        <row r="284">
          <cell r="B284" t="str">
            <v>1.1.3 Optimización del  sistema de información misional de la Entidad</v>
          </cell>
        </row>
        <row r="285">
          <cell r="B285" t="str">
            <v xml:space="preserve">1.2.1 Socialización con las partes interesadas, de todos los proyectos de infraestructura de transporte a cargo de la ANI.  </v>
          </cell>
        </row>
        <row r="286">
          <cell r="B286" t="str">
            <v>1.2.2 Implementación y optimización de mecanismos de transparencia para la gestión de la Entidad.</v>
          </cell>
        </row>
        <row r="287">
          <cell r="B287" t="str">
            <v>2.1.1 Diseño e implementación del Programa de concesiones 5G</v>
          </cell>
        </row>
        <row r="288">
          <cell r="B288" t="str">
            <v>2.1.2 Adjudicación de Proyectos de Infraestructura de Transporte, bajo el esquema de Asociación Público Privada</v>
          </cell>
        </row>
        <row r="289">
          <cell r="B289" t="str">
            <v>2.2.1 Ampliación de la red vial nacional (proyectos de infraestructura de transporte del modo carretero, 1a a 3a generación de concesiones)</v>
          </cell>
        </row>
        <row r="290">
          <cell r="B290" t="str">
            <v>2.2.2 Finalización de etapa de construcción e inicio de la etapa de operación de los proyectos de cuarta generación</v>
          </cell>
        </row>
        <row r="291">
          <cell r="B291" t="str">
            <v>2.2.3 Gestión para la construcción de las vías primarias bajo el esqeuma de concesiones 4G programadas para el cuatrenio</v>
          </cell>
        </row>
        <row r="292">
          <cell r="B292" t="str">
            <v>2.2.4 Gestión para la rehabilitación y mantenimiento de las vías primarias bajo el esqeuma de concesiones 4G programadas para el cuatrenio</v>
          </cell>
        </row>
        <row r="293">
          <cell r="B293" t="str">
            <v>2.3.1 Reactivación de la operación comercial en vías férreas a cargo de la ANI</v>
          </cell>
        </row>
        <row r="294">
          <cell r="B294" t="str">
            <v>2.3.2 Impulso para modernización de los aeropuertos concesionados</v>
          </cell>
        </row>
        <row r="295">
          <cell r="B295" t="str">
            <v>2.3.3 Impulso para modernización de los puertos concesionados</v>
          </cell>
        </row>
        <row r="296">
          <cell r="B296" t="str">
            <v>2.4.1 Proyectos con protocolo de bioseguridad implementado</v>
          </cell>
        </row>
        <row r="300">
          <cell r="B300" t="str">
            <v>1. Apoyar el desarrollo de la infraestructura de transporte en los diferentes modos.</v>
          </cell>
        </row>
        <row r="301">
          <cell r="B301" t="str">
            <v>2. Gestionar el desarrollo adecuado de los contratos de concesión en ejecución y la adecuada gestión de los riesgos y oportunidades de mejora de los procesos</v>
          </cell>
        </row>
        <row r="302">
          <cell r="B302" t="str">
            <v>3. Generar confianza en los ciudadanos, Estado, inversionistas, y usuarios de infraestructura.</v>
          </cell>
        </row>
        <row r="303">
          <cell r="B303" t="str">
            <v>4. Fortalecer la gestión institucional fundamentados en el mejoramiento continuo.</v>
          </cell>
        </row>
        <row r="306">
          <cell r="B306" t="str">
            <v>Amazonas</v>
          </cell>
        </row>
        <row r="307">
          <cell r="B307" t="str">
            <v>Antioquia</v>
          </cell>
        </row>
        <row r="308">
          <cell r="B308" t="str">
            <v>Arauca</v>
          </cell>
        </row>
        <row r="309">
          <cell r="B309" t="str">
            <v>Atlántico</v>
          </cell>
        </row>
        <row r="310">
          <cell r="B310" t="str">
            <v>Bolívar</v>
          </cell>
        </row>
        <row r="311">
          <cell r="B311" t="str">
            <v>Boyacá</v>
          </cell>
        </row>
        <row r="312">
          <cell r="B312" t="str">
            <v>Caldas</v>
          </cell>
        </row>
        <row r="313">
          <cell r="B313" t="str">
            <v>Caquetá</v>
          </cell>
        </row>
        <row r="314">
          <cell r="B314" t="str">
            <v>Casanare</v>
          </cell>
        </row>
        <row r="315">
          <cell r="B315" t="str">
            <v>Cauca</v>
          </cell>
        </row>
        <row r="316">
          <cell r="B316" t="str">
            <v>Cesar</v>
          </cell>
        </row>
        <row r="317">
          <cell r="B317" t="str">
            <v>Chocó</v>
          </cell>
        </row>
        <row r="318">
          <cell r="B318" t="str">
            <v>Córdoba</v>
          </cell>
        </row>
        <row r="319">
          <cell r="B319" t="str">
            <v>Cundinamarca</v>
          </cell>
        </row>
        <row r="320">
          <cell r="B320" t="str">
            <v>Guainía</v>
          </cell>
        </row>
        <row r="321">
          <cell r="B321" t="str">
            <v>Guaviare</v>
          </cell>
        </row>
        <row r="322">
          <cell r="B322" t="str">
            <v>Huila</v>
          </cell>
        </row>
        <row r="323">
          <cell r="B323" t="str">
            <v>La Guajira</v>
          </cell>
        </row>
        <row r="324">
          <cell r="B324" t="str">
            <v>Magdalena</v>
          </cell>
        </row>
        <row r="325">
          <cell r="B325" t="str">
            <v>Meta</v>
          </cell>
        </row>
        <row r="326">
          <cell r="B326" t="str">
            <v>Nariño</v>
          </cell>
        </row>
        <row r="327">
          <cell r="B327" t="str">
            <v>Norte de Santander</v>
          </cell>
        </row>
        <row r="328">
          <cell r="B328" t="str">
            <v>Putumayo</v>
          </cell>
        </row>
        <row r="329">
          <cell r="B329" t="str">
            <v>Quindío</v>
          </cell>
        </row>
        <row r="330">
          <cell r="B330" t="str">
            <v>Risaralda</v>
          </cell>
        </row>
        <row r="331">
          <cell r="B331" t="str">
            <v>San Andrés y Providencia</v>
          </cell>
        </row>
        <row r="332">
          <cell r="B332" t="str">
            <v>Santander</v>
          </cell>
        </row>
        <row r="333">
          <cell r="B333" t="str">
            <v>Sucre</v>
          </cell>
        </row>
        <row r="334">
          <cell r="B334" t="str">
            <v>Tolima</v>
          </cell>
        </row>
        <row r="335">
          <cell r="B335" t="str">
            <v>Valle del Cauca</v>
          </cell>
        </row>
        <row r="336">
          <cell r="B336" t="str">
            <v>Vaupés</v>
          </cell>
        </row>
        <row r="337">
          <cell r="B337" t="str">
            <v>Vichada</v>
          </cell>
        </row>
        <row r="338">
          <cell r="B338" t="str">
            <v>Vichada</v>
          </cell>
        </row>
        <row r="339">
          <cell r="B339" t="str">
            <v>Nación.</v>
          </cell>
        </row>
        <row r="340">
          <cell r="B340" t="str">
            <v>N.A.</v>
          </cell>
        </row>
        <row r="343">
          <cell r="B343" t="str">
            <v>1. Talento  Humano</v>
          </cell>
        </row>
        <row r="344">
          <cell r="B344" t="str">
            <v>2. Direccionamiento  Estratégico y  planeación</v>
          </cell>
        </row>
        <row r="345">
          <cell r="B345" t="str">
            <v>3. Gestión con Valores para  Resultados</v>
          </cell>
        </row>
        <row r="346">
          <cell r="B346" t="str">
            <v>4. Evaluación  de  Resultados</v>
          </cell>
        </row>
        <row r="347">
          <cell r="B347" t="str">
            <v>5. Información Y  Comunicación</v>
          </cell>
        </row>
        <row r="348">
          <cell r="B348" t="str">
            <v>6. Gestión  del Conocimiento  y  la Innovación</v>
          </cell>
        </row>
        <row r="349">
          <cell r="B349" t="str">
            <v>7. Control  Interno</v>
          </cell>
        </row>
        <row r="352">
          <cell r="B352" t="str">
            <v>1.1.   Política de  Gestión  Estratégica del Talento  Humano - GETH</v>
          </cell>
        </row>
        <row r="353">
          <cell r="B353" t="str">
            <v>1.2.   Política de Integridad</v>
          </cell>
        </row>
        <row r="354">
          <cell r="B354" t="str">
            <v>2.1.   Planeación Institucional</v>
          </cell>
        </row>
        <row r="355">
          <cell r="B355" t="str">
            <v>2.2.   Gestión Presupuestal y Eficiencia del gasto público.</v>
          </cell>
        </row>
        <row r="356">
          <cell r="B356" t="str">
            <v>3.1.   Fortalecimiento organizacional y Simplificación de procesos</v>
          </cell>
        </row>
        <row r="357">
          <cell r="B357" t="str">
            <v>3.2.   Gobierno Digital-TIC para la Gestión</v>
          </cell>
        </row>
        <row r="358">
          <cell r="B358" t="str">
            <v xml:space="preserve">3.3.   Seguridad Digital </v>
          </cell>
        </row>
        <row r="359">
          <cell r="B359" t="str">
            <v>3.4.   Defensa Jurídica</v>
          </cell>
        </row>
        <row r="360">
          <cell r="B360" t="str">
            <v>3.5.   Servicio al Ciudadano</v>
          </cell>
        </row>
        <row r="361">
          <cell r="B361" t="str">
            <v>3.6. Racionalización  de Trámites</v>
          </cell>
        </row>
        <row r="362">
          <cell r="B362" t="str">
            <v>3.7. Participación Ciudadana en la Gestión</v>
          </cell>
        </row>
        <row r="363">
          <cell r="B363" t="str">
            <v xml:space="preserve">3.8. Política Mejora Normativa </v>
          </cell>
        </row>
        <row r="364">
          <cell r="B364" t="str">
            <v xml:space="preserve">4.1. Seguimiento y  Evaluación del Desempeño Institucional </v>
          </cell>
        </row>
        <row r="365">
          <cell r="B365" t="str">
            <v>5.1. Política de Gestión Documental</v>
          </cell>
        </row>
        <row r="366">
          <cell r="B366" t="str">
            <v>5.2. Política de Transparencia, acceso a la Información Pública y lucha contra la corrupción.</v>
          </cell>
        </row>
        <row r="367">
          <cell r="B367" t="str">
            <v>6.1. Gestión del Conocimiento y  la Innovación</v>
          </cell>
        </row>
        <row r="368">
          <cell r="B368" t="str">
            <v>7.1. Control Interno</v>
          </cell>
        </row>
        <row r="372">
          <cell r="B372" t="str">
            <v>PAAC-(Plan Anticorrupción y de Atención al Ciudadano)</v>
          </cell>
        </row>
        <row r="373">
          <cell r="B373" t="str">
            <v>PINAR-(Plan Institucional de Archivos de la Entidad)­</v>
          </cell>
        </row>
        <row r="374">
          <cell r="B374" t="str">
            <v>PAA-(Plan Anual de Adquisiciones)</v>
          </cell>
        </row>
        <row r="375">
          <cell r="B375" t="str">
            <v>PAV-(Plan Anual de Vacantes)</v>
          </cell>
        </row>
        <row r="376">
          <cell r="B376" t="str">
            <v>PPRH-(Plan de Previsión de Recursos Humanos)</v>
          </cell>
        </row>
        <row r="377">
          <cell r="B377" t="str">
            <v>PETH-(Plan Estratégico de Talento Humano)</v>
          </cell>
        </row>
        <row r="378">
          <cell r="B378" t="str">
            <v>PIC-(Plan Institucional de Capacitación)</v>
          </cell>
        </row>
        <row r="379">
          <cell r="B379" t="str">
            <v>PII-(Plan de Incentivos Institucionales)</v>
          </cell>
        </row>
        <row r="380">
          <cell r="B380" t="str">
            <v>PTASST-(Plan de Trabajo Anual en Seguridad y Salud en el Trabajo)</v>
          </cell>
        </row>
        <row r="381">
          <cell r="B381" t="str">
            <v>PETI-(Plan Estratégico de Tecnologías de la Información y las Comunicaciones)</v>
          </cell>
        </row>
        <row r="382">
          <cell r="B382" t="str">
            <v>PTRSPI- (Plan de Tratamiento de Riesgos de Seguridad y Privacidad de la Información)</v>
          </cell>
        </row>
        <row r="383">
          <cell r="B383" t="str">
            <v>PSPI-(Plan de Seguridad y Privacidad de la Información)</v>
          </cell>
        </row>
        <row r="386">
          <cell r="B386" t="str">
            <v>Gestión de riesgos de corrupción – Mapa de Riesgos</v>
          </cell>
        </row>
        <row r="387">
          <cell r="B387" t="str">
            <v>Estrategia de Servicio al Ciudadano</v>
          </cell>
        </row>
        <row r="388">
          <cell r="B388" t="str">
            <v>Estrategia de Participación Ciudadana</v>
          </cell>
        </row>
        <row r="389">
          <cell r="B389" t="str">
            <v xml:space="preserve">Mecanismos de Rendición de Cuentas </v>
          </cell>
        </row>
        <row r="390">
          <cell r="B390" t="str">
            <v>Racionalización de Tramites</v>
          </cell>
        </row>
        <row r="391">
          <cell r="B391" t="str">
            <v>Transparencia en la gestión y acceso a la información pública</v>
          </cell>
        </row>
        <row r="392">
          <cell r="B392" t="str">
            <v>Iniciativas Adicionales</v>
          </cell>
        </row>
        <row r="395">
          <cell r="B395" t="str">
            <v>Actividad Riesgos Procesos-9001</v>
          </cell>
        </row>
        <row r="396">
          <cell r="B396" t="str">
            <v>Actividad Riesgo de Corrupción</v>
          </cell>
        </row>
        <row r="397">
          <cell r="B397" t="str">
            <v>Actividad Riesgo Seguridad de la Información</v>
          </cell>
        </row>
        <row r="398">
          <cell r="B398" t="str">
            <v>Actividad Riesgos Soborno-37001</v>
          </cell>
        </row>
        <row r="401">
          <cell r="B401" t="str">
            <v>Ambiente de control</v>
          </cell>
        </row>
        <row r="402">
          <cell r="B402" t="str">
            <v>Evaluación del riesgo</v>
          </cell>
        </row>
        <row r="403">
          <cell r="B403" t="str">
            <v>Actividades de control</v>
          </cell>
        </row>
        <row r="404">
          <cell r="B404" t="str">
            <v>Información y comunicación</v>
          </cell>
        </row>
        <row r="405">
          <cell r="B405" t="str">
            <v>Actividades de monitoreo</v>
          </cell>
        </row>
        <row r="408">
          <cell r="B408" t="str">
            <v>Construcción de Puentes Peatonales</v>
          </cell>
        </row>
        <row r="409">
          <cell r="B409" t="str">
            <v>Construcción de Puentes Vehiculares</v>
          </cell>
        </row>
        <row r="410">
          <cell r="B410" t="str">
            <v xml:space="preserve">Viaducto  </v>
          </cell>
        </row>
        <row r="411">
          <cell r="B411" t="str">
            <v xml:space="preserve">Intervención túneles </v>
          </cell>
        </row>
        <row r="412">
          <cell r="B412" t="str">
            <v xml:space="preserve">Sitios Críticos </v>
          </cell>
        </row>
        <row r="415">
          <cell r="B415" t="str">
            <v xml:space="preserve">Construcción Doble Calzada </v>
          </cell>
        </row>
        <row r="416">
          <cell r="B416" t="str">
            <v xml:space="preserve">Construcción Segunda Calzada </v>
          </cell>
        </row>
        <row r="417">
          <cell r="B417" t="str">
            <v>Construcción Calzada Sencilla</v>
          </cell>
        </row>
        <row r="418">
          <cell r="B418" t="str">
            <v xml:space="preserve">Construcción Tercer carril </v>
          </cell>
        </row>
        <row r="422">
          <cell r="B422" t="str">
            <v>SI</v>
          </cell>
        </row>
        <row r="425">
          <cell r="B425" t="str">
            <v>1: Fin de la pobreza</v>
          </cell>
        </row>
        <row r="426">
          <cell r="B426" t="str">
            <v>2: Hambre cero</v>
          </cell>
        </row>
        <row r="427">
          <cell r="B427" t="str">
            <v>3: Salud y bienestar</v>
          </cell>
        </row>
        <row r="428">
          <cell r="B428" t="str">
            <v>4: Educación de calidad</v>
          </cell>
        </row>
        <row r="429">
          <cell r="B429" t="str">
            <v>5: Igualdad de Género</v>
          </cell>
        </row>
        <row r="430">
          <cell r="B430" t="str">
            <v>6: Agua limpia y saneamiento</v>
          </cell>
        </row>
        <row r="431">
          <cell r="B431" t="str">
            <v>7: Energía asequible y no contaminante</v>
          </cell>
        </row>
        <row r="432">
          <cell r="B432" t="str">
            <v>8: Trabajo decente y crecimiento económico</v>
          </cell>
        </row>
        <row r="433">
          <cell r="B433" t="str">
            <v>9: Industria, innovación e infraestructura</v>
          </cell>
        </row>
        <row r="434">
          <cell r="B434" t="str">
            <v>10: Reducción de las desigualdades</v>
          </cell>
        </row>
        <row r="435">
          <cell r="B435" t="str">
            <v>11: Ciudades y comunidades sostenibles</v>
          </cell>
        </row>
        <row r="436">
          <cell r="B436" t="str">
            <v>12: Producción y consumo responsable</v>
          </cell>
        </row>
        <row r="437">
          <cell r="B437" t="str">
            <v>13: Acción por el clima</v>
          </cell>
        </row>
        <row r="438">
          <cell r="B438" t="str">
            <v>14: Vida submarina</v>
          </cell>
        </row>
        <row r="439">
          <cell r="B439" t="str">
            <v>15: Vida de ecosistemas terrestres</v>
          </cell>
        </row>
        <row r="440">
          <cell r="B440" t="str">
            <v>16: Paz, justicia e instituciones sólidas</v>
          </cell>
        </row>
        <row r="441">
          <cell r="B441" t="str">
            <v>17: Alianza para lograr los objetivos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E9ECD-B78B-43D6-9610-7C691C6D0498}">
  <sheetPr>
    <tabColor rgb="FF3333CC"/>
    <pageSetUpPr fitToPage="1"/>
  </sheetPr>
  <dimension ref="A3:AR30"/>
  <sheetViews>
    <sheetView showGridLines="0" tabSelected="1" zoomScale="55" zoomScaleNormal="55" workbookViewId="0"/>
  </sheetViews>
  <sheetFormatPr baseColWidth="10" defaultColWidth="11.42578125" defaultRowHeight="26.25" x14ac:dyDescent="0.25"/>
  <cols>
    <col min="1" max="1" width="40.5703125" style="1" customWidth="1"/>
    <col min="2" max="2" width="54.140625" style="1" customWidth="1"/>
    <col min="3" max="3" width="73.85546875" style="1" customWidth="1"/>
    <col min="4" max="4" width="27.140625" style="1" customWidth="1"/>
    <col min="5" max="5" width="37.7109375" style="1" hidden="1" customWidth="1"/>
    <col min="6" max="7" width="27.7109375" style="1" hidden="1" customWidth="1"/>
    <col min="8" max="8" width="34.140625" style="1" hidden="1" customWidth="1"/>
    <col min="9" max="10" width="27.7109375" style="1" customWidth="1"/>
    <col min="11" max="11" width="39.42578125" style="2" hidden="1" customWidth="1"/>
    <col min="12" max="12" width="37.7109375" style="2" hidden="1" customWidth="1"/>
    <col min="13" max="13" width="40.140625" style="2" hidden="1" customWidth="1"/>
    <col min="14" max="14" width="31.28515625" style="2" hidden="1" customWidth="1"/>
    <col min="15" max="16" width="31.28515625" style="2" customWidth="1"/>
    <col min="17" max="17" width="29.85546875" style="2" hidden="1" customWidth="1"/>
    <col min="18" max="19" width="27.7109375" style="2" hidden="1" customWidth="1"/>
    <col min="20" max="20" width="80.7109375" style="1" customWidth="1"/>
    <col min="21" max="21" width="39.140625" style="1" bestFit="1" customWidth="1"/>
    <col min="22" max="23" width="27.7109375" style="1" hidden="1" customWidth="1"/>
    <col min="24" max="24" width="33.140625" style="1" hidden="1" customWidth="1"/>
    <col min="25" max="25" width="27.7109375" style="1" hidden="1" customWidth="1"/>
    <col min="26" max="26" width="45.42578125" style="1" customWidth="1"/>
    <col min="27" max="27" width="76.5703125" style="1" customWidth="1"/>
    <col min="28" max="28" width="27.42578125" style="1" bestFit="1" customWidth="1"/>
    <col min="29" max="29" width="17" style="1" customWidth="1"/>
    <col min="30" max="30" width="26.42578125" style="1" hidden="1" customWidth="1"/>
    <col min="31" max="31" width="33.7109375" style="1" hidden="1" customWidth="1"/>
    <col min="32" max="32" width="24.140625" style="1" hidden="1" customWidth="1"/>
    <col min="33" max="33" width="29.28515625" style="1" hidden="1" customWidth="1"/>
    <col min="34" max="35" width="15.5703125" style="1" hidden="1" customWidth="1"/>
    <col min="36" max="36" width="34.140625" style="1" hidden="1" customWidth="1"/>
    <col min="37" max="37" width="25.85546875" style="1" hidden="1" customWidth="1"/>
    <col min="38" max="38" width="133.5703125" style="1" hidden="1" customWidth="1"/>
    <col min="39" max="39" width="49.42578125" style="1" customWidth="1"/>
    <col min="40" max="40" width="80.140625" style="1" customWidth="1"/>
    <col min="41" max="41" width="14.42578125" style="1" customWidth="1"/>
    <col min="42" max="43" width="11.42578125" style="1"/>
    <col min="44" max="44" width="19" style="1" bestFit="1" customWidth="1"/>
    <col min="45" max="16384" width="11.42578125" style="1"/>
  </cols>
  <sheetData>
    <row r="3" spans="1:44" ht="92.25" x14ac:dyDescent="0.25">
      <c r="A3" s="184" t="s">
        <v>94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</row>
    <row r="4" spans="1:44" ht="92.25" x14ac:dyDescent="0.25">
      <c r="A4" s="184" t="s">
        <v>95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</row>
    <row r="5" spans="1:44" ht="46.5" hidden="1" x14ac:dyDescent="0.25"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4"/>
      <c r="AB5" s="3"/>
      <c r="AC5" s="3"/>
      <c r="AD5" s="3"/>
      <c r="AE5" s="3"/>
      <c r="AF5" s="3"/>
      <c r="AG5" s="3"/>
      <c r="AH5" s="3"/>
      <c r="AI5" s="3"/>
      <c r="AK5" s="6"/>
      <c r="AL5" s="5"/>
      <c r="AM5" s="5"/>
      <c r="AN5" s="5"/>
    </row>
    <row r="6" spans="1:44" ht="109.5" hidden="1" x14ac:dyDescent="0.25">
      <c r="C6" s="7" t="s">
        <v>0</v>
      </c>
      <c r="D6" s="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K6" s="6"/>
      <c r="AL6" s="9"/>
      <c r="AM6" s="9"/>
      <c r="AN6" s="9"/>
    </row>
    <row r="7" spans="1:44" ht="78" hidden="1" x14ac:dyDescent="0.25">
      <c r="C7" s="7" t="s">
        <v>92</v>
      </c>
      <c r="D7" s="8"/>
      <c r="H7" s="6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K7" s="6"/>
      <c r="AL7" s="10"/>
      <c r="AM7" s="10"/>
      <c r="AN7" s="10"/>
    </row>
    <row r="8" spans="1:44" ht="27" thickBot="1" x14ac:dyDescent="0.3"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1:44" ht="47.25" thickBot="1" x14ac:dyDescent="0.3">
      <c r="E9" s="11" t="s">
        <v>1</v>
      </c>
      <c r="F9" s="12" t="s">
        <v>1</v>
      </c>
      <c r="G9" s="13" t="s">
        <v>1</v>
      </c>
      <c r="H9" s="14"/>
      <c r="K9" s="11" t="s">
        <v>1</v>
      </c>
      <c r="L9" s="12" t="s">
        <v>1</v>
      </c>
      <c r="M9" s="13" t="s">
        <v>1</v>
      </c>
      <c r="Q9" s="11"/>
      <c r="R9" s="12"/>
      <c r="S9" s="13"/>
      <c r="V9" s="11" t="s">
        <v>1</v>
      </c>
      <c r="W9" s="12" t="s">
        <v>1</v>
      </c>
      <c r="X9" s="13" t="s">
        <v>1</v>
      </c>
      <c r="Y9" s="15" t="s">
        <v>1</v>
      </c>
      <c r="AD9" s="16"/>
      <c r="AF9" s="17" t="s">
        <v>1</v>
      </c>
      <c r="AG9" s="18"/>
      <c r="AH9" s="17" t="s">
        <v>1</v>
      </c>
      <c r="AI9" s="19"/>
      <c r="AJ9" s="17" t="s">
        <v>1</v>
      </c>
    </row>
    <row r="10" spans="1:44" ht="189.75" thickBot="1" x14ac:dyDescent="0.3">
      <c r="A10" s="20" t="s">
        <v>2</v>
      </c>
      <c r="B10" s="20" t="s">
        <v>3</v>
      </c>
      <c r="C10" s="20" t="s">
        <v>4</v>
      </c>
      <c r="D10" s="21" t="s">
        <v>5</v>
      </c>
      <c r="E10" s="22" t="s">
        <v>6</v>
      </c>
      <c r="F10" s="23" t="s">
        <v>7</v>
      </c>
      <c r="G10" s="24" t="s">
        <v>8</v>
      </c>
      <c r="H10" s="21" t="s">
        <v>9</v>
      </c>
      <c r="I10" s="21" t="s">
        <v>10</v>
      </c>
      <c r="J10" s="21" t="s">
        <v>5</v>
      </c>
      <c r="K10" s="22" t="s">
        <v>11</v>
      </c>
      <c r="L10" s="23" t="s">
        <v>7</v>
      </c>
      <c r="M10" s="24" t="s">
        <v>8</v>
      </c>
      <c r="N10" s="21" t="s">
        <v>12</v>
      </c>
      <c r="O10" s="21" t="s">
        <v>13</v>
      </c>
      <c r="P10" s="21" t="s">
        <v>14</v>
      </c>
      <c r="Q10" s="22" t="s">
        <v>15</v>
      </c>
      <c r="R10" s="23" t="s">
        <v>7</v>
      </c>
      <c r="S10" s="24" t="s">
        <v>8</v>
      </c>
      <c r="T10" s="21" t="s">
        <v>16</v>
      </c>
      <c r="U10" s="21" t="s">
        <v>14</v>
      </c>
      <c r="V10" s="22" t="s">
        <v>17</v>
      </c>
      <c r="W10" s="23" t="s">
        <v>7</v>
      </c>
      <c r="X10" s="24" t="s">
        <v>8</v>
      </c>
      <c r="Y10" s="21" t="s">
        <v>18</v>
      </c>
      <c r="Z10" s="21" t="s">
        <v>19</v>
      </c>
      <c r="AA10" s="21" t="s">
        <v>20</v>
      </c>
      <c r="AB10" s="21" t="s">
        <v>21</v>
      </c>
      <c r="AC10" s="21" t="s">
        <v>98</v>
      </c>
      <c r="AD10" s="21" t="s">
        <v>22</v>
      </c>
      <c r="AE10" s="21" t="s">
        <v>23</v>
      </c>
      <c r="AF10" s="194" t="s">
        <v>24</v>
      </c>
      <c r="AG10" s="195"/>
      <c r="AH10" s="195"/>
      <c r="AI10" s="196"/>
      <c r="AJ10" s="25" t="s">
        <v>25</v>
      </c>
      <c r="AK10" s="21" t="s">
        <v>26</v>
      </c>
      <c r="AL10" s="26" t="s">
        <v>27</v>
      </c>
      <c r="AM10" s="26" t="s">
        <v>96</v>
      </c>
      <c r="AN10" s="26" t="s">
        <v>28</v>
      </c>
    </row>
    <row r="11" spans="1:44" ht="58.5" x14ac:dyDescent="0.25">
      <c r="A11" s="197" t="s">
        <v>29</v>
      </c>
      <c r="B11" s="197" t="s">
        <v>30</v>
      </c>
      <c r="C11" s="251" t="s">
        <v>31</v>
      </c>
      <c r="D11" s="180">
        <v>0.4</v>
      </c>
      <c r="E11" s="200" t="e">
        <f>+SUM(K11:K18)*D11</f>
        <v>#DIV/0!</v>
      </c>
      <c r="F11" s="203" t="e">
        <f>+E11/D11</f>
        <v>#DIV/0!</v>
      </c>
      <c r="G11" s="206" t="e">
        <f>+SUM(M11:M18)*D11</f>
        <v>#DIV/0!</v>
      </c>
      <c r="H11" s="209"/>
      <c r="I11" s="178" t="s">
        <v>32</v>
      </c>
      <c r="J11" s="180">
        <v>0.49</v>
      </c>
      <c r="K11" s="212" t="e">
        <f>+SUM(V11:V15)*J11</f>
        <v>#DIV/0!</v>
      </c>
      <c r="L11" s="222" t="e">
        <f>+K11/J11</f>
        <v>#DIV/0!</v>
      </c>
      <c r="M11" s="224" t="e">
        <f>+SUM(X11:X15)*J11</f>
        <v>#DIV/0!</v>
      </c>
      <c r="N11" s="249"/>
      <c r="O11" s="281" t="s">
        <v>100</v>
      </c>
      <c r="P11" s="284">
        <v>0.6</v>
      </c>
      <c r="Q11" s="27"/>
      <c r="R11" s="28"/>
      <c r="S11" s="29"/>
      <c r="T11" s="263" t="s">
        <v>36</v>
      </c>
      <c r="U11" s="180">
        <v>0.6</v>
      </c>
      <c r="V11" s="32"/>
      <c r="W11" s="33"/>
      <c r="X11" s="34"/>
      <c r="Y11" s="35"/>
      <c r="Z11" s="262" t="s">
        <v>33</v>
      </c>
      <c r="AA11" s="263" t="s">
        <v>69</v>
      </c>
      <c r="AB11" s="263" t="s">
        <v>93</v>
      </c>
      <c r="AC11" s="264">
        <v>100</v>
      </c>
      <c r="AD11" s="36"/>
      <c r="AE11" s="36"/>
      <c r="AF11" s="37"/>
      <c r="AG11" s="38"/>
      <c r="AH11" s="39"/>
      <c r="AI11" s="40"/>
      <c r="AJ11" s="41"/>
      <c r="AK11" s="42"/>
      <c r="AL11" s="43"/>
      <c r="AM11" s="254">
        <v>595000000</v>
      </c>
      <c r="AN11" s="269"/>
    </row>
    <row r="12" spans="1:44" ht="196.5" customHeight="1" x14ac:dyDescent="0.25">
      <c r="A12" s="198"/>
      <c r="B12" s="198"/>
      <c r="C12" s="252"/>
      <c r="D12" s="181"/>
      <c r="E12" s="201"/>
      <c r="F12" s="204"/>
      <c r="G12" s="207"/>
      <c r="H12" s="210"/>
      <c r="I12" s="179"/>
      <c r="J12" s="181"/>
      <c r="K12" s="213"/>
      <c r="L12" s="223"/>
      <c r="M12" s="225"/>
      <c r="N12" s="250"/>
      <c r="O12" s="282"/>
      <c r="P12" s="285"/>
      <c r="Q12" s="185" t="e">
        <f>SUM(V12:V14)*P11</f>
        <v>#DIV/0!</v>
      </c>
      <c r="R12" s="188" t="e">
        <f>+Q12/P11</f>
        <v>#DIV/0!</v>
      </c>
      <c r="S12" s="191">
        <f>SUM(X12:X14)/P11</f>
        <v>1</v>
      </c>
      <c r="T12" s="257"/>
      <c r="U12" s="242"/>
      <c r="V12" s="46" t="e">
        <f>+U11*AJ12</f>
        <v>#DIV/0!</v>
      </c>
      <c r="W12" s="47" t="e">
        <f>+V12/U11</f>
        <v>#DIV/0!</v>
      </c>
      <c r="X12" s="48">
        <f>+U11*AF12</f>
        <v>0.6</v>
      </c>
      <c r="Y12" s="49">
        <f>+X12/U11</f>
        <v>1</v>
      </c>
      <c r="Z12" s="259"/>
      <c r="AA12" s="257"/>
      <c r="AB12" s="257"/>
      <c r="AC12" s="261"/>
      <c r="AD12" s="60">
        <v>90</v>
      </c>
      <c r="AE12" s="60">
        <v>90</v>
      </c>
      <c r="AF12" s="52">
        <f>+IF(AE12/AD12&lt;120%,(AE12/AD12),120%)</f>
        <v>1</v>
      </c>
      <c r="AG12" s="53">
        <v>1</v>
      </c>
      <c r="AH12" s="54" t="s">
        <v>35</v>
      </c>
      <c r="AI12" s="40" t="s">
        <v>35</v>
      </c>
      <c r="AJ12" s="55" t="e">
        <f t="shared" ref="AJ12:AJ22" si="0">+AE12/AC12</f>
        <v>#DIV/0!</v>
      </c>
      <c r="AK12" s="56"/>
      <c r="AL12" s="57"/>
      <c r="AM12" s="255"/>
      <c r="AN12" s="227"/>
      <c r="AQ12" s="58"/>
      <c r="AR12" s="59"/>
    </row>
    <row r="13" spans="1:44" ht="186" customHeight="1" x14ac:dyDescent="0.25">
      <c r="A13" s="198"/>
      <c r="B13" s="198"/>
      <c r="C13" s="252"/>
      <c r="D13" s="181"/>
      <c r="E13" s="201"/>
      <c r="F13" s="204"/>
      <c r="G13" s="207"/>
      <c r="H13" s="210"/>
      <c r="I13" s="179"/>
      <c r="J13" s="181"/>
      <c r="K13" s="213"/>
      <c r="L13" s="223"/>
      <c r="M13" s="225"/>
      <c r="N13" s="250"/>
      <c r="O13" s="282"/>
      <c r="P13" s="285"/>
      <c r="Q13" s="186"/>
      <c r="R13" s="189"/>
      <c r="S13" s="192"/>
      <c r="T13" s="256" t="s">
        <v>86</v>
      </c>
      <c r="U13" s="237">
        <v>0.4</v>
      </c>
      <c r="V13" s="46">
        <f t="shared" ref="V13:V22" si="1">+U13*AJ13</f>
        <v>0.38</v>
      </c>
      <c r="W13" s="47">
        <f t="shared" ref="W13:W22" si="2">+V13/U13</f>
        <v>0.95</v>
      </c>
      <c r="X13" s="48">
        <f t="shared" ref="X13:X17" si="3">+U13*AF13</f>
        <v>0</v>
      </c>
      <c r="Y13" s="49">
        <f t="shared" ref="Y13:Y17" si="4">+X13/U13</f>
        <v>0</v>
      </c>
      <c r="Z13" s="258" t="s">
        <v>37</v>
      </c>
      <c r="AA13" s="256" t="s">
        <v>70</v>
      </c>
      <c r="AB13" s="256" t="s">
        <v>93</v>
      </c>
      <c r="AC13" s="260">
        <v>100</v>
      </c>
      <c r="AD13" s="60">
        <v>95</v>
      </c>
      <c r="AE13" s="60">
        <v>95</v>
      </c>
      <c r="AF13" s="52"/>
      <c r="AG13" s="53">
        <v>1</v>
      </c>
      <c r="AH13" s="54" t="s">
        <v>35</v>
      </c>
      <c r="AI13" s="40" t="s">
        <v>35</v>
      </c>
      <c r="AJ13" s="55">
        <f t="shared" si="0"/>
        <v>0.95</v>
      </c>
      <c r="AK13" s="56"/>
      <c r="AL13" s="57"/>
      <c r="AM13" s="266">
        <v>182461598</v>
      </c>
      <c r="AN13" s="268"/>
      <c r="AR13" s="58"/>
    </row>
    <row r="14" spans="1:44" ht="35.25" customHeight="1" x14ac:dyDescent="0.25">
      <c r="A14" s="198"/>
      <c r="B14" s="198"/>
      <c r="C14" s="252"/>
      <c r="D14" s="181"/>
      <c r="E14" s="201"/>
      <c r="F14" s="204"/>
      <c r="G14" s="207"/>
      <c r="H14" s="210"/>
      <c r="I14" s="179"/>
      <c r="J14" s="181"/>
      <c r="K14" s="213"/>
      <c r="L14" s="223"/>
      <c r="M14" s="225"/>
      <c r="N14" s="250"/>
      <c r="O14" s="283"/>
      <c r="P14" s="286"/>
      <c r="Q14" s="187"/>
      <c r="R14" s="190"/>
      <c r="S14" s="193"/>
      <c r="T14" s="257"/>
      <c r="U14" s="242"/>
      <c r="V14" s="46"/>
      <c r="W14" s="47"/>
      <c r="X14" s="48"/>
      <c r="Y14" s="49"/>
      <c r="Z14" s="259"/>
      <c r="AA14" s="257"/>
      <c r="AB14" s="257"/>
      <c r="AC14" s="261"/>
      <c r="AD14" s="61"/>
      <c r="AE14" s="61"/>
      <c r="AF14" s="52"/>
      <c r="AG14" s="53"/>
      <c r="AH14" s="54"/>
      <c r="AI14" s="40"/>
      <c r="AJ14" s="55"/>
      <c r="AK14" s="56"/>
      <c r="AL14" s="57"/>
      <c r="AM14" s="267"/>
      <c r="AN14" s="227"/>
      <c r="AR14" s="58"/>
    </row>
    <row r="15" spans="1:44" ht="189" customHeight="1" x14ac:dyDescent="0.25">
      <c r="A15" s="198"/>
      <c r="B15" s="198"/>
      <c r="C15" s="252"/>
      <c r="D15" s="181"/>
      <c r="E15" s="201"/>
      <c r="F15" s="204"/>
      <c r="G15" s="207"/>
      <c r="H15" s="210"/>
      <c r="I15" s="214"/>
      <c r="J15" s="242"/>
      <c r="K15" s="213"/>
      <c r="L15" s="223"/>
      <c r="M15" s="225"/>
      <c r="N15" s="250"/>
      <c r="O15" s="169" t="s">
        <v>101</v>
      </c>
      <c r="P15" s="165">
        <v>0.4</v>
      </c>
      <c r="Q15" s="166">
        <f>SUM(V15:V15)*P15</f>
        <v>0.60000000000000009</v>
      </c>
      <c r="R15" s="167">
        <f>+Q15/P15</f>
        <v>1.5000000000000002</v>
      </c>
      <c r="S15" s="163" t="e" cm="1">
        <f t="array" ref="S15">SUM(X15:X15/P15)</f>
        <v>#DIV/0!</v>
      </c>
      <c r="T15" s="44" t="s">
        <v>38</v>
      </c>
      <c r="U15" s="45">
        <v>1</v>
      </c>
      <c r="V15" s="46">
        <f t="shared" si="1"/>
        <v>1.5</v>
      </c>
      <c r="W15" s="47">
        <f t="shared" si="2"/>
        <v>1.5</v>
      </c>
      <c r="X15" s="48" t="e">
        <f t="shared" si="3"/>
        <v>#DIV/0!</v>
      </c>
      <c r="Y15" s="49" t="e">
        <f t="shared" si="4"/>
        <v>#DIV/0!</v>
      </c>
      <c r="Z15" s="50" t="s">
        <v>37</v>
      </c>
      <c r="AA15" s="44" t="s">
        <v>71</v>
      </c>
      <c r="AB15" s="44" t="s">
        <v>39</v>
      </c>
      <c r="AC15" s="51">
        <v>4</v>
      </c>
      <c r="AD15" s="61">
        <v>0</v>
      </c>
      <c r="AE15" s="61">
        <v>6</v>
      </c>
      <c r="AF15" s="52" t="e">
        <f>+IF(AE15/AD15&lt;120%,(AE15/AD15),120%)</f>
        <v>#DIV/0!</v>
      </c>
      <c r="AG15" s="53">
        <v>1.2</v>
      </c>
      <c r="AH15" s="54" t="s">
        <v>35</v>
      </c>
      <c r="AI15" s="40" t="s">
        <v>35</v>
      </c>
      <c r="AJ15" s="55">
        <f t="shared" si="0"/>
        <v>1.5</v>
      </c>
      <c r="AK15" s="56"/>
      <c r="AL15" s="57"/>
      <c r="AM15" s="171">
        <v>746359556</v>
      </c>
      <c r="AN15" s="57"/>
    </row>
    <row r="16" spans="1:44" ht="262.5" customHeight="1" x14ac:dyDescent="0.25">
      <c r="A16" s="198"/>
      <c r="B16" s="198"/>
      <c r="C16" s="252"/>
      <c r="D16" s="181"/>
      <c r="E16" s="201"/>
      <c r="F16" s="204"/>
      <c r="G16" s="207"/>
      <c r="H16" s="210"/>
      <c r="I16" s="220" t="s">
        <v>40</v>
      </c>
      <c r="J16" s="237">
        <v>0.51</v>
      </c>
      <c r="K16" s="238"/>
      <c r="L16" s="247"/>
      <c r="M16" s="218"/>
      <c r="N16" s="245"/>
      <c r="O16" s="243" t="s">
        <v>41</v>
      </c>
      <c r="P16" s="243">
        <v>0.49</v>
      </c>
      <c r="Q16" s="228"/>
      <c r="R16" s="230"/>
      <c r="S16" s="240"/>
      <c r="T16" s="44" t="s">
        <v>87</v>
      </c>
      <c r="U16" s="62">
        <v>0.6</v>
      </c>
      <c r="V16" s="46">
        <f t="shared" si="1"/>
        <v>0.3666666666666667</v>
      </c>
      <c r="W16" s="47">
        <f t="shared" si="2"/>
        <v>0.61111111111111116</v>
      </c>
      <c r="X16" s="48">
        <f t="shared" si="3"/>
        <v>0.82499999999999996</v>
      </c>
      <c r="Y16" s="49">
        <f t="shared" si="4"/>
        <v>1.375</v>
      </c>
      <c r="Z16" s="63" t="s">
        <v>37</v>
      </c>
      <c r="AA16" s="44" t="s">
        <v>72</v>
      </c>
      <c r="AB16" s="44" t="s">
        <v>73</v>
      </c>
      <c r="AC16" s="51">
        <v>18</v>
      </c>
      <c r="AD16" s="60">
        <v>8</v>
      </c>
      <c r="AE16" s="60">
        <v>11</v>
      </c>
      <c r="AF16" s="52">
        <f>+AE16/AD16</f>
        <v>1.375</v>
      </c>
      <c r="AG16" s="53">
        <v>1.2</v>
      </c>
      <c r="AH16" s="54" t="s">
        <v>35</v>
      </c>
      <c r="AI16" s="40" t="s">
        <v>35</v>
      </c>
      <c r="AJ16" s="55">
        <f t="shared" si="0"/>
        <v>0.61111111111111116</v>
      </c>
      <c r="AK16" s="56"/>
      <c r="AL16" s="57"/>
      <c r="AM16" s="171">
        <v>10000000000</v>
      </c>
      <c r="AN16" s="226"/>
    </row>
    <row r="17" spans="1:42" ht="267" customHeight="1" x14ac:dyDescent="0.25">
      <c r="A17" s="198"/>
      <c r="B17" s="198"/>
      <c r="C17" s="252"/>
      <c r="D17" s="181"/>
      <c r="E17" s="202"/>
      <c r="F17" s="205"/>
      <c r="G17" s="208"/>
      <c r="H17" s="211"/>
      <c r="I17" s="179"/>
      <c r="J17" s="181"/>
      <c r="K17" s="239"/>
      <c r="L17" s="248"/>
      <c r="M17" s="219"/>
      <c r="N17" s="246"/>
      <c r="O17" s="244"/>
      <c r="P17" s="244"/>
      <c r="Q17" s="229"/>
      <c r="R17" s="231"/>
      <c r="S17" s="241"/>
      <c r="T17" s="64" t="s">
        <v>88</v>
      </c>
      <c r="U17" s="65">
        <v>0.4</v>
      </c>
      <c r="V17" s="46">
        <f t="shared" si="1"/>
        <v>1.42</v>
      </c>
      <c r="W17" s="47">
        <f t="shared" si="2"/>
        <v>3.55</v>
      </c>
      <c r="X17" s="48">
        <f t="shared" si="3"/>
        <v>0.48</v>
      </c>
      <c r="Y17" s="49">
        <f t="shared" si="4"/>
        <v>1.2</v>
      </c>
      <c r="Z17" s="66" t="s">
        <v>44</v>
      </c>
      <c r="AA17" s="64" t="s">
        <v>74</v>
      </c>
      <c r="AB17" s="64" t="s">
        <v>43</v>
      </c>
      <c r="AC17" s="67">
        <v>20</v>
      </c>
      <c r="AD17" s="68">
        <v>14</v>
      </c>
      <c r="AE17" s="68">
        <v>71</v>
      </c>
      <c r="AF17" s="37">
        <f>+IF(AE17/AD17&lt;120%,(AE17/AD17),120%)</f>
        <v>1.2</v>
      </c>
      <c r="AG17" s="69">
        <v>1.2</v>
      </c>
      <c r="AH17" s="70" t="s">
        <v>35</v>
      </c>
      <c r="AI17" s="71" t="s">
        <v>35</v>
      </c>
      <c r="AJ17" s="72">
        <f t="shared" si="0"/>
        <v>3.55</v>
      </c>
      <c r="AK17" s="73"/>
      <c r="AL17" s="74"/>
      <c r="AM17" s="171">
        <v>300000000</v>
      </c>
      <c r="AN17" s="227"/>
    </row>
    <row r="18" spans="1:42" ht="242.25" customHeight="1" thickBot="1" x14ac:dyDescent="0.3">
      <c r="A18" s="199"/>
      <c r="B18" s="199"/>
      <c r="C18" s="253"/>
      <c r="D18" s="215"/>
      <c r="E18" s="202"/>
      <c r="F18" s="205"/>
      <c r="G18" s="208"/>
      <c r="H18" s="211"/>
      <c r="I18" s="221"/>
      <c r="J18" s="215"/>
      <c r="K18" s="239"/>
      <c r="L18" s="248"/>
      <c r="M18" s="219"/>
      <c r="N18" s="246"/>
      <c r="O18" s="168" t="s">
        <v>45</v>
      </c>
      <c r="P18" s="164">
        <v>0.51</v>
      </c>
      <c r="Q18" s="79" t="e">
        <f>SUM(V18:V18)*#REF!</f>
        <v>#REF!</v>
      </c>
      <c r="R18" s="80" t="e">
        <f>+Q18/#REF!</f>
        <v>#REF!</v>
      </c>
      <c r="S18" s="81" t="e" cm="1">
        <f t="array" ref="S18">SUM(X18:X18/#REF!)</f>
        <v>#REF!</v>
      </c>
      <c r="T18" s="64" t="s">
        <v>89</v>
      </c>
      <c r="U18" s="65">
        <v>1</v>
      </c>
      <c r="V18" s="75">
        <f t="shared" si="1"/>
        <v>0.01</v>
      </c>
      <c r="W18" s="76">
        <f t="shared" si="2"/>
        <v>0.01</v>
      </c>
      <c r="X18" s="77">
        <f>+U18*AF18</f>
        <v>1</v>
      </c>
      <c r="Y18" s="78">
        <f>+X18/U18</f>
        <v>1</v>
      </c>
      <c r="Z18" s="66" t="s">
        <v>37</v>
      </c>
      <c r="AA18" s="64" t="s">
        <v>75</v>
      </c>
      <c r="AB18" s="64" t="s">
        <v>99</v>
      </c>
      <c r="AC18" s="67">
        <v>100</v>
      </c>
      <c r="AD18" s="68">
        <v>1</v>
      </c>
      <c r="AE18" s="68">
        <v>1</v>
      </c>
      <c r="AF18" s="37">
        <f>+IF(AE18/AD18&lt;120%,(AE18/AD18),120%)</f>
        <v>1</v>
      </c>
      <c r="AG18" s="69">
        <v>1</v>
      </c>
      <c r="AH18" s="70" t="s">
        <v>35</v>
      </c>
      <c r="AI18" s="71" t="s">
        <v>35</v>
      </c>
      <c r="AJ18" s="72">
        <f t="shared" si="0"/>
        <v>0.01</v>
      </c>
      <c r="AK18" s="73"/>
      <c r="AL18" s="74"/>
      <c r="AM18" s="171">
        <v>64657040</v>
      </c>
      <c r="AN18" s="82"/>
    </row>
    <row r="19" spans="1:42" ht="133.5" customHeight="1" x14ac:dyDescent="0.25">
      <c r="A19" s="197" t="s">
        <v>46</v>
      </c>
      <c r="B19" s="197" t="s">
        <v>47</v>
      </c>
      <c r="C19" s="251" t="s">
        <v>48</v>
      </c>
      <c r="D19" s="180">
        <v>0.6</v>
      </c>
      <c r="E19" s="83" t="e">
        <f>+SUM(K19:K28)*D19</f>
        <v>#REF!</v>
      </c>
      <c r="F19" s="84" t="e">
        <f>+E19/D19</f>
        <v>#REF!</v>
      </c>
      <c r="G19" s="85" t="e">
        <f>+SUM(M19:M28)*D19</f>
        <v>#REF!</v>
      </c>
      <c r="H19" s="216"/>
      <c r="I19" s="178" t="s">
        <v>49</v>
      </c>
      <c r="J19" s="180">
        <v>0.25</v>
      </c>
      <c r="K19" s="86" t="e">
        <f>+SUM(V19:V22)*J19</f>
        <v>#REF!</v>
      </c>
      <c r="L19" s="87" t="e">
        <f>+K19/J19</f>
        <v>#REF!</v>
      </c>
      <c r="M19" s="88" t="e">
        <f>+SUM(X19:X22)*J19</f>
        <v>#REF!</v>
      </c>
      <c r="N19" s="182"/>
      <c r="O19" s="175" t="s">
        <v>102</v>
      </c>
      <c r="P19" s="182">
        <v>0.8</v>
      </c>
      <c r="Q19" s="232" t="e">
        <f>SUM(V19:V20)*#REF!</f>
        <v>#REF!</v>
      </c>
      <c r="R19" s="233" t="e">
        <f>+Q19/#REF!</f>
        <v>#REF!</v>
      </c>
      <c r="S19" s="235" t="e" cm="1">
        <f t="array" ref="S19">SUM(X19:X20/#REF!)</f>
        <v>#REF!</v>
      </c>
      <c r="T19" s="263" t="s">
        <v>50</v>
      </c>
      <c r="U19" s="180">
        <v>0.5</v>
      </c>
      <c r="V19" s="32" t="e">
        <f>+#REF!*AJ19</f>
        <v>#REF!</v>
      </c>
      <c r="W19" s="33" t="e">
        <f>+V19/#REF!</f>
        <v>#REF!</v>
      </c>
      <c r="X19" s="34" t="e">
        <f>+#REF!*AF19</f>
        <v>#REF!</v>
      </c>
      <c r="Y19" s="35" t="e">
        <f>+X19/#REF!</f>
        <v>#REF!</v>
      </c>
      <c r="Z19" s="271" t="s">
        <v>42</v>
      </c>
      <c r="AA19" s="273" t="s">
        <v>76</v>
      </c>
      <c r="AB19" s="263" t="s">
        <v>51</v>
      </c>
      <c r="AC19" s="275">
        <v>4</v>
      </c>
      <c r="AD19" s="36">
        <v>1</v>
      </c>
      <c r="AE19" s="36">
        <v>0</v>
      </c>
      <c r="AF19" s="92">
        <v>1.2</v>
      </c>
      <c r="AG19" s="69">
        <v>1</v>
      </c>
      <c r="AH19" s="39" t="s">
        <v>35</v>
      </c>
      <c r="AI19" s="93" t="s">
        <v>35</v>
      </c>
      <c r="AJ19" s="41" t="e">
        <f>+AE19/#REF!</f>
        <v>#REF!</v>
      </c>
      <c r="AK19" s="42"/>
      <c r="AL19" s="43"/>
      <c r="AM19" s="277">
        <v>33024100000</v>
      </c>
      <c r="AN19" s="226"/>
    </row>
    <row r="20" spans="1:42" ht="100.5" customHeight="1" x14ac:dyDescent="0.25">
      <c r="A20" s="198"/>
      <c r="B20" s="198"/>
      <c r="C20" s="252"/>
      <c r="D20" s="181"/>
      <c r="E20" s="94"/>
      <c r="F20" s="95"/>
      <c r="G20" s="96"/>
      <c r="H20" s="217"/>
      <c r="I20" s="179"/>
      <c r="J20" s="181"/>
      <c r="K20" s="97"/>
      <c r="L20" s="98"/>
      <c r="M20" s="99"/>
      <c r="N20" s="183"/>
      <c r="O20" s="176"/>
      <c r="P20" s="183"/>
      <c r="Q20" s="229"/>
      <c r="R20" s="234"/>
      <c r="S20" s="236"/>
      <c r="T20" s="257"/>
      <c r="U20" s="242"/>
      <c r="V20" s="46">
        <f>+U19*AJ20</f>
        <v>0.375</v>
      </c>
      <c r="W20" s="47">
        <f>+V20/U19</f>
        <v>0.75</v>
      </c>
      <c r="X20" s="48">
        <f>+U19*AF20</f>
        <v>0</v>
      </c>
      <c r="Y20" s="49">
        <f>+X20/U19</f>
        <v>0</v>
      </c>
      <c r="Z20" s="272"/>
      <c r="AA20" s="274"/>
      <c r="AB20" s="257"/>
      <c r="AC20" s="276"/>
      <c r="AD20" s="61">
        <v>5</v>
      </c>
      <c r="AE20" s="61">
        <v>3</v>
      </c>
      <c r="AF20" s="52"/>
      <c r="AG20" s="53">
        <v>0.6</v>
      </c>
      <c r="AH20" s="54" t="s">
        <v>35</v>
      </c>
      <c r="AI20" s="100" t="s">
        <v>35</v>
      </c>
      <c r="AJ20" s="55">
        <f>+AE20/AC19</f>
        <v>0.75</v>
      </c>
      <c r="AK20" s="56"/>
      <c r="AL20" s="57"/>
      <c r="AM20" s="255"/>
      <c r="AN20" s="226"/>
    </row>
    <row r="21" spans="1:42" ht="293.25" customHeight="1" thickBot="1" x14ac:dyDescent="0.3">
      <c r="A21" s="198"/>
      <c r="B21" s="198"/>
      <c r="C21" s="252"/>
      <c r="D21" s="181"/>
      <c r="E21" s="94"/>
      <c r="F21" s="95"/>
      <c r="G21" s="96"/>
      <c r="H21" s="217"/>
      <c r="I21" s="179"/>
      <c r="J21" s="181"/>
      <c r="K21" s="97"/>
      <c r="L21" s="98"/>
      <c r="M21" s="99"/>
      <c r="N21" s="183"/>
      <c r="O21" s="177"/>
      <c r="P21" s="270"/>
      <c r="Q21" s="101">
        <f>SUM(V21:V21)*P19</f>
        <v>0.16000000000000003</v>
      </c>
      <c r="R21" s="102">
        <f>+Q21/P19</f>
        <v>0.20000000000000004</v>
      </c>
      <c r="S21" s="103" cm="1">
        <f t="array" ref="S21">SUM(X21:X21/P19)</f>
        <v>0</v>
      </c>
      <c r="T21" s="64" t="s">
        <v>52</v>
      </c>
      <c r="U21" s="104">
        <v>0.5</v>
      </c>
      <c r="V21" s="75">
        <f t="shared" si="1"/>
        <v>0.2</v>
      </c>
      <c r="W21" s="76">
        <f t="shared" si="2"/>
        <v>0.4</v>
      </c>
      <c r="X21" s="77">
        <f>+U21*AF21</f>
        <v>0</v>
      </c>
      <c r="Y21" s="78">
        <f>+X21/U21</f>
        <v>0</v>
      </c>
      <c r="Z21" s="105" t="s">
        <v>53</v>
      </c>
      <c r="AA21" s="64" t="s">
        <v>77</v>
      </c>
      <c r="AB21" s="64" t="s">
        <v>51</v>
      </c>
      <c r="AC21" s="67">
        <v>5</v>
      </c>
      <c r="AD21" s="68">
        <v>2</v>
      </c>
      <c r="AE21" s="68">
        <v>2</v>
      </c>
      <c r="AF21" s="37"/>
      <c r="AG21" s="69">
        <v>1</v>
      </c>
      <c r="AH21" s="70" t="s">
        <v>35</v>
      </c>
      <c r="AI21" s="106" t="s">
        <v>35</v>
      </c>
      <c r="AJ21" s="72">
        <f t="shared" si="0"/>
        <v>0.4</v>
      </c>
      <c r="AK21" s="73"/>
      <c r="AL21" s="74"/>
      <c r="AM21" s="172" t="s">
        <v>97</v>
      </c>
      <c r="AN21" s="82"/>
    </row>
    <row r="22" spans="1:42" ht="265.5" customHeight="1" x14ac:dyDescent="0.25">
      <c r="A22" s="198"/>
      <c r="B22" s="198"/>
      <c r="C22" s="252"/>
      <c r="D22" s="181"/>
      <c r="E22" s="94"/>
      <c r="F22" s="95"/>
      <c r="G22" s="96"/>
      <c r="H22" s="217"/>
      <c r="I22" s="178" t="s">
        <v>54</v>
      </c>
      <c r="J22" s="180">
        <v>0.45</v>
      </c>
      <c r="K22" s="107">
        <f>+SUM(V22:V28)*J22</f>
        <v>1.9407203070118737</v>
      </c>
      <c r="L22" s="108">
        <f>+K22/J22</f>
        <v>4.3127117933597194</v>
      </c>
      <c r="M22" s="109" t="e">
        <f>+SUM(X22:X28)*J22</f>
        <v>#DIV/0!</v>
      </c>
      <c r="N22" s="182"/>
      <c r="O22" s="89" t="s">
        <v>55</v>
      </c>
      <c r="P22" s="89">
        <v>0.15</v>
      </c>
      <c r="Q22" s="110"/>
      <c r="R22" s="111"/>
      <c r="S22" s="112"/>
      <c r="T22" s="30" t="s">
        <v>90</v>
      </c>
      <c r="U22" s="31">
        <v>1</v>
      </c>
      <c r="V22" s="32">
        <f t="shared" si="1"/>
        <v>0.57218167072181669</v>
      </c>
      <c r="W22" s="33">
        <f t="shared" si="2"/>
        <v>0.57218167072181669</v>
      </c>
      <c r="X22" s="34"/>
      <c r="Y22" s="35"/>
      <c r="Z22" s="90" t="s">
        <v>106</v>
      </c>
      <c r="AA22" s="30" t="s">
        <v>78</v>
      </c>
      <c r="AB22" s="30" t="s">
        <v>79</v>
      </c>
      <c r="AC22" s="67">
        <v>73.98</v>
      </c>
      <c r="AD22" s="113">
        <v>43.82</v>
      </c>
      <c r="AE22" s="36">
        <v>42.33</v>
      </c>
      <c r="AF22" s="92"/>
      <c r="AG22" s="38">
        <f>AE22/AD22</f>
        <v>0.965997261524418</v>
      </c>
      <c r="AH22" s="39"/>
      <c r="AI22" s="114"/>
      <c r="AJ22" s="41">
        <f t="shared" si="0"/>
        <v>0.57218167072181669</v>
      </c>
      <c r="AK22" s="42"/>
      <c r="AL22" s="43"/>
      <c r="AM22" s="278">
        <v>4351815240292</v>
      </c>
      <c r="AN22" s="43"/>
      <c r="AP22" s="115"/>
    </row>
    <row r="23" spans="1:42" ht="237" thickBot="1" x14ac:dyDescent="0.3">
      <c r="A23" s="198"/>
      <c r="B23" s="198"/>
      <c r="C23" s="252"/>
      <c r="D23" s="181"/>
      <c r="E23" s="94"/>
      <c r="F23" s="95"/>
      <c r="G23" s="96"/>
      <c r="H23" s="217"/>
      <c r="I23" s="179"/>
      <c r="J23" s="181"/>
      <c r="K23" s="116"/>
      <c r="L23" s="117"/>
      <c r="M23" s="118"/>
      <c r="N23" s="183"/>
      <c r="O23" s="119" t="s">
        <v>56</v>
      </c>
      <c r="P23" s="119">
        <v>0.05</v>
      </c>
      <c r="Q23" s="120"/>
      <c r="R23" s="121"/>
      <c r="S23" s="122"/>
      <c r="T23" s="44" t="s">
        <v>91</v>
      </c>
      <c r="U23" s="45">
        <v>1</v>
      </c>
      <c r="V23" s="46">
        <f t="shared" ref="V23:V28" si="5">+U23*AJ23</f>
        <v>6.6666666666666666E-2</v>
      </c>
      <c r="W23" s="47">
        <f t="shared" ref="W23:W28" si="6">+V23/U23</f>
        <v>6.6666666666666666E-2</v>
      </c>
      <c r="X23" s="48">
        <f>+U23*AF23</f>
        <v>0.33333333333333331</v>
      </c>
      <c r="Y23" s="49">
        <f>+X23/U23</f>
        <v>0.33333333333333331</v>
      </c>
      <c r="Z23" s="63" t="s">
        <v>105</v>
      </c>
      <c r="AA23" s="44" t="s">
        <v>80</v>
      </c>
      <c r="AB23" s="44" t="s">
        <v>73</v>
      </c>
      <c r="AC23" s="174">
        <v>15</v>
      </c>
      <c r="AD23" s="124">
        <v>3</v>
      </c>
      <c r="AE23" s="124">
        <v>1</v>
      </c>
      <c r="AF23" s="52">
        <f>+IF(AE23/AD23&lt;120%,(AE23/AD23),120%)</f>
        <v>0.33333333333333331</v>
      </c>
      <c r="AG23" s="53">
        <v>0.33</v>
      </c>
      <c r="AH23" s="54" t="s">
        <v>35</v>
      </c>
      <c r="AI23" s="123" t="s">
        <v>35</v>
      </c>
      <c r="AJ23" s="55">
        <f t="shared" ref="AJ23:AJ28" si="7">+AE23/AC23</f>
        <v>6.6666666666666666E-2</v>
      </c>
      <c r="AK23" s="56"/>
      <c r="AL23" s="57"/>
      <c r="AM23" s="279"/>
      <c r="AN23" s="57"/>
      <c r="AP23" s="115"/>
    </row>
    <row r="24" spans="1:42" ht="348" customHeight="1" thickBot="1" x14ac:dyDescent="0.3">
      <c r="A24" s="198"/>
      <c r="B24" s="198"/>
      <c r="C24" s="252"/>
      <c r="D24" s="181"/>
      <c r="E24" s="94"/>
      <c r="F24" s="95"/>
      <c r="G24" s="96"/>
      <c r="H24" s="217"/>
      <c r="I24" s="179"/>
      <c r="J24" s="181"/>
      <c r="K24" s="116"/>
      <c r="L24" s="117"/>
      <c r="M24" s="118"/>
      <c r="N24" s="183"/>
      <c r="O24" s="119" t="s">
        <v>57</v>
      </c>
      <c r="P24" s="119">
        <v>0.4</v>
      </c>
      <c r="Q24" s="120"/>
      <c r="R24" s="121"/>
      <c r="S24" s="122"/>
      <c r="T24" s="44" t="s">
        <v>58</v>
      </c>
      <c r="U24" s="45">
        <v>1</v>
      </c>
      <c r="V24" s="46">
        <f t="shared" si="5"/>
        <v>0.59642124458627765</v>
      </c>
      <c r="W24" s="47">
        <f t="shared" si="6"/>
        <v>0.59642124458627765</v>
      </c>
      <c r="X24" s="48"/>
      <c r="Y24" s="49"/>
      <c r="Z24" s="63" t="s">
        <v>105</v>
      </c>
      <c r="AA24" s="44" t="s">
        <v>81</v>
      </c>
      <c r="AB24" s="44" t="s">
        <v>79</v>
      </c>
      <c r="AC24" s="67">
        <v>175.48</v>
      </c>
      <c r="AD24" s="124">
        <v>134.99</v>
      </c>
      <c r="AE24" s="61">
        <v>104.66</v>
      </c>
      <c r="AF24" s="52"/>
      <c r="AG24" s="170">
        <f>+AE24/AD24</f>
        <v>0.77531669012519433</v>
      </c>
      <c r="AH24" s="54"/>
      <c r="AI24" s="123"/>
      <c r="AJ24" s="55">
        <f t="shared" si="7"/>
        <v>0.59642124458627765</v>
      </c>
      <c r="AK24" s="56"/>
      <c r="AL24" s="57"/>
      <c r="AM24" s="279"/>
      <c r="AN24" s="57"/>
      <c r="AP24" s="115"/>
    </row>
    <row r="25" spans="1:42" ht="308.25" customHeight="1" thickBot="1" x14ac:dyDescent="0.3">
      <c r="A25" s="198"/>
      <c r="B25" s="198"/>
      <c r="C25" s="252"/>
      <c r="D25" s="181"/>
      <c r="E25" s="94"/>
      <c r="F25" s="95"/>
      <c r="G25" s="96"/>
      <c r="H25" s="217"/>
      <c r="I25" s="179"/>
      <c r="J25" s="181"/>
      <c r="K25" s="125"/>
      <c r="L25" s="126"/>
      <c r="M25" s="127"/>
      <c r="N25" s="183"/>
      <c r="O25" s="128" t="s">
        <v>59</v>
      </c>
      <c r="P25" s="128">
        <v>0.4</v>
      </c>
      <c r="Q25" s="101"/>
      <c r="R25" s="80"/>
      <c r="S25" s="129"/>
      <c r="T25" s="64" t="s">
        <v>60</v>
      </c>
      <c r="U25" s="104">
        <v>1</v>
      </c>
      <c r="V25" s="75">
        <f t="shared" si="5"/>
        <v>0.47744221138495857</v>
      </c>
      <c r="W25" s="76">
        <f t="shared" si="6"/>
        <v>0.47744221138495857</v>
      </c>
      <c r="X25" s="77"/>
      <c r="Y25" s="78"/>
      <c r="Z25" s="66" t="s">
        <v>105</v>
      </c>
      <c r="AA25" s="64" t="s">
        <v>85</v>
      </c>
      <c r="AB25" s="64" t="s">
        <v>79</v>
      </c>
      <c r="AC25" s="91">
        <v>457.27</v>
      </c>
      <c r="AD25" s="130">
        <v>305.73</v>
      </c>
      <c r="AE25" s="131">
        <v>218.32</v>
      </c>
      <c r="AF25" s="37"/>
      <c r="AG25" s="38">
        <f>+AE25/AD25</f>
        <v>0.714094135348183</v>
      </c>
      <c r="AH25" s="70"/>
      <c r="AI25" s="132"/>
      <c r="AJ25" s="72">
        <f t="shared" si="7"/>
        <v>0.47744221138495857</v>
      </c>
      <c r="AK25" s="73"/>
      <c r="AL25" s="57"/>
      <c r="AM25" s="280"/>
      <c r="AN25" s="74"/>
      <c r="AP25" s="115"/>
    </row>
    <row r="26" spans="1:42" ht="131.25" x14ac:dyDescent="0.25">
      <c r="A26" s="198"/>
      <c r="B26" s="198"/>
      <c r="C26" s="252"/>
      <c r="D26" s="181"/>
      <c r="E26" s="94"/>
      <c r="F26" s="95"/>
      <c r="G26" s="96"/>
      <c r="H26" s="217"/>
      <c r="I26" s="178" t="s">
        <v>61</v>
      </c>
      <c r="J26" s="180">
        <v>0.3</v>
      </c>
      <c r="K26" s="133"/>
      <c r="L26" s="108"/>
      <c r="M26" s="109"/>
      <c r="N26" s="175"/>
      <c r="O26" s="134" t="s">
        <v>62</v>
      </c>
      <c r="P26" s="89">
        <v>0.35</v>
      </c>
      <c r="Q26" s="135">
        <f>+V26*P26</f>
        <v>0.35</v>
      </c>
      <c r="R26" s="111">
        <f>+Q26/P26</f>
        <v>1</v>
      </c>
      <c r="S26" s="112">
        <f>+X26/P26</f>
        <v>2.8571428571428572</v>
      </c>
      <c r="T26" s="30" t="s">
        <v>63</v>
      </c>
      <c r="U26" s="31">
        <v>1</v>
      </c>
      <c r="V26" s="32">
        <f t="shared" si="5"/>
        <v>1</v>
      </c>
      <c r="W26" s="33">
        <f t="shared" si="6"/>
        <v>1</v>
      </c>
      <c r="X26" s="34">
        <f>+U26*AF26</f>
        <v>1</v>
      </c>
      <c r="Y26" s="35">
        <f>+X26/U26</f>
        <v>1</v>
      </c>
      <c r="Z26" s="90" t="s">
        <v>66</v>
      </c>
      <c r="AA26" s="30" t="s">
        <v>82</v>
      </c>
      <c r="AB26" s="30" t="s">
        <v>79</v>
      </c>
      <c r="AC26" s="91">
        <v>1077</v>
      </c>
      <c r="AD26" s="36">
        <v>1077</v>
      </c>
      <c r="AE26" s="36">
        <v>1077</v>
      </c>
      <c r="AF26" s="92">
        <f>+IF(AE26/AD26&lt;120%,(AE26/AD26),120%)</f>
        <v>1</v>
      </c>
      <c r="AG26" s="38">
        <v>1</v>
      </c>
      <c r="AH26" s="39" t="s">
        <v>35</v>
      </c>
      <c r="AI26" s="93" t="s">
        <v>35</v>
      </c>
      <c r="AJ26" s="41">
        <f t="shared" si="7"/>
        <v>1</v>
      </c>
      <c r="AK26" s="42"/>
      <c r="AL26" s="43"/>
      <c r="AM26" s="171">
        <v>97359978684</v>
      </c>
      <c r="AN26" s="43"/>
    </row>
    <row r="27" spans="1:42" ht="197.25" customHeight="1" x14ac:dyDescent="0.25">
      <c r="A27" s="198"/>
      <c r="B27" s="198"/>
      <c r="C27" s="252"/>
      <c r="D27" s="181"/>
      <c r="E27" s="94"/>
      <c r="F27" s="95"/>
      <c r="G27" s="96"/>
      <c r="H27" s="217"/>
      <c r="I27" s="179"/>
      <c r="J27" s="181"/>
      <c r="K27" s="136"/>
      <c r="L27" s="117"/>
      <c r="M27" s="118"/>
      <c r="N27" s="176"/>
      <c r="O27" s="137" t="s">
        <v>64</v>
      </c>
      <c r="P27" s="119">
        <v>0.35</v>
      </c>
      <c r="Q27" s="138">
        <f>+V27*P27</f>
        <v>0.35</v>
      </c>
      <c r="R27" s="121">
        <f>+Q27/P27</f>
        <v>1</v>
      </c>
      <c r="S27" s="122" t="e">
        <f>+X27/P27</f>
        <v>#DIV/0!</v>
      </c>
      <c r="T27" s="44" t="s">
        <v>65</v>
      </c>
      <c r="U27" s="45">
        <v>1</v>
      </c>
      <c r="V27" s="46">
        <f t="shared" si="5"/>
        <v>1</v>
      </c>
      <c r="W27" s="47">
        <f t="shared" si="6"/>
        <v>1</v>
      </c>
      <c r="X27" s="48" t="e">
        <f>+U27*AF27</f>
        <v>#DIV/0!</v>
      </c>
      <c r="Y27" s="49" t="e">
        <f>+X27/U27</f>
        <v>#DIV/0!</v>
      </c>
      <c r="Z27" s="63" t="s">
        <v>66</v>
      </c>
      <c r="AA27" s="44" t="s">
        <v>83</v>
      </c>
      <c r="AB27" s="44" t="s">
        <v>21</v>
      </c>
      <c r="AC27" s="51">
        <v>3</v>
      </c>
      <c r="AD27" s="60">
        <v>0</v>
      </c>
      <c r="AE27" s="60">
        <v>3</v>
      </c>
      <c r="AF27" s="52" t="e">
        <f>+IF(AE27/AD27&lt;120%,(AE27/AD27),120%)</f>
        <v>#DIV/0!</v>
      </c>
      <c r="AG27" s="53">
        <v>1.2</v>
      </c>
      <c r="AH27" s="54" t="s">
        <v>35</v>
      </c>
      <c r="AI27" s="40" t="s">
        <v>35</v>
      </c>
      <c r="AJ27" s="55">
        <f t="shared" si="7"/>
        <v>1</v>
      </c>
      <c r="AK27" s="56"/>
      <c r="AL27" s="57"/>
      <c r="AM27" s="171">
        <v>6042022926</v>
      </c>
      <c r="AN27" s="57"/>
    </row>
    <row r="28" spans="1:42" ht="192.75" customHeight="1" thickBot="1" x14ac:dyDescent="0.3">
      <c r="A28" s="199"/>
      <c r="B28" s="199"/>
      <c r="C28" s="253"/>
      <c r="D28" s="215"/>
      <c r="E28" s="139"/>
      <c r="F28" s="140"/>
      <c r="G28" s="141"/>
      <c r="H28" s="217"/>
      <c r="I28" s="221"/>
      <c r="J28" s="215"/>
      <c r="K28" s="142"/>
      <c r="L28" s="143"/>
      <c r="M28" s="144"/>
      <c r="N28" s="177"/>
      <c r="O28" s="145" t="s">
        <v>67</v>
      </c>
      <c r="P28" s="119">
        <v>0.3</v>
      </c>
      <c r="Q28" s="142">
        <f>+V28*P28</f>
        <v>0.18</v>
      </c>
      <c r="R28" s="143">
        <f>+Q28/P28</f>
        <v>0.6</v>
      </c>
      <c r="S28" s="144">
        <f>+X28/P28</f>
        <v>3.3333333333333335</v>
      </c>
      <c r="T28" s="146" t="s">
        <v>68</v>
      </c>
      <c r="U28" s="147">
        <v>1</v>
      </c>
      <c r="V28" s="148">
        <f t="shared" si="5"/>
        <v>0.6</v>
      </c>
      <c r="W28" s="149">
        <f t="shared" si="6"/>
        <v>0.6</v>
      </c>
      <c r="X28" s="150">
        <f>+U28*AF28</f>
        <v>1</v>
      </c>
      <c r="Y28" s="151">
        <f>+X28/U28</f>
        <v>1</v>
      </c>
      <c r="Z28" s="152" t="s">
        <v>66</v>
      </c>
      <c r="AA28" s="146" t="s">
        <v>84</v>
      </c>
      <c r="AB28" s="146" t="s">
        <v>34</v>
      </c>
      <c r="AC28" s="153">
        <v>5</v>
      </c>
      <c r="AD28" s="154">
        <v>3</v>
      </c>
      <c r="AE28" s="154">
        <v>3</v>
      </c>
      <c r="AF28" s="155">
        <f>+IF(AE28/AD28&lt;120%,(AE28/AD28),120%)</f>
        <v>1</v>
      </c>
      <c r="AG28" s="156">
        <v>1</v>
      </c>
      <c r="AH28" s="157" t="s">
        <v>35</v>
      </c>
      <c r="AI28" s="158" t="s">
        <v>35</v>
      </c>
      <c r="AJ28" s="159">
        <f t="shared" si="7"/>
        <v>0.6</v>
      </c>
      <c r="AK28" s="160"/>
      <c r="AL28" s="161"/>
      <c r="AM28" s="171">
        <v>4056837754</v>
      </c>
      <c r="AN28" s="161"/>
    </row>
    <row r="29" spans="1:42" ht="31.5" x14ac:dyDescent="0.25">
      <c r="A29" s="265" t="s">
        <v>103</v>
      </c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  <c r="N29" s="265"/>
      <c r="O29" s="265"/>
    </row>
    <row r="30" spans="1:42" x14ac:dyDescent="0.25">
      <c r="A30" s="173" t="s">
        <v>104</v>
      </c>
      <c r="AL30" s="162"/>
      <c r="AM30" s="162"/>
      <c r="AN30" s="162"/>
    </row>
  </sheetData>
  <autoFilter ref="C10:AL28" xr:uid="{0E8F8555-1EAE-49D9-BBA9-1382328AF5D6}">
    <filterColumn colId="29" showButton="0"/>
    <filterColumn colId="30" showButton="0"/>
    <filterColumn colId="31" showButton="0"/>
  </autoFilter>
  <mergeCells count="79">
    <mergeCell ref="A29:O29"/>
    <mergeCell ref="AM13:AM14"/>
    <mergeCell ref="AN13:AN14"/>
    <mergeCell ref="AN11:AN12"/>
    <mergeCell ref="P19:P21"/>
    <mergeCell ref="T19:T20"/>
    <mergeCell ref="U19:U20"/>
    <mergeCell ref="Z19:Z20"/>
    <mergeCell ref="AA19:AA20"/>
    <mergeCell ref="AB19:AB20"/>
    <mergeCell ref="AC19:AC20"/>
    <mergeCell ref="AM19:AM20"/>
    <mergeCell ref="AM22:AM25"/>
    <mergeCell ref="O11:O14"/>
    <mergeCell ref="P11:P14"/>
    <mergeCell ref="T11:T12"/>
    <mergeCell ref="AM11:AM12"/>
    <mergeCell ref="T13:T14"/>
    <mergeCell ref="U13:U14"/>
    <mergeCell ref="Z13:Z14"/>
    <mergeCell ref="AA13:AA14"/>
    <mergeCell ref="AB13:AB14"/>
    <mergeCell ref="AC13:AC14"/>
    <mergeCell ref="U11:U12"/>
    <mergeCell ref="Z11:Z12"/>
    <mergeCell ref="AA11:AA12"/>
    <mergeCell ref="AB11:AB12"/>
    <mergeCell ref="AC11:AC12"/>
    <mergeCell ref="C11:C18"/>
    <mergeCell ref="A11:A18"/>
    <mergeCell ref="D19:D28"/>
    <mergeCell ref="C19:C28"/>
    <mergeCell ref="B19:B28"/>
    <mergeCell ref="A19:A28"/>
    <mergeCell ref="N19:N21"/>
    <mergeCell ref="J16:J18"/>
    <mergeCell ref="K16:K18"/>
    <mergeCell ref="S16:S17"/>
    <mergeCell ref="J11:J15"/>
    <mergeCell ref="P16:P17"/>
    <mergeCell ref="O16:O17"/>
    <mergeCell ref="N16:N18"/>
    <mergeCell ref="L16:L18"/>
    <mergeCell ref="N11:N15"/>
    <mergeCell ref="O19:O21"/>
    <mergeCell ref="AN16:AN17"/>
    <mergeCell ref="Q16:Q17"/>
    <mergeCell ref="R16:R17"/>
    <mergeCell ref="Q19:Q20"/>
    <mergeCell ref="R19:R20"/>
    <mergeCell ref="S19:S20"/>
    <mergeCell ref="AN19:AN20"/>
    <mergeCell ref="I11:I15"/>
    <mergeCell ref="D11:D18"/>
    <mergeCell ref="H19:H28"/>
    <mergeCell ref="I19:I21"/>
    <mergeCell ref="M16:M18"/>
    <mergeCell ref="I16:I18"/>
    <mergeCell ref="I26:I28"/>
    <mergeCell ref="J26:J28"/>
    <mergeCell ref="L11:L15"/>
    <mergeCell ref="M11:M15"/>
    <mergeCell ref="J19:J21"/>
    <mergeCell ref="N26:N28"/>
    <mergeCell ref="I22:I25"/>
    <mergeCell ref="J22:J25"/>
    <mergeCell ref="N22:N25"/>
    <mergeCell ref="A3:AN3"/>
    <mergeCell ref="A4:AN4"/>
    <mergeCell ref="Q12:Q14"/>
    <mergeCell ref="R12:R14"/>
    <mergeCell ref="S12:S14"/>
    <mergeCell ref="AF10:AI10"/>
    <mergeCell ref="B11:B18"/>
    <mergeCell ref="E11:E18"/>
    <mergeCell ref="F11:F18"/>
    <mergeCell ref="G11:G18"/>
    <mergeCell ref="H11:H18"/>
    <mergeCell ref="K11:K15"/>
  </mergeCells>
  <conditionalFormatting sqref="AH20:AH21 AH24:AH28 AH11:AH18">
    <cfRule type="expression" dxfId="22" priority="25">
      <formula>+AND(AD11=0%,AE11=0%)</formula>
    </cfRule>
    <cfRule type="expression" dxfId="21" priority="29">
      <formula>+AND(AF11&gt;=70%,AF11&lt;90%)</formula>
    </cfRule>
    <cfRule type="expression" dxfId="20" priority="30">
      <formula>+AND(AD11&lt;&gt;0%,AE11=0%)</formula>
    </cfRule>
    <cfRule type="expression" dxfId="19" priority="31">
      <formula>AF11&gt;=90%</formula>
    </cfRule>
  </conditionalFormatting>
  <conditionalFormatting sqref="AH12">
    <cfRule type="expression" dxfId="18" priority="26">
      <formula>+AND(AF12&gt;=70%,AF12&lt;90%)</formula>
    </cfRule>
    <cfRule type="expression" dxfId="17" priority="27">
      <formula>+AND(AD12&lt;&gt;0%,AE12=0%)</formula>
    </cfRule>
    <cfRule type="expression" dxfId="16" priority="28">
      <formula>AF12&gt;=90%</formula>
    </cfRule>
  </conditionalFormatting>
  <conditionalFormatting sqref="AH20:AH21 AH24:AH28 AH11:AH18">
    <cfRule type="expression" dxfId="15" priority="24">
      <formula>+AND(AF11&gt;0%,AF11&lt;=69.9999999999999%,AD11&lt;&gt;0%)</formula>
    </cfRule>
  </conditionalFormatting>
  <conditionalFormatting sqref="AH19">
    <cfRule type="expression" dxfId="14" priority="20">
      <formula>+AND(AD19=0%,AE19=0%)</formula>
    </cfRule>
    <cfRule type="expression" dxfId="13" priority="21">
      <formula>+AND(AF19&gt;=70%,AF19&lt;90%)</formula>
    </cfRule>
    <cfRule type="expression" dxfId="12" priority="22">
      <formula>+AND(AD19&lt;&gt;0%,AE19=0%)</formula>
    </cfRule>
    <cfRule type="expression" dxfId="11" priority="23">
      <formula>AF19&gt;=90%</formula>
    </cfRule>
  </conditionalFormatting>
  <conditionalFormatting sqref="AH19">
    <cfRule type="expression" dxfId="10" priority="19">
      <formula>+AND(AF19&gt;0%,AF19&lt;=69.9999999999999%,AD19&lt;&gt;0%)</formula>
    </cfRule>
  </conditionalFormatting>
  <conditionalFormatting sqref="AK24:AK28 AK11:AK21">
    <cfRule type="iconSet" priority="32">
      <iconSet iconSet="4TrafficLights">
        <cfvo type="percent" val="0"/>
        <cfvo type="num" val="0" gte="0"/>
        <cfvo type="num" val="70"/>
        <cfvo type="num" val="90" gte="0"/>
      </iconSet>
    </cfRule>
  </conditionalFormatting>
  <conditionalFormatting sqref="AH22">
    <cfRule type="expression" dxfId="9" priority="7">
      <formula>+AND(AF22&gt;0%,AF22&lt;=69.9999999999999%,AD22&lt;&gt;0%)</formula>
    </cfRule>
  </conditionalFormatting>
  <conditionalFormatting sqref="AH23">
    <cfRule type="expression" dxfId="8" priority="14">
      <formula>+AND(AD23=0%,AE23=0%)</formula>
    </cfRule>
    <cfRule type="expression" dxfId="7" priority="15">
      <formula>+AND(AF23&gt;=70%,AF23&lt;90%)</formula>
    </cfRule>
    <cfRule type="expression" dxfId="6" priority="16">
      <formula>+AND(AD23&lt;&gt;0%,AE23=0%)</formula>
    </cfRule>
    <cfRule type="expression" dxfId="5" priority="17">
      <formula>AF23&gt;=90%</formula>
    </cfRule>
  </conditionalFormatting>
  <conditionalFormatting sqref="AH23">
    <cfRule type="expression" dxfId="4" priority="13">
      <formula>+AND(AF23&gt;0%,AF23&lt;=69.9999999999999%,AD23&lt;&gt;0%)</formula>
    </cfRule>
  </conditionalFormatting>
  <conditionalFormatting sqref="AK23">
    <cfRule type="iconSet" priority="18">
      <iconSet iconSet="4TrafficLights">
        <cfvo type="percent" val="0"/>
        <cfvo type="num" val="0" gte="0"/>
        <cfvo type="num" val="70"/>
        <cfvo type="num" val="90" gte="0"/>
      </iconSet>
    </cfRule>
  </conditionalFormatting>
  <conditionalFormatting sqref="AH22">
    <cfRule type="expression" dxfId="3" priority="8">
      <formula>+AND(AD22=0%,AE22=0%)</formula>
    </cfRule>
    <cfRule type="expression" dxfId="2" priority="9">
      <formula>+AND(AF22&gt;=70%,AF22&lt;90%)</formula>
    </cfRule>
    <cfRule type="expression" dxfId="1" priority="10">
      <formula>+AND(AD22&lt;&gt;0%,AE22=0%)</formula>
    </cfRule>
    <cfRule type="expression" dxfId="0" priority="11">
      <formula>AF22&gt;=90%</formula>
    </cfRule>
  </conditionalFormatting>
  <conditionalFormatting sqref="AK22">
    <cfRule type="iconSet" priority="12">
      <iconSet iconSet="4TrafficLights">
        <cfvo type="percent" val="0"/>
        <cfvo type="num" val="0" gte="0"/>
        <cfvo type="num" val="70"/>
        <cfvo type="num" val="90" gte="0"/>
      </iconSet>
    </cfRule>
  </conditionalFormatting>
  <printOptions horizontalCentered="1"/>
  <pageMargins left="0.25" right="0.25" top="0.75" bottom="0.75" header="0.3" footer="0.3"/>
  <pageSetup paperSize="8" scale="12" orientation="landscape" horizontalDpi="4294967293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Aguilera Wilches</dc:creator>
  <cp:lastModifiedBy>Ricardo Aguilera Wilches</cp:lastModifiedBy>
  <dcterms:created xsi:type="dcterms:W3CDTF">2021-01-26T03:18:09Z</dcterms:created>
  <dcterms:modified xsi:type="dcterms:W3CDTF">2022-02-02T22:14:31Z</dcterms:modified>
</cp:coreProperties>
</file>