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nionline-my.sharepoint.com/personal/dlargo_ani_gov_co/Documents/05 - Informes mensuales/2023/"/>
    </mc:Choice>
  </mc:AlternateContent>
  <xr:revisionPtr revIDLastSave="188" documentId="8_{0FD89C48-9896-4CB0-8A48-31C77D3AD517}" xr6:coauthVersionLast="47" xr6:coauthVersionMax="47" xr10:uidLastSave="{AC76A2ED-729E-4DD6-8465-445992DED46A}"/>
  <bookViews>
    <workbookView xWindow="-120" yWindow="-120" windowWidth="20730" windowHeight="11160" tabRatio="363" xr2:uid="{025C23F7-A20B-4985-92AA-C25ADCDD3E5D}"/>
  </bookViews>
  <sheets>
    <sheet name="Tablero" sheetId="1" r:id="rId1"/>
  </sheets>
  <externalReferences>
    <externalReference r:id="rId2"/>
  </externalReferences>
  <definedNames>
    <definedName name="_xlnm._FilterDatabase" localSheetId="0" hidden="1">Tablero!$D$17:$AM$42</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33" i="1" l="1"/>
  <c r="AK30" i="1" l="1"/>
  <c r="AK41" i="1"/>
  <c r="AK29" i="1"/>
  <c r="AK28" i="1"/>
  <c r="AK27" i="1"/>
  <c r="AK42" i="1" l="1"/>
  <c r="AK40" i="1"/>
  <c r="AK39" i="1"/>
  <c r="AK38" i="1"/>
  <c r="AK36" i="1"/>
  <c r="AK35" i="1"/>
  <c r="AK34" i="1"/>
  <c r="AK32" i="1"/>
  <c r="AK31" i="1"/>
  <c r="T31" i="1" a="1"/>
  <c r="T31" i="1" s="1"/>
  <c r="AK26" i="1"/>
  <c r="AK25" i="1"/>
  <c r="AK24" i="1"/>
  <c r="AK23" i="1"/>
  <c r="AK22" i="1"/>
  <c r="T35" i="1" l="1" a="1"/>
  <c r="T35" i="1" s="1"/>
  <c r="T32" i="1" a="1"/>
  <c r="T32" i="1" s="1"/>
  <c r="T40" i="1"/>
  <c r="R31" i="1"/>
  <c r="S31" i="1" s="1"/>
  <c r="R39" i="1"/>
  <c r="S39" i="1" s="1"/>
  <c r="R40" i="1"/>
  <c r="S40" i="1" s="1"/>
  <c r="T39" i="1"/>
  <c r="T42" i="1"/>
  <c r="R32" i="1"/>
  <c r="S32" i="1" s="1"/>
  <c r="R24" i="1"/>
  <c r="S24" i="1" s="1"/>
  <c r="T24" i="1" a="1"/>
  <c r="T24" i="1" s="1"/>
  <c r="R35" i="1"/>
  <c r="S35" i="1" s="1"/>
  <c r="T22" i="1"/>
  <c r="R42" i="1"/>
  <c r="S42" i="1" s="1"/>
  <c r="R22" i="1"/>
  <c r="S2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D18" authorId="0" shapeId="0" xr:uid="{F9FCFB05-EDC9-4B36-A363-8B8992BCB039}">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<sst xmlns="http://schemas.openxmlformats.org/spreadsheetml/2006/main" count="262" uniqueCount="174">
  <si>
    <r>
      <t xml:space="preserve">% Avance 
</t>
    </r>
    <r>
      <rPr>
        <b/>
        <sz val="24"/>
        <color theme="0"/>
        <rFont val="Candara"/>
        <family val="2"/>
      </rPr>
      <t>(Respecto a meta acumulada al corte)</t>
    </r>
  </si>
  <si>
    <t>Ocultar</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</si>
  <si>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</si>
  <si>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</si>
  <si>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</si>
  <si>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</si>
  <si>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</si>
  <si>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</si>
  <si>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</si>
  <si>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</si>
  <si>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</si>
  <si>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</si>
  <si>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</si>
  <si>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</si>
  <si>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</si>
  <si>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</si>
  <si>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</si>
  <si>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</si>
  <si>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</si>
  <si>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</si>
  <si>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</si>
  <si>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 Avance
Meta 2020</t>
  </si>
  <si>
    <t>Alerta</t>
  </si>
  <si>
    <t>Observaciones</t>
  </si>
  <si>
    <t>ODS</t>
  </si>
  <si>
    <t>Documento</t>
  </si>
  <si>
    <t>n</t>
  </si>
  <si>
    <t>Vicepresidencia de Planeación, Riesgos y Entorno</t>
  </si>
  <si>
    <t>Vicepresidencia de Estructuración</t>
  </si>
  <si>
    <t>Oficina de Comunicaciones</t>
  </si>
  <si>
    <t>Proyecto</t>
  </si>
  <si>
    <t>Vicepresidencia de Gestión Contractual</t>
  </si>
  <si>
    <t>Km</t>
  </si>
  <si>
    <t>%</t>
  </si>
  <si>
    <t>Preuspuesto Asignado</t>
  </si>
  <si>
    <t>Sin Recursos PGN</t>
  </si>
  <si>
    <t>Vicepresidencia Ejecutiva</t>
  </si>
  <si>
    <t>Meta 2023</t>
  </si>
  <si>
    <t>FOCO 1. Ampliar la infraestructura social generadora de competitividad y empleo mediante la estructuración y adjudicación de proyectos de APP.</t>
  </si>
  <si>
    <t>1.1. Formular e implementar el programa de Infraestructura Social desde la gente y para la gente.</t>
  </si>
  <si>
    <t>1.1.1 Formular el portafolio de proyectos de infraestructura social desde la gente y para la gente, bajo el mecanismo APP.</t>
  </si>
  <si>
    <t>1.1.2 Gestionar nuevas fuentes de financiación para inversión en infraestructura</t>
  </si>
  <si>
    <t>1.1.1.1 Estructurar el portafolio de proyectos para infraestructura social de acuerdo con las  necesidades técnicas, administrativas, social, predial, ambiental, financieros, contable y jurídicos a cargo de la Agencia</t>
  </si>
  <si>
    <t>1.1.2.1 Expedir la Resolución de Distribución para la aplicación de la contribución nacional de valorización en un proyecto carretero</t>
  </si>
  <si>
    <t>Portafolio de infraestructura social estructurado</t>
  </si>
  <si>
    <t>1,5,8,9,13</t>
  </si>
  <si>
    <t>Resolución de distribución expedida</t>
  </si>
  <si>
    <t>Línea 1. Infraestructura resiliente con vocación social</t>
  </si>
  <si>
    <t>FOCO 2. Gestionar la construcción a escala humana en los contratos existentes que genere infraestructura sostenible, segura e incluyente.</t>
  </si>
  <si>
    <t>2.1.1 Adjudicar Proyectos de Concesión bajo esquema de asociación publico privada -APP.</t>
  </si>
  <si>
    <t>2.1.2 Monitorear la gestión del avance de los proyectos de concesión del modo carretero - Km construidos</t>
  </si>
  <si>
    <t>2.1.3 Monitorear la gestión del avance de los proyectos de concesión del modo carretero - Km rehabilitados</t>
  </si>
  <si>
    <t>2.1.4 Monitorear la gestión del avance de los proyectos de concesión del modo carretero - Km en operación</t>
  </si>
  <si>
    <t>2.1.5 Monitorear la gestión del avance de los proyectos de concesión del modo carretero - Proyectos en etapa de operación y mantenimiento</t>
  </si>
  <si>
    <t>2.1.6 Modernizar la infraestructura en los aeropuertos concesionados.</t>
  </si>
  <si>
    <t>2.1.7 Modernizar la infraestructura en los puertos concesionados.</t>
  </si>
  <si>
    <t>2.1.8 Implementar buenas practicas ambientales y sociales en los proyectos a cargo de la Agencia.</t>
  </si>
  <si>
    <t xml:space="preserve">2.1.9 Gestionar la disponibilidad de los corredores férreos a cargo de la ANI para su operación </t>
  </si>
  <si>
    <t>2.1. Gestionar el desarrollo de los proyectos de infraestructura a través del esquema de APP.</t>
  </si>
  <si>
    <t>2.1.1.1 Adjudicar la IP del Aeropuerto Rafael Nuñez de Cartagena</t>
  </si>
  <si>
    <t>2.1.2.1 Monitorear la gestión del avance de los proyectos de concesión del modo carretero - Km construidos</t>
  </si>
  <si>
    <t>2.1.3.1 Monitorear la gestión del avance de los proyectos de concesión del modo carretero - Km rehabilitados</t>
  </si>
  <si>
    <t>2.1.4.1 Monitorear la gestión del avance de los proyectos de concesión del modo carretero - Km en operación</t>
  </si>
  <si>
    <t>2.1.5.1 Monitorear proyectos que inician etapa de operación y mantenimiento</t>
  </si>
  <si>
    <t xml:space="preserve">2.1.6.1 Monitorear los planes de modernización de los aeropuertos a cargo de la ANI
</t>
  </si>
  <si>
    <t xml:space="preserve">2.1.7.1 Monitorear los planes de modernización de los puertos a cargo de la ANI
</t>
  </si>
  <si>
    <t>2.1.8.1 Desarrollar plan de trabajo para la formulación del manual de buenas prácticas ambientales y sociales en los proyectos a cargo de la Agencia.</t>
  </si>
  <si>
    <t xml:space="preserve">2.1.9.1 Presentar informe de disponibilidad de la red férrea concesionada a cargo de la Agencia.
</t>
  </si>
  <si>
    <t>Proyecto adjudicado</t>
  </si>
  <si>
    <t xml:space="preserve">
Km de vía primaria construidos bajo el esquema de APP
</t>
  </si>
  <si>
    <t xml:space="preserve">Km de vía primaria en operación en proyectos de concesión
</t>
  </si>
  <si>
    <t>Número de proyectos que inician etapa de operación y mantenimiento</t>
  </si>
  <si>
    <t>Número de intervenciones en aeropuertos con obras de modernización</t>
  </si>
  <si>
    <t>Plan de trabajo desarrollado</t>
  </si>
  <si>
    <t>Informe de disponibilidad presentado.</t>
  </si>
  <si>
    <t>Número</t>
  </si>
  <si>
    <t>Proyectos</t>
  </si>
  <si>
    <t>FOCO 3. Mejorar los indicadores de servicio en los proyectos de los diferentes modos de transporte para una movilidad segura</t>
  </si>
  <si>
    <t>3.1. Implementar con los concesionarios mecanismos que promuevan una movilidad segura.</t>
  </si>
  <si>
    <t>3.1.1 Estructurar proyectos APP férreos, fluviales, portuarios, aeroportuarios y carreteros con enfoque social desde la gente y para la gente</t>
  </si>
  <si>
    <t>3.1.2 Estructurar proyectos de infraestructura logística especializada que promueva el intercambio modal.</t>
  </si>
  <si>
    <t>3.1.1.1 Avanzar en la estructuración de los proyectos: Corredor férreo entre Bogotá y Sistema Ferroviario Central, Corredor primer tercio Bogotá-Villavicencio, Proyecto borde norte de Bogotá, Proyecto fluvial Río Meta, Proyectos muelles tipo del modo fluvial.</t>
  </si>
  <si>
    <t>% de avance en la estructuración de los proyectos</t>
  </si>
  <si>
    <t>Contrato de consultoría suscrito</t>
  </si>
  <si>
    <t>Contrato</t>
  </si>
  <si>
    <t>FOCO 4. Fortalecer los servicios tecnológicos que soporten la movilidad segura y sostenible</t>
  </si>
  <si>
    <t>4.1. Implementar herramientas tecnológicas que permitan el seguimiento y monitoreo al desarrollo de los proyectos de los diferentes modos garantizando la transparencia en la gestión.</t>
  </si>
  <si>
    <t>4.1.1 Desarrollar la infraestructura de datos de la Agencia para generar gobierno de datos.</t>
  </si>
  <si>
    <t xml:space="preserve">4.1.2 Implementar servicios digitales de información para la toma de decisiones. </t>
  </si>
  <si>
    <t>4.1.1.1. Elaborar diagnóstico para la Implementación del Modelo de Gobierno Datos</t>
  </si>
  <si>
    <t xml:space="preserve">4.1.2.1 Implementar nuevas funcionalidades al módulo de contratación
</t>
  </si>
  <si>
    <t>Documento diagnóstico para la Implementación del Modelo de Gobierno Datos elaborado</t>
  </si>
  <si>
    <t>Módulos implementados</t>
  </si>
  <si>
    <t>Módulo</t>
  </si>
  <si>
    <t>FOCO 5. Fortalecer la relación con los grupos de interés con el fin de generar confianza y transparencia en la gestión.</t>
  </si>
  <si>
    <t>5.1. Implementar nuevos mecanismos de solución de conflictos en los proyectos a cargo de la ANI.</t>
  </si>
  <si>
    <t>5.2. Fortalecer estructuralmente la Agencia para atender los nuevos retos</t>
  </si>
  <si>
    <t>5.1.1 Definir e implementar estrategias para la atención de necesidades de los diferentes territorios de manera integral y articulada</t>
  </si>
  <si>
    <t>5.1.1.1 Elaborar el documento de estrategia de atención de necesidades en los departamentos con mayor conflictividad</t>
  </si>
  <si>
    <t>Documentos de estrategia de atención formulado</t>
  </si>
  <si>
    <t>5.2.1 Fortalecer la implementación del Modelo Integrado de Planeación y Gestión</t>
  </si>
  <si>
    <t>5.2.2 Generar acciones que permitan el fortalecimiento de la entidad, con el fin de mejorar las  condiciones de operación de la Agencia</t>
  </si>
  <si>
    <t>5.2.3 Potencializar la comunicación  para el mejoramiento de la gestión institucional y fortalecimiento de la cultura organizacional.</t>
  </si>
  <si>
    <t>5.2.4 Fortalecer los sistemas de información de apoyo  que faciliten la gestión misional</t>
  </si>
  <si>
    <t>5.2.1.1 Elaborar y hacer seguimiento al Plan de Implementación del Modelo Integrado de Planeación y Gestión</t>
  </si>
  <si>
    <t xml:space="preserve">5.2.2.1 Apoyar las actividades del proyecto de rediseño institucional y la revisión de los entregables de la consultoría
</t>
  </si>
  <si>
    <t xml:space="preserve">5.2.3.1 Realizar el proceso de fortalecimiento de la comunicación interna
</t>
  </si>
  <si>
    <t xml:space="preserve">5.2.4.1 Mejorar de la seguridad de la plataforma de ANiscopio en los componentes de Azure
</t>
  </si>
  <si>
    <t>Vicepresidencia de Gestión Corporativa</t>
  </si>
  <si>
    <t>% Plan de implementación desarrollado</t>
  </si>
  <si>
    <t>Informes de consultoría entregados</t>
  </si>
  <si>
    <t>% plan de trabajo implementado</t>
  </si>
  <si>
    <t>Proyecto de mejoramiento de seguridad implementado</t>
  </si>
  <si>
    <t>1.2. Fortalecer el proceso de estructuración de proyectos de APP seguros con la vida y sostenibles.</t>
  </si>
  <si>
    <t>1.2.1 Estandarizar la minuta del contrato de concesión del modo ferroviario</t>
  </si>
  <si>
    <t>1.2.2 Incluir en las nuevas estructuraciones los lineamientos de infraestructura verde sostenible</t>
  </si>
  <si>
    <t>1.2.1.1 Elaborar la minuta estándar del contrato de concesión del modo ferroviario</t>
  </si>
  <si>
    <t>1.2.2.1 Avanzar con la estructuración con lineamientos de infraestructura verde los proyectos: Corredor férreo entre Bogotá y Sistema Ferroviario Central, Corredor primer tercio Bogotá-Villavicencio, Proyecto borde norte de Bogotá, Proyecto fluvial Río Meta, Proyectos muelles tipo del modo fluvial.</t>
  </si>
  <si>
    <t>Vicepresidencia Jurídica</t>
  </si>
  <si>
    <t>Documento minuta estándar aprobado</t>
  </si>
  <si>
    <t xml:space="preserve">
% de avance en la estructuración de los proyectos
</t>
  </si>
  <si>
    <t>8,9,13</t>
  </si>
  <si>
    <t>1,5,6,7,8,9,10,11,12,13,15</t>
  </si>
  <si>
    <t>8,9,10</t>
  </si>
  <si>
    <t>5,8,9,13</t>
  </si>
  <si>
    <t>5,8,10,12,16,17</t>
  </si>
  <si>
    <t xml:space="preserve">Km de vía primaria rehabilitados/mejorados bajo el esquema de APP
</t>
  </si>
  <si>
    <r>
      <t xml:space="preserve">% Avance 
</t>
    </r>
    <r>
      <rPr>
        <b/>
        <sz val="24"/>
        <color theme="0"/>
        <rFont val="Candara"/>
        <family val="2"/>
      </rPr>
      <t>(Respecto a meta de 2023)</t>
    </r>
  </si>
  <si>
    <t>Número de informes de avance de las intervenciones en puertos concesionados</t>
  </si>
  <si>
    <t>Se continua avanzando en la definición del contenido de la minuta, se espera finalizar el trabajo en el segundo semestre</t>
  </si>
  <si>
    <t>El proyecto Rumichaca Pasto ingresó en operación el 31 de enero de 2023</t>
  </si>
  <si>
    <t>Fecha de actualización 03/08/2023</t>
  </si>
  <si>
    <t>1.1.3 Implementar el Programa de Infraestructura Regional</t>
  </si>
  <si>
    <t>1.1.3.1 Elaborar el documento del Programa de Infraestructura</t>
  </si>
  <si>
    <t>Documento elaborado y aprobado</t>
  </si>
  <si>
    <t>Meta no programada para la vigencia 2023</t>
  </si>
  <si>
    <t>3.1.3 Verificar el cumplimiento de la normatividad vigente respecto de los planes estrategicos de seguridad víal en vías concesionadas.</t>
  </si>
  <si>
    <t>3.1.2.1 Contratar consultoría integral para la estructuración a nivel de prefactibilidad  para infraestructura logistica especializada</t>
  </si>
  <si>
    <t>3.1.3.1 Formular e implementar el plan para la verificación de la normatividad vigente respecto de los planes estrategicos de seguridad vial en vías concesionadas</t>
  </si>
  <si>
    <t>Documento Plan aprobado</t>
  </si>
  <si>
    <t>Departamento</t>
  </si>
  <si>
    <t>5.1.1.2 Presentar informes de implementación departamentales de la estrategia</t>
  </si>
  <si>
    <t>Informes departamentales presentados</t>
  </si>
  <si>
    <t>Línea 2. Movilidad segura, sostenible e inteligente</t>
  </si>
  <si>
    <t>Línea 3. Instituciones fortalecidas, confiables e incluyentes</t>
  </si>
  <si>
    <t>Seguridad Humana y Justicia Social
Convergencia Regional</t>
  </si>
  <si>
    <t>Transformación productiva, internacionalización y acción climática
Convergencia Regional</t>
  </si>
  <si>
    <t>Transformación productiva, Internacionalización y acción climática
Convergencia Regional</t>
  </si>
  <si>
    <t>Ordenamiento del territorio alrededor del agua
Seguridad Humana y Justicia Social
Convergencia Regional</t>
  </si>
  <si>
    <t>Transformación Plan Nacional de Desarrollo</t>
  </si>
  <si>
    <t>Linea Estratégica</t>
  </si>
  <si>
    <t>Proyecto Estratégico</t>
  </si>
  <si>
    <t xml:space="preserve">Ponderación </t>
  </si>
  <si>
    <r>
      <t xml:space="preserve">A lo largo de la vigencia se han desarrollado las siguientes actividades:
</t>
    </r>
    <r>
      <rPr>
        <b/>
        <sz val="20"/>
        <color theme="1"/>
        <rFont val="Candara"/>
        <family val="2"/>
      </rPr>
      <t xml:space="preserve">Aeropuerto El Dorado: </t>
    </r>
    <r>
      <rPr>
        <sz val="20"/>
        <color theme="1"/>
        <rFont val="Candara"/>
        <family val="2"/>
      </rPr>
      <t xml:space="preserve">Inicio del proyecto de reconfiguración de área de Migración Colombia con terminación estimada de septiembre de 2023. Avance actual 35%. Adicionalmente se realizaron actividades de mantenimiento en todas las áreas concesionadas de acuerdo al plan establecido.
</t>
    </r>
    <r>
      <rPr>
        <b/>
        <sz val="20"/>
        <color theme="1"/>
        <rFont val="Candara"/>
        <family val="2"/>
      </rPr>
      <t>Aeropuerto Alfonso Bonilla Aragón:</t>
    </r>
    <r>
      <rPr>
        <sz val="20"/>
        <color theme="1"/>
        <rFont val="Candara"/>
        <family val="2"/>
      </rPr>
      <t xml:space="preserve"> La actividad de bacheos en pista, construcción parqueadero 1D - Costado Suroccidental y el mantenimiento general de unidades de aires acondicionados de la T1 y T2 junto con el sistema IV-U, han finalizado en el periodo reportado.
</t>
    </r>
    <r>
      <rPr>
        <b/>
        <sz val="20"/>
        <color theme="1"/>
        <rFont val="Candara"/>
        <family val="2"/>
      </rPr>
      <t>Red de Aeropuertos de Nororiente:</t>
    </r>
    <r>
      <rPr>
        <sz val="20"/>
        <color theme="1"/>
        <rFont val="Candara"/>
        <family val="2"/>
      </rPr>
      <t xml:space="preserve"> El concesionario atendió labores rutinarias y periódicas de mantenimiento.
</t>
    </r>
    <r>
      <rPr>
        <b/>
        <sz val="20"/>
        <color theme="1"/>
        <rFont val="Candara"/>
        <family val="2"/>
      </rPr>
      <t>Red de Aeropuertos de Centronorte:</t>
    </r>
    <r>
      <rPr>
        <sz val="20"/>
        <color theme="1"/>
        <rFont val="Candara"/>
        <family val="2"/>
      </rPr>
      <t xml:space="preserve"> El concesionario atendió labores rutinarias y periódicas de mantenimiento.
</t>
    </r>
    <r>
      <rPr>
        <b/>
        <sz val="20"/>
        <color theme="1"/>
        <rFont val="Candara"/>
        <family val="2"/>
      </rPr>
      <t>Aeropuerto Rafael Nuñez:</t>
    </r>
    <r>
      <rPr>
        <sz val="20"/>
        <color theme="1"/>
        <rFont val="Candara"/>
        <family val="2"/>
      </rPr>
      <t xml:space="preserve"> Mantenimiento de infraestructura, trabajos de adecuación, labores de repavimentación en pista, plataforma y calles de rodaje realizados.
</t>
    </r>
    <r>
      <rPr>
        <b/>
        <sz val="20"/>
        <color theme="1"/>
        <rFont val="Candara"/>
        <family val="2"/>
      </rPr>
      <t>Aeropuerto Ernesto Cortissoz:</t>
    </r>
    <r>
      <rPr>
        <sz val="20"/>
        <color theme="1"/>
        <rFont val="Candara"/>
        <family val="2"/>
      </rPr>
      <t xml:space="preserve"> Teniendo en cuenta el laudo arbitral de terminación anticipada,se encuentra en inactividad la obra, sin embargo la operación del aeropuerto se mantiene.</t>
    </r>
  </si>
  <si>
    <t>Mensualmente se realiza el monitoreo a la disponibilidad de la red férrea y se realizan las gestiones para la operación de estas.</t>
  </si>
  <si>
    <t>La Vicepresidencia de Estructuración solicitó la eliminación de esta actividad</t>
  </si>
  <si>
    <t>Se realizó el  informe de modernización, donde se incluyó la información mas relevante  de las  63 concesiones portuarias vigentes.</t>
  </si>
  <si>
    <t>Durante el mes de agosto se realizó mesa de trabajo con la participación de los GIT de Planeación y Social para avanzar en la definición del alcance del Manual.
El GIT de Planeación presentó los documentos del sistema integrado de gestión relacionados con Buenas Prácticas. Estos documentos servirán como insumo para la recopilación de información.</t>
  </si>
  <si>
    <t>Se han realizado reuniones semanales con la consultoría, se avanza de acuerdo con el cronograma establecido</t>
  </si>
  <si>
    <t>Avance con corte a septiembre de 2023</t>
  </si>
  <si>
    <t>Durante el mes de septiembre se siguió el  proceso de negociación del convenio con FDN y se compilaron experiencias de marco institucional para los sectores de salud, educación y agua potable y sanemiento básico.</t>
  </si>
  <si>
    <t>Se cuenta con el borrador aprobado,se espera expedir la resolución en el cuarto trimestre</t>
  </si>
  <si>
    <t>Se tiene un avance del 90% en la estructuración del proyecto del Corredor entre Bogotá y el Sistema Férreo Central, en cuanto al proyecto primer tercio Bogotá-Villao, se lleva un avance del 20% teniendo en cuenta solicitud de contratación el cronograma se modificó.</t>
  </si>
  <si>
    <t>Al mes de septiembre se ha avanzado en la construcción de 49,4 Km, representados en los proyectos:
- Ruta del Sol III, 33,27Km
- Rumichaca-Pasto 9.89Km
- Devimed 0,4 Km
- Autopista al mar 2, 1.74Km
- IP Accesos Norte, 4.09Km</t>
  </si>
  <si>
    <t>Al mes de septiembre se ha avanzado en la rehabilitación y mejoramiento de 104,8 Km, representados en los proyectos:
- Ruta del Sol III, 9,7Km
- Rumichaca-Pasto 16,28 Km
- Cambao-Manizales 67,4Km
- Autopista al mar 2, 1,5Km
- IP accesos norte, 4,49Km
- Pacífico 3, 5,4Km</t>
  </si>
  <si>
    <t>Al mes de septiembre han entrado en operación 102,85 Km, representados en los proyectos:
- Rumichaca-Pasto 22,77Km
- Cúcuta-Pamplona 5,76Km
- Autopista al mar2, 66,5Km
- Chirajara, 7,82Km</t>
  </si>
  <si>
    <t>Se tiene un avance del 90% en la estructuración del proyecto del Corredor entre Bogotá y el Sistema Férreo Central, en cuanto al proyecto primer tercio Bogotá-Villao, se lleva un avance del 20% teniendo en cuenta solicitud de contratación el cronograma se modificó, durante el mes de agosto por parte del comité evaluador, se atendieron las observaciones al informe de evaluación.</t>
  </si>
  <si>
    <t xml:space="preserve">Se finalizó el documento de condiciones técnicas como anexo e insumo para la contratación. </t>
  </si>
  <si>
    <t xml:space="preserve">Finalizadas las etapas de alcance, elaboración y aprobación de Mockup, desarrollo del módulo y en curso la etapa pruebas que se encuentra en un avance del 50%. </t>
  </si>
  <si>
    <t>Los equipos de trabajo ambiental y social se encuentran avanzando en la formulación del documento</t>
  </si>
  <si>
    <t>El 22 de septiembre de 2023, se remitió "Solicitud información fecha Publicación resultados – Reporte interactivo del FURAG 2022" al DAFP toda vez que no se ha realizado la actividad de Procesamiento y Análisis por parte del DAFP según Cronograma medición vigencia 2022 Versión 2
Se está a la espera de la publicación de resultados para iniciar con Plan de Implementación del MIPG</t>
  </si>
  <si>
    <t>A corte del presente informe, se cuenta con la estrategia de comunicaciones internas y el seguimiento del plan de trabajo presentó un avance del 50% con corte a septiembre</t>
  </si>
  <si>
    <t>Durante el mes de septiembre se realizó la migración de la cuenta de almacenamiento (Storage Account)  hacia la cuenta de almacenamiento staniscopioprod con el fin de unificar y estandarizar los nombres de los servicios implementados en Microsoft Azure. Se encuentra en curso el acceso privado a la cuenta de almacenamiento nueva con el fin de evitar que esta información pueda ser accedida desde internet, esto permite optimizar la seguridad de acceso y comunicación de los servicios que conforman ANISCOPIO de tal forma que se garantice su privacidad</t>
  </si>
  <si>
    <t>En el mes de septiembre se da respuesta a todas las observaciones de los precalificados e interesados del proyecto de condiciones de pliegos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</si>
</sst>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quot;$&quot;#,##0;[Red]\-&quot;$&quot;#,##0"/>
    <numFmt numFmtId="165" formatCode="0.0%"/>
  </numFmts>
  <fonts count="21"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b/>
      <sz val="9"/>
      <color indexed="81"/>
      <name val="Tahoma"/>
      <family val="2"/>
    </font>
    <font>
      <b/>
      <sz val="24"/>
      <color theme="1"/>
      <name val="Candara"/>
      <family val="2"/>
    </font>
    <font>
      <sz val="48"/>
      <color theme="1"/>
      <name val="Candara"/>
      <family val="2"/>
    </font>
    <font>
      <sz val="26"/>
      <color theme="1"/>
      <name val="Candara"/>
      <family val="2"/>
    </font>
    <font>
      <sz val="28"/>
      <color theme="1"/>
      <name val="Candar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46">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3"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5" fontId="5" fillId="0" borderId="0" xfId="0" applyNumberFormat="1" applyFont="1" applyAlignment="1">
      <alignment horizontal="center" vertical="center"/>
    </xf>
    <xf numFmtId="0" fontId="2" fillId="7" borderId="2" xfId="0" applyFont="1" applyFill="1" applyBorder="1" applyAlignment="1">
      <alignment horizontal="center" vertical="center"/>
    </xf>
    <xf numFmtId="0" fontId="9"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0" fillId="0" borderId="0" xfId="0" applyFont="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2" fillId="2" borderId="14" xfId="0" applyFont="1" applyFill="1" applyBorder="1" applyAlignment="1">
      <alignment horizontal="left"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2" fontId="2" fillId="0" borderId="0" xfId="0" applyNumberFormat="1" applyFont="1" applyAlignment="1">
      <alignment horizontal="center" vertical="center"/>
    </xf>
    <xf numFmtId="0" fontId="2" fillId="2" borderId="25" xfId="0" applyFont="1" applyFill="1" applyBorder="1" applyAlignment="1">
      <alignment horizontal="left" vertical="center" wrapText="1"/>
    </xf>
    <xf numFmtId="9" fontId="2" fillId="0" borderId="0" xfId="1" applyFont="1" applyAlignment="1">
      <alignment horizontal="center" vertical="center"/>
    </xf>
    <xf numFmtId="6" fontId="2" fillId="2" borderId="27" xfId="0" applyNumberFormat="1" applyFont="1" applyFill="1" applyBorder="1" applyAlignment="1">
      <alignment horizontal="left" vertical="center" wrapText="1"/>
    </xf>
    <xf numFmtId="0" fontId="2" fillId="2" borderId="27" xfId="0" applyFont="1" applyFill="1" applyBorder="1" applyAlignment="1">
      <alignment horizontal="left" vertical="center" wrapText="1"/>
    </xf>
    <xf numFmtId="0" fontId="4" fillId="0" borderId="0" xfId="0" applyFont="1" applyAlignment="1">
      <alignment horizontal="left" vertical="center"/>
    </xf>
    <xf numFmtId="0" fontId="19" fillId="0" borderId="0" xfId="0" applyFont="1" applyAlignment="1">
      <alignment horizontal="center" vertical="center"/>
    </xf>
    <xf numFmtId="0" fontId="2" fillId="2" borderId="19" xfId="0" applyFont="1" applyFill="1" applyBorder="1" applyAlignment="1">
      <alignment horizontal="left" vertical="center" wrapText="1"/>
    </xf>
    <xf numFmtId="164" fontId="2" fillId="2" borderId="18" xfId="0" applyNumberFormat="1" applyFont="1" applyFill="1" applyBorder="1" applyAlignment="1">
      <alignment horizontal="left" vertical="center" wrapText="1"/>
    </xf>
    <xf numFmtId="0" fontId="19" fillId="0" borderId="0" xfId="0" applyFont="1" applyAlignment="1">
      <alignment horizontal="left" vertical="center"/>
    </xf>
    <xf numFmtId="0" fontId="2" fillId="0" borderId="0" xfId="0" applyFont="1" applyAlignment="1">
      <alignment horizontal="left" vertical="center"/>
    </xf>
    <xf numFmtId="0" fontId="2" fillId="2" borderId="1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9" xfId="0" applyFont="1" applyFill="1" applyBorder="1" applyAlignment="1">
      <alignment horizontal="left" vertical="center" wrapText="1"/>
    </xf>
    <xf numFmtId="6" fontId="2" fillId="2" borderId="33" xfId="0" applyNumberFormat="1" applyFont="1" applyFill="1" applyBorder="1" applyAlignment="1">
      <alignment horizontal="left" vertical="center" wrapText="1"/>
    </xf>
    <xf numFmtId="6" fontId="2" fillId="2" borderId="34" xfId="0" applyNumberFormat="1" applyFont="1" applyFill="1" applyBorder="1" applyAlignment="1">
      <alignment horizontal="left" vertical="center" wrapText="1"/>
    </xf>
    <xf numFmtId="6" fontId="2" fillId="2" borderId="35" xfId="0" applyNumberFormat="1" applyFont="1" applyFill="1" applyBorder="1" applyAlignment="1">
      <alignment horizontal="left" vertical="center" wrapText="1"/>
    </xf>
    <xf numFmtId="0" fontId="20" fillId="2" borderId="10" xfId="0" applyFont="1" applyFill="1" applyBorder="1" applyAlignment="1">
      <alignment horizontal="left" vertical="center" wrapText="1"/>
    </xf>
    <xf numFmtId="0" fontId="20" fillId="2" borderId="29" xfId="0" applyFont="1" applyFill="1" applyBorder="1" applyAlignment="1">
      <alignment horizontal="left" vertical="center" wrapText="1"/>
    </xf>
    <xf numFmtId="0" fontId="20" fillId="2" borderId="27" xfId="0" applyFont="1" applyFill="1" applyBorder="1" applyAlignment="1">
      <alignment horizontal="left" vertical="center" wrapText="1"/>
    </xf>
    <xf numFmtId="0" fontId="20" fillId="2" borderId="18"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13" xfId="0" applyFont="1" applyFill="1" applyBorder="1" applyAlignment="1">
      <alignment horizontal="left" vertical="center" wrapText="1"/>
    </xf>
    <xf numFmtId="9" fontId="19" fillId="0" borderId="0" xfId="0" applyNumberFormat="1" applyFont="1" applyAlignment="1">
      <alignment horizontal="center" vertical="center"/>
    </xf>
    <xf numFmtId="9" fontId="4" fillId="0" borderId="0" xfId="0" applyNumberFormat="1" applyFont="1" applyAlignment="1">
      <alignment horizontal="center" vertical="center"/>
    </xf>
    <xf numFmtId="9" fontId="8" fillId="3" borderId="5" xfId="0" applyNumberFormat="1" applyFont="1" applyFill="1" applyBorder="1" applyAlignment="1">
      <alignment horizontal="center" vertical="center" wrapText="1"/>
    </xf>
    <xf numFmtId="0" fontId="19"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3" fillId="0" borderId="0" xfId="0" applyFont="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165" fontId="3" fillId="4" borderId="11" xfId="0" applyNumberFormat="1" applyFont="1" applyFill="1" applyBorder="1" applyAlignment="1">
      <alignment horizontal="left" vertical="center" wrapText="1"/>
    </xf>
    <xf numFmtId="165" fontId="3" fillId="5" borderId="11" xfId="0" applyNumberFormat="1" applyFont="1" applyFill="1" applyBorder="1" applyAlignment="1">
      <alignment horizontal="left" vertical="center" wrapText="1"/>
    </xf>
    <xf numFmtId="165" fontId="3" fillId="6" borderId="11" xfId="0" applyNumberFormat="1" applyFont="1" applyFill="1" applyBorder="1" applyAlignment="1">
      <alignment horizontal="left" vertical="center" wrapText="1"/>
    </xf>
    <xf numFmtId="165" fontId="3" fillId="11" borderId="11" xfId="0" applyNumberFormat="1" applyFont="1" applyFill="1" applyBorder="1" applyAlignment="1">
      <alignment horizontal="left" vertical="center" wrapText="1"/>
    </xf>
    <xf numFmtId="9" fontId="3" fillId="11" borderId="11" xfId="0" applyNumberFormat="1" applyFont="1" applyFill="1" applyBorder="1" applyAlignment="1">
      <alignment horizontal="left" vertical="center" wrapText="1"/>
    </xf>
    <xf numFmtId="9" fontId="4" fillId="10" borderId="11" xfId="1" applyFont="1" applyFill="1" applyBorder="1" applyAlignment="1">
      <alignment horizontal="left" vertical="center" wrapText="1"/>
    </xf>
    <xf numFmtId="10" fontId="2" fillId="4" borderId="11" xfId="1" applyNumberFormat="1" applyFont="1" applyFill="1" applyBorder="1" applyAlignment="1">
      <alignment horizontal="left" vertical="center" wrapText="1"/>
    </xf>
    <xf numFmtId="10" fontId="2" fillId="5" borderId="11" xfId="1" applyNumberFormat="1" applyFont="1" applyFill="1" applyBorder="1" applyAlignment="1">
      <alignment horizontal="left" vertical="center" wrapText="1"/>
    </xf>
    <xf numFmtId="10" fontId="2" fillId="6" borderId="11" xfId="1" applyNumberFormat="1" applyFont="1" applyFill="1" applyBorder="1" applyAlignment="1">
      <alignment horizontal="left" vertical="center" wrapText="1"/>
    </xf>
    <xf numFmtId="10" fontId="2" fillId="11" borderId="11" xfId="1" applyNumberFormat="1" applyFont="1" applyFill="1" applyBorder="1" applyAlignment="1">
      <alignment horizontal="left" vertical="center" wrapText="1"/>
    </xf>
    <xf numFmtId="9" fontId="2" fillId="2" borderId="11" xfId="0" applyNumberFormat="1" applyFont="1" applyFill="1" applyBorder="1" applyAlignment="1">
      <alignment horizontal="left" vertical="center" wrapText="1"/>
    </xf>
    <xf numFmtId="9" fontId="4" fillId="10" borderId="15" xfId="1" applyFont="1" applyFill="1" applyBorder="1" applyAlignment="1">
      <alignment horizontal="left" vertical="center" wrapText="1"/>
    </xf>
    <xf numFmtId="165" fontId="3" fillId="4" borderId="16" xfId="0" applyNumberFormat="1" applyFont="1" applyFill="1" applyBorder="1" applyAlignment="1">
      <alignment horizontal="left" vertical="center" wrapText="1"/>
    </xf>
    <xf numFmtId="165" fontId="3" fillId="5" borderId="16" xfId="0" applyNumberFormat="1" applyFont="1" applyFill="1" applyBorder="1" applyAlignment="1">
      <alignment horizontal="left" vertical="center" wrapText="1"/>
    </xf>
    <xf numFmtId="165" fontId="3" fillId="6" borderId="16" xfId="0" applyNumberFormat="1" applyFont="1" applyFill="1" applyBorder="1" applyAlignment="1">
      <alignment horizontal="left" vertical="center" wrapText="1"/>
    </xf>
    <xf numFmtId="165" fontId="3" fillId="11" borderId="16" xfId="0" applyNumberFormat="1" applyFont="1" applyFill="1" applyBorder="1" applyAlignment="1">
      <alignment horizontal="left" vertical="center" wrapText="1"/>
    </xf>
    <xf numFmtId="165" fontId="3" fillId="11" borderId="1" xfId="0" applyNumberFormat="1" applyFont="1" applyFill="1" applyBorder="1" applyAlignment="1">
      <alignment horizontal="left" vertical="center" wrapText="1"/>
    </xf>
    <xf numFmtId="9" fontId="3" fillId="11" borderId="1" xfId="0" applyNumberFormat="1" applyFont="1" applyFill="1" applyBorder="1" applyAlignment="1">
      <alignment horizontal="left" vertical="center" wrapText="1"/>
    </xf>
    <xf numFmtId="165" fontId="3" fillId="4" borderId="15" xfId="0" applyNumberFormat="1" applyFont="1" applyFill="1" applyBorder="1" applyAlignment="1">
      <alignment horizontal="left" vertical="center" wrapText="1"/>
    </xf>
    <xf numFmtId="165" fontId="3" fillId="5" borderId="15" xfId="0" applyNumberFormat="1" applyFont="1" applyFill="1" applyBorder="1" applyAlignment="1">
      <alignment horizontal="left" vertical="center" wrapText="1"/>
    </xf>
    <xf numFmtId="165" fontId="3" fillId="6" borderId="15" xfId="0" applyNumberFormat="1" applyFont="1" applyFill="1" applyBorder="1" applyAlignment="1">
      <alignment horizontal="left" vertical="center" wrapText="1"/>
    </xf>
    <xf numFmtId="9" fontId="4" fillId="10" borderId="1" xfId="1" applyFont="1" applyFill="1" applyBorder="1" applyAlignment="1">
      <alignment horizontal="left" vertical="center" wrapText="1"/>
    </xf>
    <xf numFmtId="10" fontId="2" fillId="4" borderId="1" xfId="1" applyNumberFormat="1" applyFont="1" applyFill="1" applyBorder="1" applyAlignment="1">
      <alignment horizontal="left" vertical="center" wrapText="1"/>
    </xf>
    <xf numFmtId="10" fontId="2" fillId="5" borderId="1" xfId="1" applyNumberFormat="1" applyFont="1" applyFill="1" applyBorder="1" applyAlignment="1">
      <alignment horizontal="left" vertical="center" wrapText="1"/>
    </xf>
    <xf numFmtId="10" fontId="2" fillId="6" borderId="1" xfId="1" applyNumberFormat="1" applyFont="1" applyFill="1" applyBorder="1" applyAlignment="1">
      <alignment horizontal="left" vertical="center" wrapText="1"/>
    </xf>
    <xf numFmtId="10" fontId="2" fillId="11" borderId="1" xfId="1" applyNumberFormat="1" applyFont="1" applyFill="1" applyBorder="1" applyAlignment="1">
      <alignment horizontal="left" vertical="center" wrapText="1"/>
    </xf>
    <xf numFmtId="9" fontId="2" fillId="2" borderId="1" xfId="0" applyNumberFormat="1" applyFont="1" applyFill="1" applyBorder="1" applyAlignment="1">
      <alignment horizontal="left" vertical="center" wrapText="1"/>
    </xf>
    <xf numFmtId="9" fontId="4" fillId="10" borderId="16" xfId="1" applyFont="1" applyFill="1" applyBorder="1" applyAlignment="1">
      <alignment horizontal="left" vertical="center" wrapText="1"/>
    </xf>
    <xf numFmtId="9" fontId="4" fillId="10" borderId="2" xfId="1" applyFont="1" applyFill="1" applyBorder="1" applyAlignment="1">
      <alignment horizontal="left" vertical="center" wrapText="1"/>
    </xf>
    <xf numFmtId="9" fontId="3" fillId="11" borderId="16" xfId="0" applyNumberFormat="1" applyFont="1" applyFill="1" applyBorder="1" applyAlignment="1">
      <alignment horizontal="left" vertical="center" wrapText="1"/>
    </xf>
    <xf numFmtId="10" fontId="2" fillId="4" borderId="15" xfId="1" applyNumberFormat="1" applyFont="1" applyFill="1" applyBorder="1" applyAlignment="1">
      <alignment horizontal="left" vertical="center" wrapText="1"/>
    </xf>
    <xf numFmtId="10" fontId="2" fillId="5" borderId="15" xfId="1" applyNumberFormat="1" applyFont="1" applyFill="1" applyBorder="1" applyAlignment="1">
      <alignment horizontal="left" vertical="center" wrapText="1"/>
    </xf>
    <xf numFmtId="10" fontId="2" fillId="6" borderId="15" xfId="1" applyNumberFormat="1" applyFont="1" applyFill="1" applyBorder="1" applyAlignment="1">
      <alignment horizontal="left" vertical="center" wrapText="1"/>
    </xf>
    <xf numFmtId="10" fontId="2" fillId="11" borderId="15" xfId="1" applyNumberFormat="1" applyFont="1" applyFill="1" applyBorder="1" applyAlignment="1">
      <alignment horizontal="left" vertical="center" wrapText="1"/>
    </xf>
    <xf numFmtId="0" fontId="2" fillId="4" borderId="1" xfId="0" applyFont="1" applyFill="1" applyBorder="1" applyAlignment="1">
      <alignment horizontal="left" vertical="center" wrapText="1"/>
    </xf>
    <xf numFmtId="165" fontId="3" fillId="11" borderId="20" xfId="0" applyNumberFormat="1" applyFont="1" applyFill="1" applyBorder="1" applyAlignment="1">
      <alignment horizontal="left" vertical="center" wrapText="1"/>
    </xf>
    <xf numFmtId="9" fontId="3" fillId="11" borderId="20" xfId="0" applyNumberFormat="1" applyFont="1" applyFill="1" applyBorder="1" applyAlignment="1">
      <alignment horizontal="left" vertical="center" wrapText="1"/>
    </xf>
    <xf numFmtId="9" fontId="4" fillId="10" borderId="24" xfId="1" applyFont="1" applyFill="1" applyBorder="1" applyAlignment="1">
      <alignment horizontal="left" vertical="center" wrapText="1"/>
    </xf>
    <xf numFmtId="10" fontId="2" fillId="4" borderId="24" xfId="1" applyNumberFormat="1" applyFont="1" applyFill="1" applyBorder="1" applyAlignment="1">
      <alignment horizontal="left" vertical="center" wrapText="1"/>
    </xf>
    <xf numFmtId="10" fontId="2" fillId="5" borderId="24" xfId="1" applyNumberFormat="1" applyFont="1" applyFill="1" applyBorder="1" applyAlignment="1">
      <alignment horizontal="left" vertical="center" wrapText="1"/>
    </xf>
    <xf numFmtId="10" fontId="2" fillId="6" borderId="24" xfId="1" applyNumberFormat="1" applyFont="1" applyFill="1" applyBorder="1" applyAlignment="1">
      <alignment horizontal="left" vertical="center" wrapText="1"/>
    </xf>
    <xf numFmtId="10" fontId="2" fillId="11" borderId="24" xfId="1" applyNumberFormat="1" applyFont="1" applyFill="1" applyBorder="1" applyAlignment="1">
      <alignment horizontal="left" vertical="center" wrapText="1"/>
    </xf>
    <xf numFmtId="9" fontId="2" fillId="2" borderId="20" xfId="0" applyNumberFormat="1" applyFont="1" applyFill="1" applyBorder="1" applyAlignment="1">
      <alignment horizontal="left" vertical="center" wrapText="1"/>
    </xf>
    <xf numFmtId="165" fontId="3" fillId="11" borderId="15" xfId="0" applyNumberFormat="1" applyFont="1" applyFill="1" applyBorder="1" applyAlignment="1">
      <alignment horizontal="left" vertical="center" wrapText="1"/>
    </xf>
    <xf numFmtId="9" fontId="3" fillId="11" borderId="15" xfId="0" applyNumberFormat="1" applyFont="1" applyFill="1" applyBorder="1" applyAlignment="1">
      <alignment horizontal="left" vertical="center" wrapText="1"/>
    </xf>
    <xf numFmtId="10" fontId="2" fillId="4" borderId="16" xfId="1" applyNumberFormat="1" applyFont="1" applyFill="1" applyBorder="1" applyAlignment="1">
      <alignment horizontal="left" vertical="center" wrapText="1"/>
    </xf>
    <xf numFmtId="10" fontId="2" fillId="5" borderId="16" xfId="1" applyNumberFormat="1" applyFont="1" applyFill="1" applyBorder="1" applyAlignment="1">
      <alignment horizontal="left" vertical="center" wrapText="1"/>
    </xf>
    <xf numFmtId="10" fontId="2" fillId="6" borderId="16" xfId="1" applyNumberFormat="1" applyFont="1" applyFill="1" applyBorder="1" applyAlignment="1">
      <alignment horizontal="left" vertical="center" wrapText="1"/>
    </xf>
    <xf numFmtId="10" fontId="2" fillId="11" borderId="16" xfId="1" applyNumberFormat="1" applyFont="1" applyFill="1" applyBorder="1" applyAlignment="1">
      <alignment horizontal="left" vertical="center" wrapText="1"/>
    </xf>
    <xf numFmtId="9" fontId="2" fillId="2" borderId="15" xfId="0" applyNumberFormat="1" applyFont="1" applyFill="1" applyBorder="1" applyAlignment="1">
      <alignment horizontal="left" vertical="center" wrapText="1"/>
    </xf>
    <xf numFmtId="165" fontId="3" fillId="4" borderId="2" xfId="0" applyNumberFormat="1" applyFont="1" applyFill="1" applyBorder="1" applyAlignment="1">
      <alignment horizontal="left" vertical="center" wrapText="1"/>
    </xf>
    <xf numFmtId="165" fontId="3" fillId="5" borderId="2" xfId="0" applyNumberFormat="1" applyFont="1" applyFill="1" applyBorder="1" applyAlignment="1">
      <alignment horizontal="left" vertical="center" wrapText="1"/>
    </xf>
    <xf numFmtId="165" fontId="3" fillId="11" borderId="2" xfId="0" applyNumberFormat="1" applyFont="1" applyFill="1" applyBorder="1" applyAlignment="1">
      <alignment horizontal="left" vertical="center" wrapText="1"/>
    </xf>
    <xf numFmtId="9" fontId="3" fillId="11" borderId="2" xfId="0" applyNumberFormat="1" applyFont="1" applyFill="1" applyBorder="1" applyAlignment="1">
      <alignment horizontal="left" vertical="center" wrapText="1"/>
    </xf>
    <xf numFmtId="0" fontId="3" fillId="6" borderId="2" xfId="0" applyFont="1" applyFill="1" applyBorder="1" applyAlignment="1">
      <alignment horizontal="left" vertical="center" wrapText="1"/>
    </xf>
    <xf numFmtId="10" fontId="2" fillId="4" borderId="2" xfId="1" applyNumberFormat="1" applyFont="1" applyFill="1" applyBorder="1" applyAlignment="1">
      <alignment horizontal="left" vertical="center" wrapText="1"/>
    </xf>
    <xf numFmtId="10" fontId="2" fillId="5" borderId="2" xfId="1" applyNumberFormat="1" applyFont="1" applyFill="1" applyBorder="1" applyAlignment="1">
      <alignment horizontal="left" vertical="center" wrapText="1"/>
    </xf>
    <xf numFmtId="10" fontId="2" fillId="6" borderId="2" xfId="1" applyNumberFormat="1" applyFont="1" applyFill="1" applyBorder="1" applyAlignment="1">
      <alignment horizontal="left" vertical="center" wrapText="1"/>
    </xf>
    <xf numFmtId="10" fontId="2" fillId="11" borderId="2" xfId="1" applyNumberFormat="1" applyFont="1" applyFill="1" applyBorder="1" applyAlignment="1">
      <alignment horizontal="left" vertical="center" wrapText="1"/>
    </xf>
    <xf numFmtId="9" fontId="2" fillId="2" borderId="2"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9" fontId="3" fillId="5" borderId="1" xfId="0" applyNumberFormat="1" applyFont="1" applyFill="1" applyBorder="1" applyAlignment="1">
      <alignment horizontal="left" vertical="center" wrapText="1"/>
    </xf>
    <xf numFmtId="9" fontId="3" fillId="6" borderId="1" xfId="0" applyNumberFormat="1" applyFont="1" applyFill="1" applyBorder="1" applyAlignment="1">
      <alignment horizontal="left" vertical="center" wrapText="1"/>
    </xf>
    <xf numFmtId="0" fontId="3" fillId="11" borderId="1" xfId="0" applyFont="1" applyFill="1" applyBorder="1" applyAlignment="1">
      <alignment horizontal="left" vertical="center" wrapText="1"/>
    </xf>
    <xf numFmtId="9" fontId="3" fillId="4" borderId="1" xfId="0" applyNumberFormat="1" applyFont="1" applyFill="1" applyBorder="1" applyAlignment="1">
      <alignment horizontal="left" vertical="center" wrapText="1"/>
    </xf>
    <xf numFmtId="9" fontId="6" fillId="10" borderId="1" xfId="1" applyFont="1" applyFill="1" applyBorder="1" applyAlignment="1">
      <alignment horizontal="left" vertical="center" wrapText="1"/>
    </xf>
    <xf numFmtId="9" fontId="2" fillId="2" borderId="1" xfId="1" applyFont="1" applyFill="1" applyBorder="1" applyAlignment="1">
      <alignment horizontal="left" vertical="center" wrapText="1"/>
    </xf>
    <xf numFmtId="0" fontId="2" fillId="4" borderId="2" xfId="0" applyFont="1" applyFill="1" applyBorder="1" applyAlignment="1">
      <alignment horizontal="left" vertical="center" wrapText="1"/>
    </xf>
    <xf numFmtId="0" fontId="3" fillId="4" borderId="24" xfId="0" applyFont="1" applyFill="1" applyBorder="1" applyAlignment="1">
      <alignment horizontal="left" vertical="center" wrapText="1"/>
    </xf>
    <xf numFmtId="9" fontId="3" fillId="5" borderId="24" xfId="0" applyNumberFormat="1" applyFont="1" applyFill="1" applyBorder="1" applyAlignment="1">
      <alignment horizontal="left" vertical="center" wrapText="1"/>
    </xf>
    <xf numFmtId="9" fontId="3" fillId="6" borderId="24" xfId="0" applyNumberFormat="1" applyFont="1" applyFill="1" applyBorder="1" applyAlignment="1">
      <alignment horizontal="left" vertical="center" wrapText="1"/>
    </xf>
    <xf numFmtId="0" fontId="3" fillId="11" borderId="24" xfId="0" applyFont="1" applyFill="1" applyBorder="1" applyAlignment="1">
      <alignment horizontal="left" vertical="center" wrapText="1"/>
    </xf>
    <xf numFmtId="9" fontId="3" fillId="11" borderId="24" xfId="0" applyNumberFormat="1" applyFont="1" applyFill="1" applyBorder="1" applyAlignment="1">
      <alignment horizontal="left" vertical="center" wrapText="1"/>
    </xf>
    <xf numFmtId="9" fontId="2" fillId="2" borderId="24" xfId="1" applyFont="1" applyFill="1" applyBorder="1" applyAlignment="1">
      <alignment horizontal="left" vertical="center" wrapText="1"/>
    </xf>
    <xf numFmtId="9" fontId="2" fillId="4" borderId="11" xfId="0" applyNumberFormat="1" applyFont="1" applyFill="1" applyBorder="1" applyAlignment="1">
      <alignment horizontal="left" vertical="center" wrapText="1"/>
    </xf>
    <xf numFmtId="9" fontId="2" fillId="5" borderId="11" xfId="0" applyNumberFormat="1" applyFont="1" applyFill="1" applyBorder="1" applyAlignment="1">
      <alignment horizontal="left" vertical="center" wrapText="1"/>
    </xf>
    <xf numFmtId="9" fontId="2" fillId="6" borderId="11" xfId="0" applyNumberFormat="1" applyFont="1" applyFill="1" applyBorder="1" applyAlignment="1">
      <alignment horizontal="left" vertical="center" wrapText="1"/>
    </xf>
    <xf numFmtId="9" fontId="3" fillId="4" borderId="15" xfId="0" applyNumberFormat="1" applyFont="1" applyFill="1" applyBorder="1" applyAlignment="1">
      <alignment horizontal="left" vertical="center" wrapText="1"/>
    </xf>
    <xf numFmtId="9" fontId="3" fillId="5" borderId="15" xfId="1" applyFont="1" applyFill="1" applyBorder="1" applyAlignment="1">
      <alignment horizontal="left" vertical="center" wrapText="1"/>
    </xf>
    <xf numFmtId="9" fontId="3" fillId="6" borderId="15" xfId="1" applyFont="1" applyFill="1" applyBorder="1" applyAlignment="1">
      <alignment horizontal="left" vertical="center" wrapText="1"/>
    </xf>
    <xf numFmtId="0" fontId="3" fillId="11" borderId="16" xfId="0" applyFont="1" applyFill="1" applyBorder="1" applyAlignment="1">
      <alignment horizontal="left" vertical="center" wrapText="1"/>
    </xf>
    <xf numFmtId="9" fontId="2" fillId="2" borderId="16" xfId="1" applyFont="1" applyFill="1" applyBorder="1" applyAlignment="1">
      <alignment horizontal="left" vertical="center" wrapText="1"/>
    </xf>
    <xf numFmtId="9" fontId="2" fillId="4" borderId="16" xfId="0" applyNumberFormat="1" applyFont="1" applyFill="1" applyBorder="1" applyAlignment="1">
      <alignment horizontal="left" vertical="center" wrapText="1"/>
    </xf>
    <xf numFmtId="9" fontId="2" fillId="5" borderId="16" xfId="0" applyNumberFormat="1" applyFont="1" applyFill="1" applyBorder="1" applyAlignment="1">
      <alignment horizontal="left" vertical="center" wrapText="1"/>
    </xf>
    <xf numFmtId="9" fontId="2" fillId="6" borderId="16" xfId="0" applyNumberFormat="1" applyFont="1" applyFill="1" applyBorder="1" applyAlignment="1">
      <alignment horizontal="left" vertical="center" wrapText="1"/>
    </xf>
    <xf numFmtId="9" fontId="2" fillId="5" borderId="1" xfId="0" applyNumberFormat="1" applyFont="1" applyFill="1" applyBorder="1" applyAlignment="1">
      <alignment horizontal="left" vertical="center" wrapText="1"/>
    </xf>
    <xf numFmtId="9" fontId="2" fillId="6" borderId="1" xfId="0" applyNumberFormat="1" applyFont="1" applyFill="1" applyBorder="1" applyAlignment="1">
      <alignment horizontal="left" vertical="center" wrapText="1"/>
    </xf>
    <xf numFmtId="9" fontId="3" fillId="4" borderId="11" xfId="0" applyNumberFormat="1" applyFont="1" applyFill="1" applyBorder="1" applyAlignment="1">
      <alignment horizontal="left" vertical="center" wrapText="1"/>
    </xf>
    <xf numFmtId="9" fontId="3" fillId="5" borderId="11" xfId="0" applyNumberFormat="1" applyFont="1" applyFill="1" applyBorder="1" applyAlignment="1">
      <alignment horizontal="left" vertical="center" wrapText="1"/>
    </xf>
    <xf numFmtId="9" fontId="3" fillId="6" borderId="11" xfId="0" applyNumberFormat="1" applyFont="1" applyFill="1" applyBorder="1" applyAlignment="1">
      <alignment horizontal="left" vertical="center" wrapText="1"/>
    </xf>
    <xf numFmtId="9" fontId="3" fillId="4" borderId="16" xfId="0" applyNumberFormat="1" applyFont="1" applyFill="1" applyBorder="1" applyAlignment="1">
      <alignment horizontal="left" vertical="center" wrapText="1"/>
    </xf>
    <xf numFmtId="9" fontId="3" fillId="5" borderId="16" xfId="0" applyNumberFormat="1" applyFont="1" applyFill="1" applyBorder="1" applyAlignment="1">
      <alignment horizontal="left" vertical="center" wrapText="1"/>
    </xf>
    <xf numFmtId="9" fontId="3" fillId="6" borderId="16" xfId="0" applyNumberFormat="1"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16" xfId="0" applyFont="1" applyFill="1" applyBorder="1" applyAlignment="1">
      <alignment horizontal="left" vertical="center" wrapText="1"/>
    </xf>
    <xf numFmtId="9" fontId="2" fillId="5" borderId="2" xfId="0" applyNumberFormat="1" applyFont="1" applyFill="1" applyBorder="1" applyAlignment="1">
      <alignment horizontal="left" vertical="center" wrapText="1"/>
    </xf>
    <xf numFmtId="9" fontId="2" fillId="6" borderId="2" xfId="0" applyNumberFormat="1" applyFont="1" applyFill="1" applyBorder="1" applyAlignment="1">
      <alignment horizontal="left" vertical="center" wrapText="1"/>
    </xf>
    <xf numFmtId="0" fontId="3" fillId="4" borderId="2" xfId="0" applyFont="1" applyFill="1" applyBorder="1" applyAlignment="1">
      <alignment horizontal="left" vertical="center" wrapText="1"/>
    </xf>
    <xf numFmtId="9" fontId="3" fillId="5" borderId="2" xfId="0" applyNumberFormat="1" applyFont="1" applyFill="1" applyBorder="1" applyAlignment="1">
      <alignment horizontal="left" vertical="center" wrapText="1"/>
    </xf>
    <xf numFmtId="9" fontId="3" fillId="6" borderId="2" xfId="0" applyNumberFormat="1" applyFont="1" applyFill="1" applyBorder="1" applyAlignment="1">
      <alignment horizontal="left" vertical="center" wrapText="1"/>
    </xf>
    <xf numFmtId="0" fontId="3" fillId="11" borderId="2" xfId="0" applyFont="1" applyFill="1" applyBorder="1" applyAlignment="1">
      <alignment horizontal="left" vertical="center" wrapText="1"/>
    </xf>
    <xf numFmtId="9" fontId="2" fillId="2" borderId="2" xfId="1" applyFont="1" applyFill="1" applyBorder="1" applyAlignment="1">
      <alignment horizontal="left" vertical="center" wrapText="1"/>
    </xf>
    <xf numFmtId="0" fontId="2" fillId="4" borderId="24" xfId="0" applyFont="1" applyFill="1" applyBorder="1" applyAlignment="1">
      <alignment horizontal="left" vertical="center" wrapText="1"/>
    </xf>
    <xf numFmtId="9" fontId="2" fillId="5" borderId="24" xfId="0" applyNumberFormat="1" applyFont="1" applyFill="1" applyBorder="1" applyAlignment="1">
      <alignment horizontal="left" vertical="center" wrapText="1"/>
    </xf>
    <xf numFmtId="9" fontId="2" fillId="6" borderId="24" xfId="0" applyNumberFormat="1" applyFont="1" applyFill="1" applyBorder="1" applyAlignment="1">
      <alignment horizontal="left" vertical="center" wrapText="1"/>
    </xf>
    <xf numFmtId="0" fontId="2" fillId="12" borderId="11" xfId="1" applyNumberFormat="1" applyFont="1" applyFill="1" applyBorder="1" applyAlignment="1">
      <alignment horizontal="left" vertical="center" wrapText="1"/>
    </xf>
    <xf numFmtId="0" fontId="2" fillId="10" borderId="11" xfId="1" applyNumberFormat="1" applyFont="1" applyFill="1" applyBorder="1" applyAlignment="1">
      <alignment horizontal="left" vertical="center" wrapText="1"/>
    </xf>
    <xf numFmtId="10" fontId="4" fillId="11" borderId="11" xfId="1" applyNumberFormat="1" applyFont="1" applyFill="1" applyBorder="1" applyAlignment="1">
      <alignment horizontal="left" vertical="center" wrapText="1"/>
    </xf>
    <xf numFmtId="9" fontId="4" fillId="11" borderId="11" xfId="1" applyFont="1" applyFill="1" applyBorder="1" applyAlignment="1">
      <alignment horizontal="left" vertical="center" wrapText="1"/>
    </xf>
    <xf numFmtId="0" fontId="12" fillId="0" borderId="11" xfId="0" applyFont="1" applyBorder="1" applyAlignment="1">
      <alignment horizontal="left" vertical="center"/>
    </xf>
    <xf numFmtId="0" fontId="13" fillId="0" borderId="11" xfId="0" applyFont="1" applyBorder="1" applyAlignment="1">
      <alignment horizontal="left" vertical="center"/>
    </xf>
    <xf numFmtId="10" fontId="2" fillId="12" borderId="11" xfId="1" applyNumberFormat="1" applyFont="1" applyFill="1" applyBorder="1" applyAlignment="1">
      <alignment horizontal="left" vertical="center" wrapText="1"/>
    </xf>
    <xf numFmtId="0" fontId="10" fillId="0" borderId="11" xfId="1" applyNumberFormat="1" applyFont="1" applyFill="1" applyBorder="1" applyAlignment="1">
      <alignment horizontal="left" vertical="center" wrapText="1"/>
    </xf>
    <xf numFmtId="6" fontId="2" fillId="2" borderId="10" xfId="0" applyNumberFormat="1" applyFont="1" applyFill="1" applyBorder="1" applyAlignment="1">
      <alignment horizontal="left" vertical="center" wrapText="1"/>
    </xf>
    <xf numFmtId="0" fontId="2" fillId="12" borderId="1" xfId="1" applyNumberFormat="1" applyFont="1" applyFill="1" applyBorder="1" applyAlignment="1">
      <alignment horizontal="left" vertical="center" wrapText="1"/>
    </xf>
    <xf numFmtId="0" fontId="2" fillId="10" borderId="1" xfId="1" applyNumberFormat="1" applyFont="1" applyFill="1" applyBorder="1" applyAlignment="1">
      <alignment horizontal="left" vertical="center" wrapText="1"/>
    </xf>
    <xf numFmtId="10" fontId="4" fillId="11" borderId="15" xfId="1" applyNumberFormat="1" applyFont="1" applyFill="1" applyBorder="1" applyAlignment="1">
      <alignment horizontal="left" vertical="center" wrapText="1"/>
    </xf>
    <xf numFmtId="9" fontId="4" fillId="11" borderId="1" xfId="1" applyFont="1" applyFill="1" applyBorder="1" applyAlignment="1">
      <alignment horizontal="left" vertical="center" wrapText="1"/>
    </xf>
    <xf numFmtId="0" fontId="12" fillId="0" borderId="1" xfId="0" applyFont="1" applyBorder="1" applyAlignment="1">
      <alignment horizontal="left" vertical="center"/>
    </xf>
    <xf numFmtId="0" fontId="13" fillId="0" borderId="1" xfId="0" applyFont="1" applyBorder="1" applyAlignment="1">
      <alignment horizontal="left" vertical="center"/>
    </xf>
    <xf numFmtId="10" fontId="2" fillId="12" borderId="1" xfId="1" applyNumberFormat="1" applyFont="1" applyFill="1" applyBorder="1" applyAlignment="1">
      <alignment horizontal="left" vertical="center" wrapText="1"/>
    </xf>
    <xf numFmtId="0" fontId="10" fillId="0" borderId="1" xfId="1" applyNumberFormat="1" applyFont="1" applyFill="1" applyBorder="1" applyAlignment="1">
      <alignment horizontal="left" vertical="center" wrapText="1"/>
    </xf>
    <xf numFmtId="9" fontId="4" fillId="11" borderId="15" xfId="1" applyFont="1" applyFill="1" applyBorder="1" applyAlignment="1">
      <alignment horizontal="left" vertical="center" wrapText="1"/>
    </xf>
    <xf numFmtId="0" fontId="12" fillId="0" borderId="15" xfId="0" applyFont="1" applyBorder="1" applyAlignment="1">
      <alignment horizontal="left" vertical="center"/>
    </xf>
    <xf numFmtId="0" fontId="13" fillId="0" borderId="15" xfId="0" applyFont="1" applyBorder="1" applyAlignment="1">
      <alignment horizontal="left" vertical="center"/>
    </xf>
    <xf numFmtId="10" fontId="2" fillId="12" borderId="15" xfId="1" applyNumberFormat="1" applyFont="1" applyFill="1" applyBorder="1" applyAlignment="1">
      <alignment horizontal="left" vertical="center" wrapText="1"/>
    </xf>
    <xf numFmtId="0" fontId="10" fillId="0" borderId="15" xfId="1" applyNumberFormat="1" applyFont="1" applyFill="1" applyBorder="1" applyAlignment="1">
      <alignment horizontal="left" vertical="center" wrapText="1"/>
    </xf>
    <xf numFmtId="6" fontId="2" fillId="2" borderId="19" xfId="0" applyNumberFormat="1" applyFont="1" applyFill="1" applyBorder="1" applyAlignment="1">
      <alignment horizontal="left" vertical="center" wrapText="1"/>
    </xf>
    <xf numFmtId="0" fontId="2" fillId="12" borderId="20" xfId="1" applyNumberFormat="1" applyFont="1" applyFill="1" applyBorder="1" applyAlignment="1">
      <alignment horizontal="left" vertical="center" wrapText="1"/>
    </xf>
    <xf numFmtId="0" fontId="2" fillId="10" borderId="20" xfId="1" applyNumberFormat="1" applyFont="1" applyFill="1" applyBorder="1" applyAlignment="1">
      <alignment horizontal="left" vertical="center" wrapText="1"/>
    </xf>
    <xf numFmtId="10" fontId="4" fillId="11" borderId="24" xfId="1" applyNumberFormat="1" applyFont="1" applyFill="1" applyBorder="1" applyAlignment="1">
      <alignment horizontal="left" vertical="center" wrapText="1"/>
    </xf>
    <xf numFmtId="9" fontId="4" fillId="11" borderId="24" xfId="1" applyFont="1" applyFill="1" applyBorder="1" applyAlignment="1">
      <alignment horizontal="left" vertical="center" wrapText="1"/>
    </xf>
    <xf numFmtId="0" fontId="12" fillId="0" borderId="24" xfId="0" applyFont="1" applyBorder="1" applyAlignment="1">
      <alignment horizontal="left" vertical="center"/>
    </xf>
    <xf numFmtId="0" fontId="13" fillId="0" borderId="24" xfId="0" applyFont="1" applyBorder="1" applyAlignment="1">
      <alignment horizontal="left" vertical="center"/>
    </xf>
    <xf numFmtId="10" fontId="2" fillId="12" borderId="24" xfId="1" applyNumberFormat="1" applyFont="1" applyFill="1" applyBorder="1" applyAlignment="1">
      <alignment horizontal="left" vertical="center" wrapText="1"/>
    </xf>
    <xf numFmtId="0" fontId="10" fillId="0" borderId="24" xfId="1" applyNumberFormat="1" applyFont="1" applyFill="1" applyBorder="1" applyAlignment="1">
      <alignment horizontal="left" vertical="center" wrapText="1"/>
    </xf>
    <xf numFmtId="0" fontId="2" fillId="12" borderId="15" xfId="1" applyNumberFormat="1" applyFont="1" applyFill="1" applyBorder="1" applyAlignment="1">
      <alignment horizontal="left" vertical="center" wrapText="1"/>
    </xf>
    <xf numFmtId="0" fontId="2" fillId="10" borderId="15" xfId="1" applyNumberFormat="1" applyFont="1" applyFill="1" applyBorder="1" applyAlignment="1">
      <alignment horizontal="left" vertical="center" wrapText="1"/>
    </xf>
    <xf numFmtId="10" fontId="4" fillId="11" borderId="16" xfId="1" applyNumberFormat="1" applyFont="1" applyFill="1" applyBorder="1" applyAlignment="1">
      <alignment horizontal="left" vertical="center" wrapText="1"/>
    </xf>
    <xf numFmtId="0" fontId="12" fillId="0" borderId="16" xfId="0" applyFont="1" applyBorder="1" applyAlignment="1">
      <alignment horizontal="left" vertical="center"/>
    </xf>
    <xf numFmtId="0" fontId="13" fillId="0" borderId="16" xfId="0" applyFont="1" applyBorder="1" applyAlignment="1">
      <alignment horizontal="left" vertical="center"/>
    </xf>
    <xf numFmtId="10" fontId="2" fillId="12" borderId="16" xfId="1" applyNumberFormat="1" applyFont="1" applyFill="1" applyBorder="1" applyAlignment="1">
      <alignment horizontal="left" vertical="center" wrapText="1"/>
    </xf>
    <xf numFmtId="0" fontId="10" fillId="0" borderId="16" xfId="1" applyNumberFormat="1" applyFont="1" applyFill="1" applyBorder="1" applyAlignment="1">
      <alignment horizontal="left" vertical="center" wrapText="1"/>
    </xf>
    <xf numFmtId="0" fontId="2" fillId="12" borderId="2" xfId="1" applyNumberFormat="1" applyFont="1" applyFill="1" applyBorder="1" applyAlignment="1">
      <alignment horizontal="left" vertical="center" wrapText="1"/>
    </xf>
    <xf numFmtId="0" fontId="2" fillId="10" borderId="2" xfId="0" applyFont="1" applyFill="1" applyBorder="1" applyAlignment="1">
      <alignment horizontal="left" vertical="center" wrapText="1"/>
    </xf>
    <xf numFmtId="10" fontId="4" fillId="11" borderId="2" xfId="1" applyNumberFormat="1" applyFont="1" applyFill="1" applyBorder="1" applyAlignment="1">
      <alignment horizontal="left" vertical="center" wrapText="1"/>
    </xf>
    <xf numFmtId="9" fontId="4" fillId="11" borderId="2" xfId="1" applyFont="1" applyFill="1" applyBorder="1" applyAlignment="1">
      <alignment horizontal="left" vertical="center" wrapText="1"/>
    </xf>
    <xf numFmtId="10" fontId="4" fillId="11" borderId="1" xfId="1" applyNumberFormat="1" applyFont="1" applyFill="1" applyBorder="1" applyAlignment="1">
      <alignment horizontal="left" vertical="center" wrapText="1"/>
    </xf>
    <xf numFmtId="0" fontId="12" fillId="0" borderId="2" xfId="0" applyFont="1" applyBorder="1" applyAlignment="1">
      <alignment horizontal="left" vertical="center"/>
    </xf>
    <xf numFmtId="10" fontId="2" fillId="12" borderId="2" xfId="1" applyNumberFormat="1" applyFont="1" applyFill="1" applyBorder="1" applyAlignment="1">
      <alignment horizontal="left" vertical="center" wrapText="1"/>
    </xf>
    <xf numFmtId="0" fontId="10" fillId="0" borderId="2" xfId="1" applyNumberFormat="1" applyFont="1" applyFill="1" applyBorder="1" applyAlignment="1">
      <alignment horizontal="left" vertical="center" wrapText="1"/>
    </xf>
    <xf numFmtId="0" fontId="2" fillId="12" borderId="24" xfId="1" applyNumberFormat="1" applyFont="1" applyFill="1" applyBorder="1" applyAlignment="1">
      <alignment horizontal="left" vertical="center" wrapText="1"/>
    </xf>
    <xf numFmtId="0" fontId="13" fillId="0" borderId="20" xfId="0" applyFont="1" applyBorder="1" applyAlignment="1">
      <alignment horizontal="left" vertical="center"/>
    </xf>
    <xf numFmtId="0" fontId="2" fillId="12" borderId="16" xfId="0" applyFont="1" applyFill="1" applyBorder="1" applyAlignment="1">
      <alignment horizontal="left" vertical="center" wrapText="1"/>
    </xf>
    <xf numFmtId="0" fontId="2" fillId="10" borderId="16" xfId="0" applyFont="1" applyFill="1" applyBorder="1" applyAlignment="1">
      <alignment horizontal="left" vertical="center" wrapText="1"/>
    </xf>
    <xf numFmtId="9" fontId="4" fillId="11" borderId="16" xfId="1" applyFont="1" applyFill="1" applyBorder="1" applyAlignment="1">
      <alignment horizontal="left" vertical="center" wrapText="1"/>
    </xf>
    <xf numFmtId="0" fontId="2" fillId="12" borderId="24" xfId="0" applyFont="1" applyFill="1" applyBorder="1" applyAlignment="1">
      <alignment horizontal="left" vertical="center" wrapText="1"/>
    </xf>
    <xf numFmtId="0" fontId="2" fillId="10" borderId="24" xfId="0" applyFont="1" applyFill="1" applyBorder="1" applyAlignment="1">
      <alignment horizontal="left" vertical="center" wrapText="1"/>
    </xf>
    <xf numFmtId="0" fontId="14" fillId="0" borderId="24" xfId="0" applyFont="1" applyBorder="1" applyAlignment="1">
      <alignment horizontal="left" vertical="center"/>
    </xf>
    <xf numFmtId="0" fontId="2" fillId="2" borderId="29" xfId="0" applyFont="1" applyFill="1" applyBorder="1" applyAlignment="1">
      <alignment horizontal="left" vertical="center" wrapText="1"/>
    </xf>
    <xf numFmtId="0" fontId="15" fillId="0" borderId="11" xfId="0" applyFont="1" applyBorder="1" applyAlignment="1">
      <alignment horizontal="left" vertical="center"/>
    </xf>
    <xf numFmtId="0" fontId="15" fillId="0" borderId="1" xfId="0" applyFont="1" applyBorder="1" applyAlignment="1">
      <alignment horizontal="left" vertical="center"/>
    </xf>
    <xf numFmtId="0" fontId="2" fillId="10" borderId="2" xfId="1" applyNumberFormat="1" applyFont="1" applyFill="1" applyBorder="1" applyAlignment="1">
      <alignment horizontal="left" vertical="center" wrapText="1"/>
    </xf>
    <xf numFmtId="10" fontId="3" fillId="4" borderId="2" xfId="0" applyNumberFormat="1" applyFont="1" applyFill="1" applyBorder="1" applyAlignment="1">
      <alignment horizontal="left" vertical="center" wrapText="1"/>
    </xf>
    <xf numFmtId="9" fontId="6" fillId="10" borderId="2" xfId="1" applyFont="1" applyFill="1" applyBorder="1" applyAlignment="1">
      <alignment horizontal="left" vertical="center" wrapText="1"/>
    </xf>
    <xf numFmtId="6" fontId="2" fillId="2" borderId="18" xfId="0" applyNumberFormat="1" applyFont="1" applyFill="1" applyBorder="1" applyAlignment="1">
      <alignment horizontal="left" vertical="center" wrapText="1"/>
    </xf>
    <xf numFmtId="0" fontId="2" fillId="2" borderId="18" xfId="0" applyFont="1" applyFill="1" applyBorder="1" applyAlignment="1">
      <alignment horizontal="left" vertical="center" wrapText="1"/>
    </xf>
    <xf numFmtId="0" fontId="3" fillId="11" borderId="11" xfId="0" applyFont="1" applyFill="1" applyBorder="1" applyAlignment="1">
      <alignment horizontal="left" vertical="center" wrapText="1"/>
    </xf>
    <xf numFmtId="9" fontId="3" fillId="5" borderId="11" xfId="1" applyFont="1" applyFill="1" applyBorder="1" applyAlignment="1">
      <alignment horizontal="left" vertical="center" wrapText="1"/>
    </xf>
    <xf numFmtId="9" fontId="2" fillId="2" borderId="11" xfId="1" applyFont="1" applyFill="1" applyBorder="1" applyAlignment="1">
      <alignment horizontal="left" vertical="center" wrapText="1"/>
    </xf>
    <xf numFmtId="0" fontId="2" fillId="12" borderId="11" xfId="0" applyFont="1" applyFill="1" applyBorder="1" applyAlignment="1">
      <alignment horizontal="left" vertical="center" wrapText="1"/>
    </xf>
    <xf numFmtId="0" fontId="2" fillId="10" borderId="11" xfId="0" applyFont="1" applyFill="1" applyBorder="1" applyAlignment="1">
      <alignment horizontal="left" vertical="center" wrapText="1"/>
    </xf>
    <xf numFmtId="6" fontId="2" fillId="2" borderId="28" xfId="0" applyNumberFormat="1" applyFont="1" applyFill="1" applyBorder="1" applyAlignment="1">
      <alignment horizontal="left" vertical="center" wrapText="1"/>
    </xf>
    <xf numFmtId="0" fontId="2" fillId="12" borderId="1"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14" fillId="0" borderId="1" xfId="0" applyFont="1" applyBorder="1" applyAlignment="1">
      <alignment horizontal="left" vertical="center"/>
    </xf>
    <xf numFmtId="9" fontId="3" fillId="4" borderId="24" xfId="0" applyNumberFormat="1" applyFont="1" applyFill="1" applyBorder="1" applyAlignment="1">
      <alignment horizontal="left" vertical="center" wrapText="1"/>
    </xf>
    <xf numFmtId="0" fontId="2" fillId="2" borderId="33" xfId="0" applyFont="1" applyFill="1" applyBorder="1" applyAlignment="1">
      <alignment horizontal="left" vertical="center" wrapText="1"/>
    </xf>
    <xf numFmtId="9" fontId="3" fillId="5" borderId="15" xfId="0" applyNumberFormat="1" applyFont="1" applyFill="1" applyBorder="1" applyAlignment="1">
      <alignment horizontal="left" vertical="center" wrapText="1"/>
    </xf>
    <xf numFmtId="9" fontId="3" fillId="6" borderId="15" xfId="0" applyNumberFormat="1" applyFont="1" applyFill="1" applyBorder="1" applyAlignment="1">
      <alignment horizontal="left" vertical="center" wrapText="1"/>
    </xf>
    <xf numFmtId="0" fontId="3" fillId="6" borderId="11" xfId="1" applyNumberFormat="1" applyFont="1" applyFill="1" applyBorder="1" applyAlignment="1">
      <alignment horizontal="left" vertical="center" wrapText="1"/>
    </xf>
    <xf numFmtId="1" fontId="2" fillId="10" borderId="24" xfId="0" applyNumberFormat="1" applyFont="1" applyFill="1" applyBorder="1" applyAlignment="1">
      <alignment horizontal="left" vertical="center" wrapText="1"/>
    </xf>
    <xf numFmtId="0" fontId="15" fillId="0" borderId="24" xfId="0" applyFont="1" applyBorder="1" applyAlignment="1">
      <alignment horizontal="left" vertical="center"/>
    </xf>
    <xf numFmtId="1" fontId="2" fillId="10" borderId="11" xfId="0" applyNumberFormat="1" applyFont="1" applyFill="1" applyBorder="1" applyAlignment="1">
      <alignment horizontal="left" vertical="center" wrapText="1"/>
    </xf>
    <xf numFmtId="1" fontId="2" fillId="12" borderId="1" xfId="0" applyNumberFormat="1" applyFont="1" applyFill="1" applyBorder="1" applyAlignment="1">
      <alignment horizontal="left" vertical="center" wrapText="1"/>
    </xf>
    <xf numFmtId="1" fontId="2" fillId="10" borderId="1" xfId="0" applyNumberFormat="1" applyFont="1" applyFill="1" applyBorder="1" applyAlignment="1">
      <alignment horizontal="left" vertical="center" wrapText="1"/>
    </xf>
    <xf numFmtId="0" fontId="2" fillId="2" borderId="22" xfId="1" applyNumberFormat="1" applyFont="1" applyFill="1" applyBorder="1" applyAlignment="1">
      <alignment horizontal="left" vertical="center" wrapText="1"/>
    </xf>
    <xf numFmtId="0" fontId="2" fillId="2" borderId="14" xfId="1" applyNumberFormat="1" applyFont="1" applyFill="1" applyBorder="1" applyAlignment="1">
      <alignment horizontal="left" vertical="center" wrapText="1"/>
    </xf>
    <xf numFmtId="0" fontId="2" fillId="2" borderId="30" xfId="1" applyNumberFormat="1" applyFont="1" applyFill="1" applyBorder="1" applyAlignment="1">
      <alignment horizontal="left" vertical="center" wrapText="1"/>
    </xf>
    <xf numFmtId="0" fontId="2" fillId="2" borderId="25" xfId="1" applyNumberFormat="1" applyFont="1" applyFill="1" applyBorder="1" applyAlignment="1">
      <alignment horizontal="left" vertical="center" wrapText="1"/>
    </xf>
    <xf numFmtId="0" fontId="2" fillId="2" borderId="12" xfId="1" applyNumberFormat="1" applyFont="1" applyFill="1" applyBorder="1" applyAlignment="1">
      <alignment horizontal="left" vertical="center" wrapText="1"/>
    </xf>
    <xf numFmtId="0" fontId="2" fillId="2" borderId="15" xfId="1" applyNumberFormat="1" applyFont="1" applyFill="1" applyBorder="1" applyAlignment="1">
      <alignment horizontal="left" vertical="center" wrapText="1"/>
    </xf>
    <xf numFmtId="0" fontId="2" fillId="2" borderId="1" xfId="1" applyNumberFormat="1" applyFont="1" applyFill="1" applyBorder="1" applyAlignment="1">
      <alignment horizontal="left" vertical="center" wrapText="1"/>
    </xf>
    <xf numFmtId="0" fontId="2" fillId="2" borderId="36" xfId="1" applyNumberFormat="1" applyFont="1" applyFill="1" applyBorder="1" applyAlignment="1">
      <alignment horizontal="left" vertical="center" wrapText="1"/>
    </xf>
    <xf numFmtId="0" fontId="2" fillId="2" borderId="37" xfId="1" applyNumberFormat="1" applyFont="1" applyFill="1" applyBorder="1" applyAlignment="1">
      <alignment horizontal="left" vertical="center" wrapText="1"/>
    </xf>
    <xf numFmtId="0" fontId="2" fillId="2" borderId="11" xfId="1" applyNumberFormat="1" applyFont="1" applyFill="1" applyBorder="1" applyAlignment="1">
      <alignment horizontal="left" vertical="center" wrapText="1"/>
    </xf>
    <xf numFmtId="0" fontId="2" fillId="2" borderId="24" xfId="1" applyNumberFormat="1" applyFont="1" applyFill="1" applyBorder="1" applyAlignment="1">
      <alignment horizontal="left" vertical="center" wrapText="1"/>
    </xf>
    <xf numFmtId="0" fontId="2" fillId="2" borderId="16" xfId="1" quotePrefix="1" applyNumberFormat="1"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13" xfId="0" applyFont="1" applyBorder="1" applyAlignment="1">
      <alignment horizontal="left" vertical="center" wrapText="1"/>
    </xf>
    <xf numFmtId="0" fontId="2" fillId="0" borderId="17" xfId="0" applyFont="1" applyBorder="1" applyAlignment="1">
      <alignment horizontal="left" vertical="center" wrapText="1"/>
    </xf>
    <xf numFmtId="0" fontId="2" fillId="0" borderId="19" xfId="0" applyFont="1" applyBorder="1" applyAlignment="1">
      <alignment horizontal="left" vertical="center" wrapText="1"/>
    </xf>
    <xf numFmtId="0" fontId="2" fillId="0" borderId="18" xfId="0" applyFont="1" applyBorder="1" applyAlignment="1">
      <alignment horizontal="left" vertical="center" wrapText="1"/>
    </xf>
    <xf numFmtId="0" fontId="4" fillId="0" borderId="21" xfId="0" applyFont="1" applyBorder="1" applyAlignment="1">
      <alignment horizontal="left" vertical="center" wrapText="1"/>
    </xf>
    <xf numFmtId="0" fontId="4" fillId="0" borderId="23" xfId="0" applyFont="1" applyBorder="1" applyAlignment="1">
      <alignment horizontal="left" vertical="center" wrapText="1"/>
    </xf>
    <xf numFmtId="0" fontId="4" fillId="0" borderId="26" xfId="0" applyFont="1" applyBorder="1" applyAlignment="1">
      <alignment horizontal="left" vertical="center" wrapText="1"/>
    </xf>
    <xf numFmtId="9" fontId="4" fillId="10" borderId="22" xfId="1" applyFont="1" applyFill="1" applyBorder="1" applyAlignment="1">
      <alignment horizontal="left" vertical="center" wrapText="1"/>
    </xf>
    <xf numFmtId="9" fontId="4" fillId="10" borderId="20" xfId="1" applyFont="1" applyFill="1" applyBorder="1" applyAlignment="1">
      <alignment horizontal="left" vertical="center" wrapText="1"/>
    </xf>
    <xf numFmtId="9" fontId="4" fillId="10" borderId="15" xfId="1" applyFont="1" applyFill="1" applyBorder="1" applyAlignment="1">
      <alignment horizontal="left" vertical="center" wrapText="1"/>
    </xf>
    <xf numFmtId="9" fontId="2" fillId="11" borderId="22" xfId="0" applyNumberFormat="1" applyFont="1" applyFill="1" applyBorder="1" applyAlignment="1">
      <alignment horizontal="left" vertical="center" wrapText="1"/>
    </xf>
    <xf numFmtId="9" fontId="2" fillId="11" borderId="15" xfId="0" applyNumberFormat="1"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 xfId="0" applyFont="1" applyFill="1" applyBorder="1" applyAlignment="1">
      <alignment horizontal="left" vertical="center" wrapText="1"/>
    </xf>
    <xf numFmtId="9" fontId="4" fillId="10" borderId="2" xfId="1" applyFont="1" applyFill="1" applyBorder="1" applyAlignment="1">
      <alignment horizontal="left" vertical="center" wrapText="1"/>
    </xf>
    <xf numFmtId="0" fontId="4" fillId="2" borderId="16" xfId="0" applyFont="1" applyFill="1" applyBorder="1" applyAlignment="1">
      <alignment horizontal="left" vertical="center" wrapText="1"/>
    </xf>
    <xf numFmtId="9" fontId="4" fillId="10" borderId="16" xfId="1" applyFont="1" applyFill="1" applyBorder="1" applyAlignment="1">
      <alignment horizontal="left" vertical="center" wrapText="1"/>
    </xf>
    <xf numFmtId="0" fontId="18" fillId="0" borderId="0" xfId="0" applyFont="1" applyAlignment="1">
      <alignment horizontal="center" vertical="center"/>
    </xf>
    <xf numFmtId="165" fontId="3" fillId="4" borderId="15" xfId="0" applyNumberFormat="1" applyFont="1" applyFill="1" applyBorder="1" applyAlignment="1">
      <alignment horizontal="left" vertical="center" wrapText="1"/>
    </xf>
    <xf numFmtId="165" fontId="3" fillId="5" borderId="15" xfId="0" applyNumberFormat="1" applyFont="1" applyFill="1" applyBorder="1" applyAlignment="1">
      <alignment horizontal="left" vertical="center" wrapText="1"/>
    </xf>
    <xf numFmtId="10" fontId="3" fillId="6" borderId="15" xfId="0" applyNumberFormat="1" applyFont="1" applyFill="1" applyBorder="1" applyAlignment="1">
      <alignment horizontal="left" vertical="center" wrapText="1"/>
    </xf>
    <xf numFmtId="165" fontId="3" fillId="6" borderId="15" xfId="0" applyNumberFormat="1" applyFont="1" applyFill="1" applyBorder="1" applyAlignment="1">
      <alignment horizontal="left" vertical="center" wrapText="1"/>
    </xf>
    <xf numFmtId="165" fontId="2" fillId="4" borderId="11" xfId="0" applyNumberFormat="1" applyFont="1" applyFill="1" applyBorder="1" applyAlignment="1">
      <alignment horizontal="left" vertical="center" wrapText="1"/>
    </xf>
    <xf numFmtId="165" fontId="2" fillId="4" borderId="16" xfId="0" applyNumberFormat="1"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2" xfId="0" applyFont="1" applyFill="1" applyBorder="1" applyAlignment="1">
      <alignment horizontal="left" vertical="center" wrapText="1"/>
    </xf>
    <xf numFmtId="9" fontId="2" fillId="5" borderId="11" xfId="1" applyFont="1" applyFill="1" applyBorder="1" applyAlignment="1">
      <alignment horizontal="left" vertical="center" wrapText="1"/>
    </xf>
    <xf numFmtId="9" fontId="2" fillId="5" borderId="16" xfId="1" applyFont="1" applyFill="1" applyBorder="1" applyAlignment="1">
      <alignment horizontal="left" vertical="center" wrapText="1"/>
    </xf>
    <xf numFmtId="9" fontId="2" fillId="5" borderId="1" xfId="1" applyFont="1" applyFill="1" applyBorder="1" applyAlignment="1">
      <alignment horizontal="left" vertical="center" wrapText="1"/>
    </xf>
    <xf numFmtId="9" fontId="2" fillId="5" borderId="2" xfId="1" applyFont="1" applyFill="1" applyBorder="1" applyAlignment="1">
      <alignment horizontal="left" vertical="center" wrapText="1"/>
    </xf>
    <xf numFmtId="9" fontId="2" fillId="6" borderId="11" xfId="1" applyFont="1" applyFill="1" applyBorder="1" applyAlignment="1">
      <alignment horizontal="left" vertical="center" wrapText="1"/>
    </xf>
    <xf numFmtId="9" fontId="2" fillId="6" borderId="16" xfId="1" applyFont="1" applyFill="1" applyBorder="1" applyAlignment="1">
      <alignment horizontal="left" vertical="center" wrapText="1"/>
    </xf>
    <xf numFmtId="9" fontId="2" fillId="6" borderId="1" xfId="1" applyFont="1" applyFill="1" applyBorder="1" applyAlignment="1">
      <alignment horizontal="left" vertical="center" wrapText="1"/>
    </xf>
    <xf numFmtId="9" fontId="2" fillId="6" borderId="2" xfId="1" applyFont="1" applyFill="1" applyBorder="1" applyAlignment="1">
      <alignment horizontal="left" vertical="center" wrapText="1"/>
    </xf>
    <xf numFmtId="165" fontId="2" fillId="11" borderId="11" xfId="0" applyNumberFormat="1" applyFont="1" applyFill="1" applyBorder="1" applyAlignment="1">
      <alignment horizontal="left" vertical="center" wrapText="1"/>
    </xf>
    <xf numFmtId="165" fontId="2" fillId="11" borderId="16" xfId="0" applyNumberFormat="1" applyFont="1" applyFill="1" applyBorder="1" applyAlignment="1">
      <alignment horizontal="left" vertical="center" wrapText="1"/>
    </xf>
    <xf numFmtId="0" fontId="2" fillId="11" borderId="1" xfId="0" applyFont="1" applyFill="1" applyBorder="1" applyAlignment="1">
      <alignment horizontal="left" vertical="center" wrapText="1"/>
    </xf>
    <xf numFmtId="0" fontId="2" fillId="11" borderId="2" xfId="0" applyFont="1" applyFill="1" applyBorder="1" applyAlignment="1">
      <alignment horizontal="left" vertical="center" wrapText="1"/>
    </xf>
    <xf numFmtId="165" fontId="3" fillId="4" borderId="11" xfId="0" applyNumberFormat="1" applyFont="1" applyFill="1" applyBorder="1" applyAlignment="1">
      <alignment horizontal="left" vertical="center" wrapText="1"/>
    </xf>
    <xf numFmtId="165" fontId="3" fillId="4" borderId="16" xfId="0" applyNumberFormat="1" applyFont="1" applyFill="1" applyBorder="1" applyAlignment="1">
      <alignment horizontal="left" vertical="center" wrapText="1"/>
    </xf>
    <xf numFmtId="165" fontId="3" fillId="4" borderId="1" xfId="0" applyNumberFormat="1" applyFont="1" applyFill="1" applyBorder="1" applyAlignment="1">
      <alignment horizontal="left" vertical="center" wrapText="1"/>
    </xf>
    <xf numFmtId="165" fontId="3" fillId="4" borderId="2" xfId="0" applyNumberFormat="1" applyFont="1" applyFill="1" applyBorder="1" applyAlignment="1">
      <alignment horizontal="left" vertical="center" wrapText="1"/>
    </xf>
    <xf numFmtId="9" fontId="3" fillId="4" borderId="1" xfId="0" applyNumberFormat="1" applyFont="1" applyFill="1" applyBorder="1" applyAlignment="1">
      <alignment horizontal="left" vertical="center" wrapText="1"/>
    </xf>
    <xf numFmtId="9" fontId="3" fillId="6" borderId="1" xfId="0" applyNumberFormat="1" applyFont="1" applyFill="1" applyBorder="1" applyAlignment="1">
      <alignment horizontal="left" vertical="center" wrapText="1"/>
    </xf>
    <xf numFmtId="9" fontId="3" fillId="6" borderId="24"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24" xfId="0" applyFont="1" applyFill="1" applyBorder="1" applyAlignment="1">
      <alignment horizontal="left" vertical="center" wrapText="1"/>
    </xf>
    <xf numFmtId="9" fontId="3" fillId="11" borderId="15" xfId="0" applyNumberFormat="1" applyFont="1" applyFill="1" applyBorder="1" applyAlignment="1">
      <alignment horizontal="left" vertical="center" wrapText="1"/>
    </xf>
    <xf numFmtId="9" fontId="3" fillId="5" borderId="1" xfId="0" applyNumberFormat="1" applyFont="1" applyFill="1" applyBorder="1" applyAlignment="1">
      <alignment horizontal="left" vertical="center" wrapText="1"/>
    </xf>
    <xf numFmtId="9" fontId="3" fillId="4" borderId="11" xfId="0" applyNumberFormat="1" applyFont="1" applyFill="1" applyBorder="1" applyAlignment="1">
      <alignment horizontal="left" vertical="center" wrapText="1"/>
    </xf>
    <xf numFmtId="9" fontId="3" fillId="4" borderId="24" xfId="0" applyNumberFormat="1" applyFont="1" applyFill="1" applyBorder="1" applyAlignment="1">
      <alignment horizontal="left" vertical="center" wrapText="1"/>
    </xf>
    <xf numFmtId="9" fontId="3" fillId="5" borderId="11" xfId="1" applyFont="1" applyFill="1" applyBorder="1" applyAlignment="1">
      <alignment horizontal="left" vertical="center" wrapText="1"/>
    </xf>
    <xf numFmtId="9" fontId="3" fillId="5" borderId="1" xfId="1" applyFont="1" applyFill="1" applyBorder="1" applyAlignment="1">
      <alignment horizontal="left" vertical="center" wrapText="1"/>
    </xf>
    <xf numFmtId="9" fontId="3" fillId="5" borderId="24" xfId="1" applyFont="1" applyFill="1" applyBorder="1" applyAlignment="1">
      <alignment horizontal="left" vertical="center" wrapText="1"/>
    </xf>
    <xf numFmtId="9" fontId="3" fillId="11" borderId="16" xfId="0" applyNumberFormat="1" applyFont="1" applyFill="1" applyBorder="1" applyAlignment="1">
      <alignment horizontal="left" vertical="center" wrapText="1"/>
    </xf>
    <xf numFmtId="0" fontId="17" fillId="0" borderId="0" xfId="0" applyFont="1" applyAlignment="1">
      <alignment horizontal="left" vertical="center"/>
    </xf>
    <xf numFmtId="6" fontId="2" fillId="2" borderId="32" xfId="0" applyNumberFormat="1" applyFont="1" applyFill="1" applyBorder="1" applyAlignment="1">
      <alignment horizontal="left" vertical="top" wrapText="1"/>
    </xf>
    <xf numFmtId="6" fontId="2" fillId="2" borderId="0" xfId="0" applyNumberFormat="1" applyFont="1" applyFill="1" applyAlignment="1">
      <alignment horizontal="left" vertical="top" wrapText="1"/>
    </xf>
    <xf numFmtId="0" fontId="2" fillId="2" borderId="33" xfId="0" applyFont="1" applyFill="1" applyBorder="1" applyAlignment="1">
      <alignment horizontal="left" vertical="top" wrapText="1"/>
    </xf>
    <xf numFmtId="9" fontId="3" fillId="6" borderId="11" xfId="1" applyFont="1" applyFill="1" applyBorder="1" applyAlignment="1">
      <alignment horizontal="left" vertical="center" wrapText="1"/>
    </xf>
    <xf numFmtId="9" fontId="3" fillId="6" borderId="1" xfId="1" applyFont="1" applyFill="1" applyBorder="1" applyAlignment="1">
      <alignment horizontal="left" vertical="center" wrapText="1"/>
    </xf>
    <xf numFmtId="9" fontId="3" fillId="6" borderId="24" xfId="1" applyFont="1" applyFill="1" applyBorder="1" applyAlignment="1">
      <alignment horizontal="left" vertical="center" wrapText="1"/>
    </xf>
    <xf numFmtId="0" fontId="3" fillId="11" borderId="1" xfId="0" applyFont="1" applyFill="1" applyBorder="1" applyAlignment="1">
      <alignment horizontal="left" vertical="center" wrapText="1"/>
    </xf>
    <xf numFmtId="0" fontId="3" fillId="11" borderId="24" xfId="0" applyFont="1" applyFill="1" applyBorder="1" applyAlignment="1">
      <alignment horizontal="left" vertical="center" wrapText="1"/>
    </xf>
    <xf numFmtId="9" fontId="3" fillId="5" borderId="24" xfId="0" applyNumberFormat="1" applyFont="1" applyFill="1" applyBorder="1" applyAlignment="1">
      <alignment horizontal="left" vertical="center" wrapText="1"/>
    </xf>
    <xf numFmtId="165" fontId="3" fillId="11" borderId="11" xfId="0" applyNumberFormat="1" applyFont="1" applyFill="1" applyBorder="1" applyAlignment="1">
      <alignment horizontal="left" vertical="center" wrapText="1"/>
    </xf>
    <xf numFmtId="165" fontId="3" fillId="11" borderId="16" xfId="0" applyNumberFormat="1" applyFont="1" applyFill="1" applyBorder="1" applyAlignment="1">
      <alignment horizontal="left" vertical="center" wrapText="1"/>
    </xf>
    <xf numFmtId="165" fontId="3" fillId="11" borderId="1" xfId="0" applyNumberFormat="1" applyFont="1" applyFill="1" applyBorder="1" applyAlignment="1">
      <alignment horizontal="left" vertical="center" wrapText="1"/>
    </xf>
    <xf numFmtId="165" fontId="3" fillId="11" borderId="2" xfId="0" applyNumberFormat="1" applyFont="1" applyFill="1" applyBorder="1" applyAlignment="1">
      <alignment horizontal="left" vertical="center" wrapText="1"/>
    </xf>
    <xf numFmtId="165" fontId="3" fillId="5" borderId="11" xfId="0" applyNumberFormat="1" applyFont="1" applyFill="1" applyBorder="1" applyAlignment="1">
      <alignment horizontal="left" vertical="center" wrapText="1"/>
    </xf>
    <xf numFmtId="165" fontId="3" fillId="5" borderId="16" xfId="0" applyNumberFormat="1" applyFont="1" applyFill="1" applyBorder="1" applyAlignment="1">
      <alignment horizontal="left" vertical="center" wrapText="1"/>
    </xf>
    <xf numFmtId="165" fontId="3" fillId="5" borderId="1" xfId="0" applyNumberFormat="1" applyFont="1" applyFill="1" applyBorder="1" applyAlignment="1">
      <alignment horizontal="left" vertical="center" wrapText="1"/>
    </xf>
    <xf numFmtId="165" fontId="3" fillId="5" borderId="2" xfId="0" applyNumberFormat="1" applyFont="1" applyFill="1" applyBorder="1" applyAlignment="1">
      <alignment horizontal="left" vertical="center" wrapText="1"/>
    </xf>
    <xf numFmtId="165" fontId="3" fillId="6" borderId="11" xfId="0" applyNumberFormat="1" applyFont="1" applyFill="1" applyBorder="1" applyAlignment="1">
      <alignment horizontal="left" vertical="center" wrapText="1"/>
    </xf>
    <xf numFmtId="165" fontId="3" fillId="6" borderId="16" xfId="0" applyNumberFormat="1" applyFont="1" applyFill="1" applyBorder="1" applyAlignment="1">
      <alignment horizontal="left" vertical="center" wrapText="1"/>
    </xf>
    <xf numFmtId="165" fontId="3" fillId="6" borderId="1" xfId="0" applyNumberFormat="1" applyFont="1" applyFill="1" applyBorder="1" applyAlignment="1">
      <alignment horizontal="left" vertical="center" wrapText="1"/>
    </xf>
    <xf numFmtId="165" fontId="3" fillId="6" borderId="2" xfId="0" applyNumberFormat="1" applyFont="1" applyFill="1" applyBorder="1" applyAlignment="1">
      <alignment horizontal="left" vertical="center" wrapText="1"/>
    </xf>
    <xf numFmtId="0" fontId="3" fillId="11" borderId="22" xfId="0" applyFont="1" applyFill="1" applyBorder="1" applyAlignment="1">
      <alignment horizontal="left" vertical="center" wrapText="1"/>
    </xf>
    <xf numFmtId="0" fontId="3" fillId="11" borderId="15" xfId="0" applyFont="1" applyFill="1" applyBorder="1" applyAlignment="1">
      <alignment horizontal="left" vertical="center" wrapText="1"/>
    </xf>
    <xf numFmtId="0" fontId="3" fillId="11" borderId="20" xfId="0" applyFont="1" applyFill="1" applyBorder="1" applyAlignment="1">
      <alignment horizontal="left" vertical="center" wrapText="1"/>
    </xf>
    <xf numFmtId="9" fontId="3" fillId="11" borderId="22" xfId="0" applyNumberFormat="1" applyFont="1" applyFill="1" applyBorder="1" applyAlignment="1">
      <alignment horizontal="left" vertical="center" wrapText="1"/>
    </xf>
  </cellXfs>
  <cellStyles count="2">
    <cellStyle name="Normal" xfId="0" builtinId="0"/>
    <cellStyle name="Porcentaje" xfId="1" builtinId="5"/>
  </cellStyles>
  <dxfs count="13">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rgb="FF00B050"/>
      </font>
    </dxf>
    <dxf>
      <font>
        <color rgb="FFFF0000"/>
      </font>
    </dxf>
    <dxf>
      <font>
        <color rgb="FFFFC000"/>
      </font>
    </dxf>
    <dxf>
      <font>
        <color theme="1" tint="0.499984740745262"/>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16</xdr:col>
      <xdr:colOff>38100</xdr:colOff>
      <xdr:row>1</xdr:row>
      <xdr:rowOff>307975</xdr:rowOff>
    </xdr:from>
    <xdr:ext cx="22538373" cy="2076450"/>
    <xdr:pic>
      <xdr:nvPicPr>
        <xdr:cNvPr id="33" name="Imagen 32">
          <a:extLst>
            <a:ext uri="{FF2B5EF4-FFF2-40B4-BE49-F238E27FC236}">
              <a16:creationId xmlns:a16="http://schemas.microsoft.com/office/drawing/2014/main" id="{14E1847D-A8E7-4531-8031-B5C4D04DB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20475" y="641350"/>
          <a:ext cx="22538373" cy="207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B10:AS44"/>
  <sheetViews>
    <sheetView showGridLines="0" tabSelected="1" topLeftCell="AA22" zoomScale="40" zoomScaleNormal="40" zoomScaleSheetLayoutView="10" workbookViewId="0">
      <selection activeCell="AM24" sqref="AM24"/>
    </sheetView>
  </sheetViews>
  <sheetFormatPr baseColWidth="10" defaultColWidth="11.42578125" defaultRowHeight="26.25" x14ac:dyDescent="0.25"/>
  <cols>
    <col min="1" max="1" width="9" style="1" customWidth="1"/>
    <col min="2" max="2" width="51.28515625" style="58" customWidth="1"/>
    <col min="3" max="3" width="54.140625" style="1" customWidth="1"/>
    <col min="4" max="4" width="73.85546875" style="1" customWidth="1"/>
    <col min="5" max="5" width="39" style="1" customWidth="1"/>
    <col min="6" max="6" width="37.7109375" style="1" hidden="1" customWidth="1"/>
    <col min="7" max="8" width="27.7109375" style="1" hidden="1" customWidth="1"/>
    <col min="9" max="9" width="34.140625" style="1" hidden="1" customWidth="1"/>
    <col min="10" max="10" width="39.5703125" style="35" customWidth="1"/>
    <col min="11" max="11" width="40.5703125" style="1" customWidth="1"/>
    <col min="12" max="12" width="39.42578125" style="2" hidden="1" customWidth="1"/>
    <col min="13" max="13" width="37.7109375" style="2" hidden="1" customWidth="1"/>
    <col min="14" max="14" width="40.140625" style="2" hidden="1" customWidth="1"/>
    <col min="15" max="15" width="31.28515625" style="2" hidden="1" customWidth="1"/>
    <col min="16" max="16" width="37.140625" style="60" customWidth="1"/>
    <col min="17" max="17" width="39.42578125" style="13" customWidth="1"/>
    <col min="18" max="18" width="29.85546875" style="2" hidden="1" customWidth="1"/>
    <col min="19" max="20" width="27.7109375" style="2" hidden="1" customWidth="1"/>
    <col min="21" max="21" width="80.7109375" style="35" customWidth="1"/>
    <col min="22" max="22" width="39.140625" style="1" bestFit="1" customWidth="1"/>
    <col min="23" max="24" width="27.7109375" style="1" hidden="1" customWidth="1"/>
    <col min="25" max="25" width="33.140625" style="1" hidden="1" customWidth="1"/>
    <col min="26" max="26" width="27.7109375" style="1" hidden="1" customWidth="1"/>
    <col min="27" max="27" width="45.42578125" style="1" customWidth="1"/>
    <col min="28" max="28" width="76.5703125" style="35" customWidth="1"/>
    <col min="29" max="29" width="27.42578125" style="1" bestFit="1" customWidth="1"/>
    <col min="30" max="30" width="17" style="1" customWidth="1"/>
    <col min="31" max="31" width="32.5703125" style="1" customWidth="1"/>
    <col min="32" max="32" width="40.85546875" style="1" customWidth="1"/>
    <col min="33" max="33" width="24.140625" style="1" hidden="1" customWidth="1"/>
    <col min="34" max="34" width="43.140625" style="1" customWidth="1"/>
    <col min="35" max="36" width="15.5703125" style="1" hidden="1" customWidth="1"/>
    <col min="37" max="37" width="34.140625" style="1" hidden="1" customWidth="1"/>
    <col min="38" max="38" width="25.85546875" style="1" hidden="1" customWidth="1"/>
    <col min="39" max="39" width="175.5703125" style="1" customWidth="1"/>
    <col min="40" max="40" width="49.42578125" style="1" hidden="1" customWidth="1"/>
    <col min="41" max="41" width="35.42578125" style="1" customWidth="1"/>
    <col min="42" max="42" width="14.42578125" style="1" customWidth="1"/>
    <col min="43" max="44" width="11.42578125" style="1"/>
    <col min="45" max="45" width="19" style="1" bestFit="1" customWidth="1"/>
    <col min="46" max="16384" width="11.42578125" style="1"/>
  </cols>
  <sheetData>
    <row r="10" spans="2:41" ht="61.5" x14ac:dyDescent="0.25">
      <c r="B10" s="282" t="s">
        <v>159</v>
      </c>
      <c r="C10" s="282"/>
      <c r="D10" s="282"/>
      <c r="E10" s="282"/>
      <c r="F10" s="282"/>
      <c r="G10" s="282"/>
      <c r="H10" s="282"/>
      <c r="I10" s="282"/>
      <c r="J10" s="282"/>
      <c r="K10" s="282"/>
      <c r="L10" s="282"/>
      <c r="M10" s="282"/>
      <c r="N10" s="282"/>
      <c r="O10" s="282"/>
      <c r="P10" s="282"/>
      <c r="Q10" s="282"/>
      <c r="R10" s="282"/>
      <c r="S10" s="282"/>
      <c r="T10" s="282"/>
      <c r="U10" s="282"/>
      <c r="V10" s="282"/>
      <c r="W10" s="282"/>
      <c r="X10" s="282"/>
      <c r="Y10" s="282"/>
      <c r="Z10" s="282"/>
      <c r="AA10" s="282"/>
      <c r="AB10" s="282"/>
      <c r="AC10" s="282"/>
      <c r="AD10" s="282"/>
      <c r="AE10" s="282"/>
      <c r="AF10" s="282"/>
      <c r="AG10" s="282"/>
      <c r="AH10" s="282"/>
      <c r="AI10" s="282"/>
      <c r="AJ10" s="282"/>
      <c r="AK10" s="282"/>
      <c r="AL10" s="282"/>
      <c r="AM10" s="282"/>
      <c r="AN10" s="282"/>
      <c r="AO10" s="282"/>
    </row>
    <row r="11" spans="2:41" ht="33.75" x14ac:dyDescent="0.25">
      <c r="B11" s="57"/>
      <c r="C11" s="31"/>
      <c r="D11" s="31"/>
      <c r="E11" s="31"/>
      <c r="F11" s="31"/>
      <c r="G11" s="31"/>
      <c r="H11" s="31"/>
      <c r="I11" s="31"/>
      <c r="J11" s="34"/>
      <c r="K11" s="31"/>
      <c r="L11" s="31"/>
      <c r="M11" s="31"/>
      <c r="N11" s="31"/>
      <c r="O11" s="31"/>
      <c r="P11" s="57"/>
      <c r="Q11" s="54"/>
      <c r="R11" s="31"/>
      <c r="S11" s="31"/>
      <c r="T11" s="31"/>
      <c r="U11" s="34"/>
      <c r="V11" s="31"/>
      <c r="W11" s="31"/>
      <c r="X11" s="31"/>
      <c r="Y11" s="31"/>
      <c r="Z11" s="31"/>
      <c r="AA11" s="31"/>
      <c r="AB11" s="34"/>
      <c r="AC11" s="31"/>
      <c r="AD11" s="31"/>
      <c r="AE11" s="31"/>
      <c r="AF11" s="31"/>
      <c r="AG11" s="31"/>
      <c r="AH11" s="31"/>
      <c r="AI11" s="31"/>
      <c r="AJ11" s="31"/>
      <c r="AK11" s="31"/>
      <c r="AL11" s="31"/>
      <c r="AM11" s="31"/>
      <c r="AN11" s="31"/>
      <c r="AO11" s="31"/>
    </row>
    <row r="12" spans="2:41" ht="33.75" x14ac:dyDescent="0.25">
      <c r="B12" s="57"/>
      <c r="C12" s="31"/>
      <c r="D12" s="31"/>
      <c r="E12" s="31"/>
      <c r="F12" s="31"/>
      <c r="G12" s="31"/>
      <c r="H12" s="31"/>
      <c r="I12" s="31"/>
      <c r="J12" s="34"/>
      <c r="K12" s="31"/>
      <c r="L12" s="31"/>
      <c r="M12" s="31"/>
      <c r="N12" s="31"/>
      <c r="O12" s="31"/>
      <c r="P12" s="57"/>
      <c r="Q12" s="54"/>
      <c r="R12" s="31"/>
      <c r="S12" s="31"/>
      <c r="T12" s="31"/>
      <c r="U12" s="34"/>
      <c r="V12" s="31"/>
      <c r="W12" s="31"/>
      <c r="X12" s="31"/>
      <c r="Y12" s="31"/>
      <c r="Z12" s="31"/>
      <c r="AA12" s="31"/>
      <c r="AB12" s="34"/>
      <c r="AC12" s="31"/>
      <c r="AD12" s="31"/>
      <c r="AE12" s="31"/>
      <c r="AF12" s="31"/>
      <c r="AG12" s="31"/>
      <c r="AH12" s="31"/>
      <c r="AI12" s="31"/>
      <c r="AJ12" s="31"/>
      <c r="AK12" s="31"/>
      <c r="AL12" s="31"/>
      <c r="AM12" s="31"/>
      <c r="AN12" s="31"/>
      <c r="AO12" s="31"/>
    </row>
    <row r="13" spans="2:41" ht="145.5" customHeight="1" x14ac:dyDescent="0.25">
      <c r="B13" s="57"/>
      <c r="C13" s="4" t="s">
        <v>0</v>
      </c>
      <c r="D13" s="5">
        <v>1.071</v>
      </c>
      <c r="E13" s="31"/>
      <c r="F13" s="31"/>
      <c r="G13" s="31"/>
      <c r="H13" s="31"/>
      <c r="I13" s="31"/>
      <c r="J13" s="34"/>
      <c r="K13" s="31"/>
      <c r="L13" s="31"/>
      <c r="M13" s="31"/>
      <c r="N13" s="31"/>
      <c r="O13" s="31"/>
      <c r="P13" s="57"/>
      <c r="Q13" s="54"/>
      <c r="R13" s="31"/>
      <c r="S13" s="31"/>
      <c r="T13" s="31"/>
      <c r="U13" s="34"/>
      <c r="V13" s="31"/>
      <c r="W13" s="31"/>
      <c r="X13" s="31"/>
      <c r="Y13" s="31"/>
      <c r="Z13" s="31"/>
      <c r="AA13" s="31"/>
      <c r="AB13" s="34"/>
      <c r="AC13" s="31"/>
      <c r="AD13" s="31"/>
      <c r="AE13" s="31"/>
      <c r="AF13" s="31"/>
      <c r="AG13" s="31"/>
      <c r="AH13" s="31"/>
      <c r="AI13" s="31"/>
      <c r="AJ13" s="31"/>
      <c r="AK13" s="31"/>
      <c r="AL13" s="31"/>
      <c r="AM13" s="31"/>
      <c r="AN13" s="31"/>
      <c r="AO13" s="31"/>
    </row>
    <row r="14" spans="2:41" ht="124.5" customHeight="1" x14ac:dyDescent="0.25">
      <c r="B14" s="57"/>
      <c r="C14" s="4" t="s">
        <v>127</v>
      </c>
      <c r="D14" s="5">
        <v>0.217</v>
      </c>
      <c r="E14" s="31"/>
      <c r="F14" s="31"/>
      <c r="G14" s="31"/>
      <c r="H14" s="31"/>
      <c r="I14" s="31"/>
      <c r="J14" s="34"/>
      <c r="K14" s="31"/>
      <c r="L14" s="31"/>
      <c r="M14" s="31"/>
      <c r="N14" s="31"/>
      <c r="O14" s="31"/>
      <c r="P14" s="57"/>
      <c r="Q14" s="54"/>
      <c r="R14" s="31"/>
      <c r="S14" s="31"/>
      <c r="T14" s="31"/>
      <c r="U14" s="34"/>
      <c r="V14" s="31"/>
      <c r="W14" s="31"/>
      <c r="X14" s="31"/>
      <c r="Y14" s="31"/>
      <c r="Z14" s="31"/>
      <c r="AA14" s="31"/>
      <c r="AB14" s="34"/>
      <c r="AC14" s="31"/>
      <c r="AD14" s="31"/>
      <c r="AE14" s="31"/>
      <c r="AF14" s="31"/>
      <c r="AG14" s="31"/>
      <c r="AH14" s="31"/>
      <c r="AI14" s="31"/>
      <c r="AJ14" s="31"/>
      <c r="AK14" s="31"/>
      <c r="AL14" s="31"/>
      <c r="AM14" s="31"/>
      <c r="AN14" s="31"/>
      <c r="AO14" s="31"/>
    </row>
    <row r="15" spans="2:41" ht="60" customHeight="1" thickBot="1" x14ac:dyDescent="0.3">
      <c r="K15" s="3"/>
      <c r="L15" s="3"/>
      <c r="M15" s="3"/>
      <c r="N15" s="3"/>
      <c r="O15" s="3"/>
      <c r="P15" s="59"/>
      <c r="Q15" s="55"/>
      <c r="R15" s="3"/>
      <c r="S15" s="3"/>
      <c r="T15" s="3"/>
      <c r="U15" s="30"/>
      <c r="V15" s="3"/>
      <c r="W15" s="3"/>
      <c r="X15" s="3"/>
      <c r="Y15" s="3"/>
      <c r="Z15" s="3"/>
      <c r="AA15" s="3"/>
      <c r="AB15" s="30"/>
      <c r="AC15" s="3"/>
      <c r="AD15" s="3"/>
      <c r="AE15" s="3"/>
      <c r="AF15" s="3"/>
      <c r="AG15" s="3"/>
      <c r="AH15" s="3"/>
      <c r="AI15" s="3"/>
      <c r="AJ15" s="3"/>
      <c r="AK15" s="3"/>
      <c r="AL15" s="3"/>
      <c r="AM15" s="3"/>
      <c r="AN15" s="3"/>
      <c r="AO15" s="3"/>
    </row>
    <row r="16" spans="2:41" ht="47.25" thickBot="1" x14ac:dyDescent="0.3">
      <c r="F16" s="6" t="s">
        <v>1</v>
      </c>
      <c r="G16" s="7" t="s">
        <v>1</v>
      </c>
      <c r="H16" s="8" t="s">
        <v>1</v>
      </c>
      <c r="I16" s="9"/>
      <c r="L16" s="6" t="s">
        <v>1</v>
      </c>
      <c r="M16" s="7" t="s">
        <v>1</v>
      </c>
      <c r="N16" s="8" t="s">
        <v>1</v>
      </c>
      <c r="R16" s="6"/>
      <c r="S16" s="7"/>
      <c r="T16" s="8"/>
      <c r="W16" s="6" t="s">
        <v>1</v>
      </c>
      <c r="X16" s="7" t="s">
        <v>1</v>
      </c>
      <c r="Y16" s="8" t="s">
        <v>1</v>
      </c>
      <c r="Z16" s="10" t="s">
        <v>1</v>
      </c>
      <c r="AE16" s="11"/>
      <c r="AG16" s="12" t="s">
        <v>1</v>
      </c>
      <c r="AH16" s="13"/>
      <c r="AI16" s="12" t="s">
        <v>1</v>
      </c>
      <c r="AJ16" s="14"/>
      <c r="AK16" s="12" t="s">
        <v>1</v>
      </c>
    </row>
    <row r="17" spans="2:45" ht="189.75" thickBot="1" x14ac:dyDescent="0.3">
      <c r="B17" s="15" t="s">
        <v>149</v>
      </c>
      <c r="C17" s="15" t="s">
        <v>150</v>
      </c>
      <c r="D17" s="15" t="s">
        <v>2</v>
      </c>
      <c r="E17" s="16" t="s">
        <v>3</v>
      </c>
      <c r="F17" s="17" t="s">
        <v>4</v>
      </c>
      <c r="G17" s="18" t="s">
        <v>5</v>
      </c>
      <c r="H17" s="19" t="s">
        <v>6</v>
      </c>
      <c r="I17" s="16" t="s">
        <v>7</v>
      </c>
      <c r="J17" s="16" t="s">
        <v>8</v>
      </c>
      <c r="K17" s="16" t="s">
        <v>3</v>
      </c>
      <c r="L17" s="17" t="s">
        <v>9</v>
      </c>
      <c r="M17" s="18" t="s">
        <v>5</v>
      </c>
      <c r="N17" s="19" t="s">
        <v>6</v>
      </c>
      <c r="O17" s="16" t="s">
        <v>10</v>
      </c>
      <c r="P17" s="16" t="s">
        <v>151</v>
      </c>
      <c r="Q17" s="56" t="s">
        <v>152</v>
      </c>
      <c r="R17" s="17" t="s">
        <v>11</v>
      </c>
      <c r="S17" s="18" t="s">
        <v>5</v>
      </c>
      <c r="T17" s="19" t="s">
        <v>6</v>
      </c>
      <c r="U17" s="16" t="s">
        <v>12</v>
      </c>
      <c r="V17" s="16" t="s">
        <v>152</v>
      </c>
      <c r="W17" s="17" t="s">
        <v>13</v>
      </c>
      <c r="X17" s="18" t="s">
        <v>5</v>
      </c>
      <c r="Y17" s="19" t="s">
        <v>6</v>
      </c>
      <c r="Z17" s="16" t="s">
        <v>14</v>
      </c>
      <c r="AA17" s="16" t="s">
        <v>15</v>
      </c>
      <c r="AB17" s="16" t="s">
        <v>16</v>
      </c>
      <c r="AC17" s="16" t="s">
        <v>17</v>
      </c>
      <c r="AD17" s="16" t="s">
        <v>37</v>
      </c>
      <c r="AE17" s="16" t="s">
        <v>18</v>
      </c>
      <c r="AF17" s="16" t="s">
        <v>19</v>
      </c>
      <c r="AG17" s="61"/>
      <c r="AH17" s="61" t="s">
        <v>20</v>
      </c>
      <c r="AI17" s="62"/>
      <c r="AJ17" s="63"/>
      <c r="AK17" s="20" t="s">
        <v>21</v>
      </c>
      <c r="AL17" s="16" t="s">
        <v>22</v>
      </c>
      <c r="AM17" s="21" t="s">
        <v>23</v>
      </c>
      <c r="AN17" s="21" t="s">
        <v>34</v>
      </c>
      <c r="AO17" s="21" t="s">
        <v>24</v>
      </c>
    </row>
    <row r="18" spans="2:45" ht="229.5" customHeight="1" x14ac:dyDescent="0.25">
      <c r="B18" s="262" t="s">
        <v>145</v>
      </c>
      <c r="C18" s="262" t="s">
        <v>47</v>
      </c>
      <c r="D18" s="267" t="s">
        <v>38</v>
      </c>
      <c r="E18" s="270">
        <v>0.3</v>
      </c>
      <c r="F18" s="287"/>
      <c r="G18" s="291"/>
      <c r="H18" s="295"/>
      <c r="I18" s="299"/>
      <c r="J18" s="275" t="s">
        <v>39</v>
      </c>
      <c r="K18" s="270">
        <v>0.6</v>
      </c>
      <c r="L18" s="303"/>
      <c r="M18" s="334"/>
      <c r="N18" s="338"/>
      <c r="O18" s="330"/>
      <c r="P18" s="67" t="s">
        <v>40</v>
      </c>
      <c r="Q18" s="68">
        <v>0.2</v>
      </c>
      <c r="R18" s="64"/>
      <c r="S18" s="65"/>
      <c r="T18" s="66"/>
      <c r="U18" s="36" t="s">
        <v>42</v>
      </c>
      <c r="V18" s="69">
        <v>1</v>
      </c>
      <c r="W18" s="70"/>
      <c r="X18" s="71"/>
      <c r="Y18" s="72"/>
      <c r="Z18" s="73"/>
      <c r="AA18" s="74" t="s">
        <v>28</v>
      </c>
      <c r="AB18" s="36" t="s">
        <v>44</v>
      </c>
      <c r="AC18" s="36" t="s">
        <v>33</v>
      </c>
      <c r="AD18" s="169">
        <v>100</v>
      </c>
      <c r="AE18" s="170">
        <v>0</v>
      </c>
      <c r="AF18" s="170">
        <v>20</v>
      </c>
      <c r="AG18" s="171"/>
      <c r="AH18" s="172">
        <v>1.2</v>
      </c>
      <c r="AI18" s="173"/>
      <c r="AJ18" s="174"/>
      <c r="AK18" s="175"/>
      <c r="AL18" s="176"/>
      <c r="AM18" s="250" t="s">
        <v>160</v>
      </c>
      <c r="AN18" s="177">
        <v>595000000</v>
      </c>
      <c r="AO18" s="47" t="s">
        <v>45</v>
      </c>
    </row>
    <row r="19" spans="2:45" ht="184.5" customHeight="1" x14ac:dyDescent="0.25">
      <c r="B19" s="263"/>
      <c r="C19" s="263"/>
      <c r="D19" s="268"/>
      <c r="E19" s="272"/>
      <c r="F19" s="288"/>
      <c r="G19" s="292"/>
      <c r="H19" s="296"/>
      <c r="I19" s="300"/>
      <c r="J19" s="276"/>
      <c r="K19" s="272"/>
      <c r="L19" s="304"/>
      <c r="M19" s="335"/>
      <c r="N19" s="339"/>
      <c r="O19" s="331"/>
      <c r="P19" s="80" t="s">
        <v>41</v>
      </c>
      <c r="Q19" s="81">
        <v>0.6</v>
      </c>
      <c r="R19" s="82"/>
      <c r="S19" s="83"/>
      <c r="T19" s="84"/>
      <c r="U19" s="40" t="s">
        <v>43</v>
      </c>
      <c r="V19" s="85">
        <v>1</v>
      </c>
      <c r="W19" s="86"/>
      <c r="X19" s="87"/>
      <c r="Y19" s="88"/>
      <c r="Z19" s="89"/>
      <c r="AA19" s="90" t="s">
        <v>36</v>
      </c>
      <c r="AB19" s="40" t="s">
        <v>46</v>
      </c>
      <c r="AC19" s="40" t="s">
        <v>25</v>
      </c>
      <c r="AD19" s="178">
        <v>1</v>
      </c>
      <c r="AE19" s="179">
        <v>0</v>
      </c>
      <c r="AF19" s="179">
        <v>0</v>
      </c>
      <c r="AG19" s="180"/>
      <c r="AH19" s="181">
        <v>1</v>
      </c>
      <c r="AI19" s="182"/>
      <c r="AJ19" s="183"/>
      <c r="AK19" s="184"/>
      <c r="AL19" s="185"/>
      <c r="AM19" s="251" t="s">
        <v>161</v>
      </c>
      <c r="AN19" s="28"/>
      <c r="AO19" s="49">
        <v>9</v>
      </c>
    </row>
    <row r="20" spans="2:45" ht="184.5" customHeight="1" x14ac:dyDescent="0.25">
      <c r="B20" s="265"/>
      <c r="C20" s="263"/>
      <c r="D20" s="268"/>
      <c r="E20" s="272"/>
      <c r="F20" s="288"/>
      <c r="G20" s="292"/>
      <c r="H20" s="296"/>
      <c r="I20" s="300"/>
      <c r="J20" s="280"/>
      <c r="K20" s="281"/>
      <c r="L20" s="304"/>
      <c r="M20" s="335"/>
      <c r="N20" s="339"/>
      <c r="O20" s="331"/>
      <c r="P20" s="80" t="s">
        <v>132</v>
      </c>
      <c r="Q20" s="81">
        <v>0.2</v>
      </c>
      <c r="R20" s="82"/>
      <c r="S20" s="83"/>
      <c r="T20" s="84"/>
      <c r="U20" s="40" t="s">
        <v>133</v>
      </c>
      <c r="V20" s="85">
        <v>1</v>
      </c>
      <c r="W20" s="86"/>
      <c r="X20" s="87"/>
      <c r="Y20" s="88"/>
      <c r="Z20" s="89"/>
      <c r="AA20" s="90" t="s">
        <v>36</v>
      </c>
      <c r="AB20" s="40" t="s">
        <v>134</v>
      </c>
      <c r="AC20" s="40" t="s">
        <v>25</v>
      </c>
      <c r="AD20" s="178">
        <v>0</v>
      </c>
      <c r="AE20" s="179">
        <v>0</v>
      </c>
      <c r="AF20" s="179">
        <v>0</v>
      </c>
      <c r="AG20" s="180"/>
      <c r="AH20" s="181">
        <v>0</v>
      </c>
      <c r="AI20" s="182"/>
      <c r="AJ20" s="183"/>
      <c r="AK20" s="184"/>
      <c r="AL20" s="185"/>
      <c r="AM20" s="251" t="s">
        <v>135</v>
      </c>
      <c r="AN20" s="28"/>
      <c r="AO20" s="49">
        <v>9</v>
      </c>
    </row>
    <row r="21" spans="2:45" ht="184.5" customHeight="1" x14ac:dyDescent="0.25">
      <c r="B21" s="266" t="s">
        <v>146</v>
      </c>
      <c r="C21" s="263"/>
      <c r="D21" s="268"/>
      <c r="E21" s="272"/>
      <c r="F21" s="288"/>
      <c r="G21" s="292"/>
      <c r="H21" s="296"/>
      <c r="I21" s="300"/>
      <c r="J21" s="278" t="s">
        <v>113</v>
      </c>
      <c r="K21" s="279">
        <v>0.4</v>
      </c>
      <c r="L21" s="304"/>
      <c r="M21" s="335"/>
      <c r="N21" s="339"/>
      <c r="O21" s="331"/>
      <c r="P21" s="79" t="s">
        <v>114</v>
      </c>
      <c r="Q21" s="93">
        <v>0.5</v>
      </c>
      <c r="R21" s="76"/>
      <c r="S21" s="77"/>
      <c r="T21" s="78"/>
      <c r="U21" s="41" t="s">
        <v>116</v>
      </c>
      <c r="V21" s="75">
        <v>1</v>
      </c>
      <c r="W21" s="94"/>
      <c r="X21" s="95"/>
      <c r="Y21" s="96"/>
      <c r="Z21" s="97"/>
      <c r="AA21" s="90" t="s">
        <v>118</v>
      </c>
      <c r="AB21" s="40" t="s">
        <v>119</v>
      </c>
      <c r="AC21" s="40" t="s">
        <v>25</v>
      </c>
      <c r="AD21" s="178">
        <v>1</v>
      </c>
      <c r="AE21" s="179">
        <v>0</v>
      </c>
      <c r="AF21" s="179">
        <v>0</v>
      </c>
      <c r="AG21" s="180"/>
      <c r="AH21" s="186">
        <v>1</v>
      </c>
      <c r="AI21" s="187"/>
      <c r="AJ21" s="188"/>
      <c r="AK21" s="189"/>
      <c r="AL21" s="190"/>
      <c r="AM21" s="252" t="s">
        <v>129</v>
      </c>
      <c r="AN21" s="191"/>
      <c r="AO21" s="50">
        <v>9</v>
      </c>
    </row>
    <row r="22" spans="2:45" ht="241.5" customHeight="1" thickBot="1" x14ac:dyDescent="0.3">
      <c r="B22" s="264"/>
      <c r="C22" s="263"/>
      <c r="D22" s="269"/>
      <c r="E22" s="271"/>
      <c r="F22" s="289"/>
      <c r="G22" s="293"/>
      <c r="H22" s="297"/>
      <c r="I22" s="301"/>
      <c r="J22" s="277"/>
      <c r="K22" s="271"/>
      <c r="L22" s="305"/>
      <c r="M22" s="336"/>
      <c r="N22" s="340"/>
      <c r="O22" s="332"/>
      <c r="P22" s="99" t="s">
        <v>115</v>
      </c>
      <c r="Q22" s="100">
        <v>0.5</v>
      </c>
      <c r="R22" s="283">
        <f>SUM(W22:W23)*Q18</f>
        <v>0</v>
      </c>
      <c r="S22" s="284">
        <f>+R22/Q18</f>
        <v>0</v>
      </c>
      <c r="T22" s="285">
        <f>SUM(Y22:Y23)/Q18</f>
        <v>0</v>
      </c>
      <c r="U22" s="51" t="s">
        <v>117</v>
      </c>
      <c r="V22" s="101">
        <v>1</v>
      </c>
      <c r="W22" s="102"/>
      <c r="X22" s="103"/>
      <c r="Y22" s="104"/>
      <c r="Z22" s="105"/>
      <c r="AA22" s="106" t="s">
        <v>28</v>
      </c>
      <c r="AB22" s="51" t="s">
        <v>120</v>
      </c>
      <c r="AC22" s="51" t="s">
        <v>33</v>
      </c>
      <c r="AD22" s="192">
        <v>30</v>
      </c>
      <c r="AE22" s="193">
        <v>0</v>
      </c>
      <c r="AF22" s="193">
        <v>20</v>
      </c>
      <c r="AG22" s="194"/>
      <c r="AH22" s="195">
        <v>1.2</v>
      </c>
      <c r="AI22" s="196" t="s">
        <v>26</v>
      </c>
      <c r="AJ22" s="197" t="s">
        <v>26</v>
      </c>
      <c r="AK22" s="198">
        <f>+AF18/AD22</f>
        <v>0.66666666666666663</v>
      </c>
      <c r="AL22" s="199"/>
      <c r="AM22" s="253" t="s">
        <v>162</v>
      </c>
      <c r="AN22" s="32"/>
      <c r="AO22" s="48" t="s">
        <v>121</v>
      </c>
      <c r="AR22" s="23"/>
      <c r="AS22" s="24"/>
    </row>
    <row r="23" spans="2:45" ht="337.5" customHeight="1" x14ac:dyDescent="0.25">
      <c r="B23" s="262" t="s">
        <v>145</v>
      </c>
      <c r="C23" s="263"/>
      <c r="D23" s="267" t="s">
        <v>48</v>
      </c>
      <c r="E23" s="270">
        <v>0.25</v>
      </c>
      <c r="F23" s="289"/>
      <c r="G23" s="293"/>
      <c r="H23" s="297"/>
      <c r="I23" s="301"/>
      <c r="J23" s="275" t="s">
        <v>58</v>
      </c>
      <c r="K23" s="270">
        <v>1</v>
      </c>
      <c r="L23" s="305"/>
      <c r="M23" s="336"/>
      <c r="N23" s="340"/>
      <c r="O23" s="332"/>
      <c r="P23" s="107" t="s">
        <v>49</v>
      </c>
      <c r="Q23" s="108">
        <v>0.1</v>
      </c>
      <c r="R23" s="283"/>
      <c r="S23" s="284"/>
      <c r="T23" s="286"/>
      <c r="U23" s="38" t="s">
        <v>59</v>
      </c>
      <c r="V23" s="75">
        <v>1</v>
      </c>
      <c r="W23" s="109"/>
      <c r="X23" s="110"/>
      <c r="Y23" s="111"/>
      <c r="Z23" s="112"/>
      <c r="AA23" s="113" t="s">
        <v>28</v>
      </c>
      <c r="AB23" s="38" t="s">
        <v>68</v>
      </c>
      <c r="AC23" s="38" t="s">
        <v>75</v>
      </c>
      <c r="AD23" s="200">
        <v>1</v>
      </c>
      <c r="AE23" s="201">
        <v>0</v>
      </c>
      <c r="AF23" s="201">
        <v>0</v>
      </c>
      <c r="AG23" s="202"/>
      <c r="AH23" s="186">
        <v>1</v>
      </c>
      <c r="AI23" s="203" t="s">
        <v>26</v>
      </c>
      <c r="AJ23" s="204" t="s">
        <v>26</v>
      </c>
      <c r="AK23" s="205">
        <f t="shared" ref="AK23:AK36" si="0">+AF23/AD23</f>
        <v>0</v>
      </c>
      <c r="AL23" s="206"/>
      <c r="AM23" s="254" t="s">
        <v>173</v>
      </c>
      <c r="AN23" s="33">
        <v>182461598</v>
      </c>
      <c r="AO23" s="52">
        <v>9</v>
      </c>
      <c r="AS23" s="23"/>
    </row>
    <row r="24" spans="2:45" ht="264" customHeight="1" x14ac:dyDescent="0.25">
      <c r="B24" s="263"/>
      <c r="C24" s="263"/>
      <c r="D24" s="268"/>
      <c r="E24" s="272"/>
      <c r="F24" s="289"/>
      <c r="G24" s="293"/>
      <c r="H24" s="297"/>
      <c r="I24" s="301"/>
      <c r="J24" s="276"/>
      <c r="K24" s="272"/>
      <c r="L24" s="306"/>
      <c r="M24" s="337"/>
      <c r="N24" s="341"/>
      <c r="O24" s="333"/>
      <c r="P24" s="116" t="s">
        <v>50</v>
      </c>
      <c r="Q24" s="117">
        <v>0.1</v>
      </c>
      <c r="R24" s="114">
        <f>SUM(W24:W24)*Q24</f>
        <v>0</v>
      </c>
      <c r="S24" s="115">
        <f>+R24/Q24</f>
        <v>0</v>
      </c>
      <c r="T24" s="118" cm="1">
        <f t="array" ref="T24">SUM(Y24:Y24/Q24)</f>
        <v>0</v>
      </c>
      <c r="U24" s="39" t="s">
        <v>60</v>
      </c>
      <c r="V24" s="92">
        <v>1</v>
      </c>
      <c r="W24" s="119"/>
      <c r="X24" s="120"/>
      <c r="Y24" s="121"/>
      <c r="Z24" s="122"/>
      <c r="AA24" s="123" t="s">
        <v>36</v>
      </c>
      <c r="AB24" s="39" t="s">
        <v>69</v>
      </c>
      <c r="AC24" s="39" t="s">
        <v>32</v>
      </c>
      <c r="AD24" s="207">
        <v>173.38</v>
      </c>
      <c r="AE24" s="208">
        <v>31.12</v>
      </c>
      <c r="AF24" s="208">
        <v>49.4</v>
      </c>
      <c r="AG24" s="209"/>
      <c r="AH24" s="210">
        <v>1.2</v>
      </c>
      <c r="AI24" s="182" t="s">
        <v>26</v>
      </c>
      <c r="AJ24" s="183" t="s">
        <v>26</v>
      </c>
      <c r="AK24" s="184">
        <f t="shared" si="0"/>
        <v>0.28492328988349291</v>
      </c>
      <c r="AL24" s="185"/>
      <c r="AM24" s="255" t="s">
        <v>163</v>
      </c>
      <c r="AN24" s="28">
        <v>746359556</v>
      </c>
      <c r="AO24" s="29">
        <v>9</v>
      </c>
    </row>
    <row r="25" spans="2:45" ht="225" customHeight="1" x14ac:dyDescent="0.25">
      <c r="B25" s="263"/>
      <c r="C25" s="263"/>
      <c r="D25" s="268"/>
      <c r="E25" s="272"/>
      <c r="F25" s="289"/>
      <c r="G25" s="293"/>
      <c r="H25" s="297"/>
      <c r="I25" s="301"/>
      <c r="J25" s="276"/>
      <c r="K25" s="272"/>
      <c r="L25" s="310"/>
      <c r="M25" s="313"/>
      <c r="N25" s="308"/>
      <c r="O25" s="327"/>
      <c r="P25" s="81" t="s">
        <v>51</v>
      </c>
      <c r="Q25" s="81">
        <v>0.1</v>
      </c>
      <c r="R25" s="307"/>
      <c r="S25" s="313"/>
      <c r="T25" s="308"/>
      <c r="U25" s="40" t="s">
        <v>61</v>
      </c>
      <c r="V25" s="129">
        <v>1</v>
      </c>
      <c r="W25" s="86"/>
      <c r="X25" s="87"/>
      <c r="Y25" s="88"/>
      <c r="Z25" s="89"/>
      <c r="AA25" s="130" t="s">
        <v>36</v>
      </c>
      <c r="AB25" s="40" t="s">
        <v>126</v>
      </c>
      <c r="AC25" s="40" t="s">
        <v>32</v>
      </c>
      <c r="AD25" s="178">
        <v>224.63</v>
      </c>
      <c r="AE25" s="179">
        <v>30.28</v>
      </c>
      <c r="AF25" s="179">
        <v>104.8</v>
      </c>
      <c r="AG25" s="211"/>
      <c r="AH25" s="181">
        <v>1.2</v>
      </c>
      <c r="AI25" s="182" t="s">
        <v>26</v>
      </c>
      <c r="AJ25" s="183" t="s">
        <v>26</v>
      </c>
      <c r="AK25" s="184">
        <f t="shared" si="0"/>
        <v>0.46654498508658682</v>
      </c>
      <c r="AL25" s="185"/>
      <c r="AM25" s="251" t="s">
        <v>164</v>
      </c>
      <c r="AN25" s="28">
        <v>10000000000</v>
      </c>
      <c r="AO25" s="29">
        <v>9</v>
      </c>
    </row>
    <row r="26" spans="2:45" ht="180.75" customHeight="1" x14ac:dyDescent="0.25">
      <c r="B26" s="263"/>
      <c r="C26" s="263"/>
      <c r="D26" s="268"/>
      <c r="E26" s="272"/>
      <c r="F26" s="290"/>
      <c r="G26" s="294"/>
      <c r="H26" s="298"/>
      <c r="I26" s="302"/>
      <c r="J26" s="276"/>
      <c r="K26" s="272"/>
      <c r="L26" s="310"/>
      <c r="M26" s="313"/>
      <c r="N26" s="308"/>
      <c r="O26" s="327"/>
      <c r="P26" s="81" t="s">
        <v>52</v>
      </c>
      <c r="Q26" s="81">
        <v>0.1</v>
      </c>
      <c r="R26" s="307"/>
      <c r="S26" s="313"/>
      <c r="T26" s="308"/>
      <c r="U26" s="40" t="s">
        <v>62</v>
      </c>
      <c r="V26" s="129">
        <v>1</v>
      </c>
      <c r="W26" s="86"/>
      <c r="X26" s="87"/>
      <c r="Y26" s="88"/>
      <c r="Z26" s="89"/>
      <c r="AA26" s="130" t="s">
        <v>36</v>
      </c>
      <c r="AB26" s="40" t="s">
        <v>70</v>
      </c>
      <c r="AC26" s="40" t="s">
        <v>32</v>
      </c>
      <c r="AD26" s="178">
        <v>336.96</v>
      </c>
      <c r="AE26" s="179">
        <v>43.55</v>
      </c>
      <c r="AF26" s="179">
        <v>102.85</v>
      </c>
      <c r="AG26" s="211"/>
      <c r="AH26" s="181">
        <v>1.2</v>
      </c>
      <c r="AI26" s="212" t="s">
        <v>26</v>
      </c>
      <c r="AJ26" s="188" t="s">
        <v>26</v>
      </c>
      <c r="AK26" s="213">
        <f t="shared" si="0"/>
        <v>0.30522910731244063</v>
      </c>
      <c r="AL26" s="214"/>
      <c r="AM26" s="256" t="s">
        <v>165</v>
      </c>
      <c r="AN26" s="28">
        <v>300000000</v>
      </c>
      <c r="AO26" s="29">
        <v>9</v>
      </c>
    </row>
    <row r="27" spans="2:45" ht="180.75" customHeight="1" x14ac:dyDescent="0.25">
      <c r="B27" s="263"/>
      <c r="C27" s="263"/>
      <c r="D27" s="268"/>
      <c r="E27" s="272"/>
      <c r="F27" s="290"/>
      <c r="G27" s="294"/>
      <c r="H27" s="298"/>
      <c r="I27" s="302"/>
      <c r="J27" s="276"/>
      <c r="K27" s="272"/>
      <c r="L27" s="310"/>
      <c r="M27" s="313"/>
      <c r="N27" s="308"/>
      <c r="O27" s="327"/>
      <c r="P27" s="81" t="s">
        <v>53</v>
      </c>
      <c r="Q27" s="81">
        <v>0.1</v>
      </c>
      <c r="R27" s="128"/>
      <c r="S27" s="125"/>
      <c r="T27" s="126"/>
      <c r="U27" s="40" t="s">
        <v>63</v>
      </c>
      <c r="V27" s="129">
        <v>1</v>
      </c>
      <c r="W27" s="86"/>
      <c r="X27" s="87"/>
      <c r="Y27" s="88"/>
      <c r="Z27" s="89"/>
      <c r="AA27" s="130" t="s">
        <v>36</v>
      </c>
      <c r="AB27" s="40" t="s">
        <v>71</v>
      </c>
      <c r="AC27" s="40" t="s">
        <v>76</v>
      </c>
      <c r="AD27" s="178">
        <v>1</v>
      </c>
      <c r="AE27" s="179">
        <v>1</v>
      </c>
      <c r="AF27" s="179">
        <v>1</v>
      </c>
      <c r="AG27" s="211"/>
      <c r="AH27" s="181">
        <v>1</v>
      </c>
      <c r="AI27" s="212"/>
      <c r="AJ27" s="188"/>
      <c r="AK27" s="213">
        <f t="shared" si="0"/>
        <v>1</v>
      </c>
      <c r="AL27" s="214"/>
      <c r="AM27" s="257" t="s">
        <v>130</v>
      </c>
      <c r="AN27" s="28"/>
      <c r="AO27" s="29">
        <v>9</v>
      </c>
    </row>
    <row r="28" spans="2:45" ht="409.6" customHeight="1" x14ac:dyDescent="0.25">
      <c r="B28" s="263"/>
      <c r="C28" s="263"/>
      <c r="D28" s="268"/>
      <c r="E28" s="272"/>
      <c r="F28" s="290"/>
      <c r="G28" s="294"/>
      <c r="H28" s="298"/>
      <c r="I28" s="302"/>
      <c r="J28" s="276"/>
      <c r="K28" s="272"/>
      <c r="L28" s="310"/>
      <c r="M28" s="313"/>
      <c r="N28" s="308"/>
      <c r="O28" s="327"/>
      <c r="P28" s="81" t="s">
        <v>54</v>
      </c>
      <c r="Q28" s="81">
        <v>0.1</v>
      </c>
      <c r="R28" s="128"/>
      <c r="S28" s="125"/>
      <c r="T28" s="126"/>
      <c r="U28" s="40" t="s">
        <v>64</v>
      </c>
      <c r="V28" s="129">
        <v>1</v>
      </c>
      <c r="W28" s="86"/>
      <c r="X28" s="87"/>
      <c r="Y28" s="88"/>
      <c r="Z28" s="89"/>
      <c r="AA28" s="130" t="s">
        <v>31</v>
      </c>
      <c r="AB28" s="40" t="s">
        <v>72</v>
      </c>
      <c r="AC28" s="40" t="s">
        <v>75</v>
      </c>
      <c r="AD28" s="178">
        <v>3</v>
      </c>
      <c r="AE28" s="179">
        <v>0</v>
      </c>
      <c r="AF28" s="179">
        <v>3</v>
      </c>
      <c r="AG28" s="211"/>
      <c r="AH28" s="181">
        <v>1.2</v>
      </c>
      <c r="AI28" s="212"/>
      <c r="AJ28" s="188"/>
      <c r="AK28" s="213">
        <f t="shared" si="0"/>
        <v>1</v>
      </c>
      <c r="AL28" s="214"/>
      <c r="AM28" s="257" t="s">
        <v>153</v>
      </c>
      <c r="AN28" s="28"/>
      <c r="AO28" s="29" t="s">
        <v>122</v>
      </c>
    </row>
    <row r="29" spans="2:45" ht="180.75" customHeight="1" x14ac:dyDescent="0.25">
      <c r="B29" s="263"/>
      <c r="C29" s="263"/>
      <c r="D29" s="268"/>
      <c r="E29" s="272"/>
      <c r="F29" s="290"/>
      <c r="G29" s="294"/>
      <c r="H29" s="298"/>
      <c r="I29" s="302"/>
      <c r="J29" s="276"/>
      <c r="K29" s="272"/>
      <c r="L29" s="310"/>
      <c r="M29" s="313"/>
      <c r="N29" s="308"/>
      <c r="O29" s="327"/>
      <c r="P29" s="81" t="s">
        <v>55</v>
      </c>
      <c r="Q29" s="81">
        <v>0.1</v>
      </c>
      <c r="R29" s="128"/>
      <c r="S29" s="125"/>
      <c r="T29" s="126"/>
      <c r="U29" s="40" t="s">
        <v>65</v>
      </c>
      <c r="V29" s="129">
        <v>1</v>
      </c>
      <c r="W29" s="86"/>
      <c r="X29" s="87"/>
      <c r="Y29" s="88"/>
      <c r="Z29" s="89"/>
      <c r="AA29" s="130" t="s">
        <v>31</v>
      </c>
      <c r="AB29" s="40" t="s">
        <v>128</v>
      </c>
      <c r="AC29" s="40" t="s">
        <v>75</v>
      </c>
      <c r="AD29" s="178">
        <v>2</v>
      </c>
      <c r="AE29" s="179">
        <v>1</v>
      </c>
      <c r="AF29" s="179">
        <v>1</v>
      </c>
      <c r="AG29" s="211"/>
      <c r="AH29" s="181">
        <v>1</v>
      </c>
      <c r="AI29" s="212"/>
      <c r="AJ29" s="188"/>
      <c r="AK29" s="213">
        <f t="shared" si="0"/>
        <v>0.5</v>
      </c>
      <c r="AL29" s="214"/>
      <c r="AM29" s="257" t="s">
        <v>156</v>
      </c>
      <c r="AN29" s="28"/>
      <c r="AO29" s="29">
        <v>8.9</v>
      </c>
    </row>
    <row r="30" spans="2:45" ht="180.75" customHeight="1" x14ac:dyDescent="0.25">
      <c r="B30" s="263"/>
      <c r="C30" s="263"/>
      <c r="D30" s="268"/>
      <c r="E30" s="272"/>
      <c r="F30" s="290"/>
      <c r="G30" s="294"/>
      <c r="H30" s="298"/>
      <c r="I30" s="302"/>
      <c r="J30" s="276"/>
      <c r="K30" s="272"/>
      <c r="L30" s="310"/>
      <c r="M30" s="313"/>
      <c r="N30" s="308"/>
      <c r="O30" s="327"/>
      <c r="P30" s="81" t="s">
        <v>56</v>
      </c>
      <c r="Q30" s="81">
        <v>0.2</v>
      </c>
      <c r="R30" s="128"/>
      <c r="S30" s="125"/>
      <c r="T30" s="126"/>
      <c r="U30" s="40" t="s">
        <v>66</v>
      </c>
      <c r="V30" s="129">
        <v>1</v>
      </c>
      <c r="W30" s="86"/>
      <c r="X30" s="87"/>
      <c r="Y30" s="88"/>
      <c r="Z30" s="89"/>
      <c r="AA30" s="130" t="s">
        <v>27</v>
      </c>
      <c r="AB30" s="40" t="s">
        <v>73</v>
      </c>
      <c r="AC30" s="40" t="s">
        <v>33</v>
      </c>
      <c r="AD30" s="178">
        <v>100</v>
      </c>
      <c r="AE30" s="179">
        <v>0</v>
      </c>
      <c r="AF30" s="179">
        <v>0</v>
      </c>
      <c r="AG30" s="211"/>
      <c r="AH30" s="181">
        <v>1</v>
      </c>
      <c r="AI30" s="212"/>
      <c r="AJ30" s="188"/>
      <c r="AK30" s="213">
        <f t="shared" si="0"/>
        <v>0</v>
      </c>
      <c r="AL30" s="214"/>
      <c r="AM30" s="257" t="s">
        <v>157</v>
      </c>
      <c r="AN30" s="28"/>
      <c r="AO30" s="29" t="s">
        <v>123</v>
      </c>
    </row>
    <row r="31" spans="2:45" ht="242.25" customHeight="1" thickBot="1" x14ac:dyDescent="0.3">
      <c r="B31" s="264"/>
      <c r="C31" s="264"/>
      <c r="D31" s="269"/>
      <c r="E31" s="271"/>
      <c r="F31" s="290"/>
      <c r="G31" s="294"/>
      <c r="H31" s="298"/>
      <c r="I31" s="302"/>
      <c r="J31" s="277"/>
      <c r="K31" s="271"/>
      <c r="L31" s="311"/>
      <c r="M31" s="329"/>
      <c r="N31" s="309"/>
      <c r="O31" s="328"/>
      <c r="P31" s="117" t="s">
        <v>57</v>
      </c>
      <c r="Q31" s="117">
        <v>0.1</v>
      </c>
      <c r="R31" s="227" t="e">
        <f>SUM(W31:W31)*#REF!</f>
        <v>#REF!</v>
      </c>
      <c r="S31" s="162" t="e">
        <f>+R31/#REF!</f>
        <v>#REF!</v>
      </c>
      <c r="T31" s="118" t="e" cm="1">
        <f t="array" ref="T31">SUM(Y31:Y31/#REF!)</f>
        <v>#REF!</v>
      </c>
      <c r="U31" s="39" t="s">
        <v>67</v>
      </c>
      <c r="V31" s="228">
        <v>1</v>
      </c>
      <c r="W31" s="119"/>
      <c r="X31" s="120"/>
      <c r="Y31" s="121"/>
      <c r="Z31" s="122"/>
      <c r="AA31" s="165" t="s">
        <v>31</v>
      </c>
      <c r="AB31" s="39" t="s">
        <v>74</v>
      </c>
      <c r="AC31" s="39" t="s">
        <v>25</v>
      </c>
      <c r="AD31" s="207">
        <v>12</v>
      </c>
      <c r="AE31" s="226">
        <v>9</v>
      </c>
      <c r="AF31" s="226">
        <v>9</v>
      </c>
      <c r="AG31" s="209"/>
      <c r="AH31" s="210">
        <v>1</v>
      </c>
      <c r="AI31" s="212" t="s">
        <v>26</v>
      </c>
      <c r="AJ31" s="188" t="s">
        <v>26</v>
      </c>
      <c r="AK31" s="213">
        <f t="shared" si="0"/>
        <v>0.75</v>
      </c>
      <c r="AL31" s="214"/>
      <c r="AM31" s="258" t="s">
        <v>154</v>
      </c>
      <c r="AN31" s="229">
        <v>64657040</v>
      </c>
      <c r="AO31" s="230" t="s">
        <v>124</v>
      </c>
    </row>
    <row r="32" spans="2:45" ht="270.75" customHeight="1" x14ac:dyDescent="0.25">
      <c r="B32" s="262" t="s">
        <v>145</v>
      </c>
      <c r="C32" s="262" t="s">
        <v>143</v>
      </c>
      <c r="D32" s="267" t="s">
        <v>77</v>
      </c>
      <c r="E32" s="270">
        <v>0.2</v>
      </c>
      <c r="F32" s="138"/>
      <c r="G32" s="139"/>
      <c r="H32" s="140"/>
      <c r="I32" s="273"/>
      <c r="J32" s="275" t="s">
        <v>78</v>
      </c>
      <c r="K32" s="270">
        <v>1</v>
      </c>
      <c r="L32" s="141"/>
      <c r="M32" s="142"/>
      <c r="N32" s="143"/>
      <c r="O32" s="312"/>
      <c r="P32" s="231" t="s">
        <v>79</v>
      </c>
      <c r="Q32" s="68">
        <v>0.3</v>
      </c>
      <c r="R32" s="314" t="e">
        <f>SUM(W32:W34)*#REF!</f>
        <v>#REF!</v>
      </c>
      <c r="S32" s="316" t="e">
        <f>+R32/#REF!</f>
        <v>#REF!</v>
      </c>
      <c r="T32" s="324" t="e" cm="1">
        <f t="array" ref="T32">SUM(Y32:Y34/#REF!)</f>
        <v>#REF!</v>
      </c>
      <c r="U32" s="36" t="s">
        <v>81</v>
      </c>
      <c r="V32" s="69">
        <v>1</v>
      </c>
      <c r="W32" s="70"/>
      <c r="X32" s="71"/>
      <c r="Y32" s="72"/>
      <c r="Z32" s="73"/>
      <c r="AA32" s="233" t="s">
        <v>28</v>
      </c>
      <c r="AB32" s="36" t="s">
        <v>82</v>
      </c>
      <c r="AC32" s="36" t="s">
        <v>33</v>
      </c>
      <c r="AD32" s="234">
        <v>30</v>
      </c>
      <c r="AE32" s="235">
        <v>0</v>
      </c>
      <c r="AF32" s="235">
        <v>20</v>
      </c>
      <c r="AG32" s="171"/>
      <c r="AH32" s="172">
        <v>1.2</v>
      </c>
      <c r="AI32" s="173" t="s">
        <v>26</v>
      </c>
      <c r="AJ32" s="174" t="s">
        <v>26</v>
      </c>
      <c r="AK32" s="175" t="e">
        <f>+AF32/#REF!</f>
        <v>#REF!</v>
      </c>
      <c r="AL32" s="176"/>
      <c r="AM32" s="259" t="s">
        <v>166</v>
      </c>
      <c r="AN32" s="236">
        <v>33024100000</v>
      </c>
      <c r="AO32" s="52" t="s">
        <v>45</v>
      </c>
    </row>
    <row r="33" spans="2:43" ht="270.75" customHeight="1" x14ac:dyDescent="0.25">
      <c r="B33" s="263"/>
      <c r="C33" s="263"/>
      <c r="D33" s="268"/>
      <c r="E33" s="272"/>
      <c r="F33" s="146"/>
      <c r="G33" s="147"/>
      <c r="H33" s="148"/>
      <c r="I33" s="274"/>
      <c r="J33" s="276"/>
      <c r="K33" s="272"/>
      <c r="L33" s="141"/>
      <c r="M33" s="142"/>
      <c r="N33" s="143"/>
      <c r="O33" s="312"/>
      <c r="P33" s="127" t="s">
        <v>80</v>
      </c>
      <c r="Q33" s="81">
        <v>0.3</v>
      </c>
      <c r="R33" s="307"/>
      <c r="S33" s="317"/>
      <c r="T33" s="325"/>
      <c r="U33" s="40" t="s">
        <v>137</v>
      </c>
      <c r="V33" s="85">
        <v>1</v>
      </c>
      <c r="W33" s="86"/>
      <c r="X33" s="87"/>
      <c r="Y33" s="88"/>
      <c r="Z33" s="89"/>
      <c r="AA33" s="130" t="s">
        <v>28</v>
      </c>
      <c r="AB33" s="40" t="s">
        <v>83</v>
      </c>
      <c r="AC33" s="40" t="s">
        <v>84</v>
      </c>
      <c r="AD33" s="237">
        <v>1</v>
      </c>
      <c r="AE33" s="238">
        <v>0</v>
      </c>
      <c r="AF33" s="238">
        <v>0</v>
      </c>
      <c r="AG33" s="211"/>
      <c r="AH33" s="181">
        <v>1</v>
      </c>
      <c r="AI33" s="182" t="s">
        <v>26</v>
      </c>
      <c r="AJ33" s="239" t="s">
        <v>26</v>
      </c>
      <c r="AK33" s="184">
        <f>+AF33/AD31</f>
        <v>0</v>
      </c>
      <c r="AL33" s="185"/>
      <c r="AM33" s="256" t="s">
        <v>155</v>
      </c>
      <c r="AN33" s="28"/>
      <c r="AO33" s="29" t="s">
        <v>121</v>
      </c>
    </row>
    <row r="34" spans="2:43" ht="261" customHeight="1" thickBot="1" x14ac:dyDescent="0.3">
      <c r="B34" s="264"/>
      <c r="C34" s="263"/>
      <c r="D34" s="269"/>
      <c r="E34" s="271"/>
      <c r="F34" s="98"/>
      <c r="G34" s="149"/>
      <c r="H34" s="150"/>
      <c r="I34" s="274"/>
      <c r="J34" s="277"/>
      <c r="K34" s="271"/>
      <c r="L34" s="141"/>
      <c r="M34" s="142"/>
      <c r="N34" s="143"/>
      <c r="O34" s="312"/>
      <c r="P34" s="135" t="s">
        <v>136</v>
      </c>
      <c r="Q34" s="136">
        <v>0.4</v>
      </c>
      <c r="R34" s="315"/>
      <c r="S34" s="318"/>
      <c r="T34" s="326"/>
      <c r="U34" s="37" t="s">
        <v>138</v>
      </c>
      <c r="V34" s="101">
        <v>1</v>
      </c>
      <c r="W34" s="102"/>
      <c r="X34" s="103"/>
      <c r="Y34" s="104"/>
      <c r="Z34" s="105"/>
      <c r="AA34" s="137" t="s">
        <v>36</v>
      </c>
      <c r="AB34" s="37" t="s">
        <v>139</v>
      </c>
      <c r="AC34" s="37" t="s">
        <v>25</v>
      </c>
      <c r="AD34" s="220">
        <v>1</v>
      </c>
      <c r="AE34" s="221">
        <v>0</v>
      </c>
      <c r="AF34" s="221">
        <v>0</v>
      </c>
      <c r="AG34" s="194"/>
      <c r="AH34" s="195">
        <v>0</v>
      </c>
      <c r="AI34" s="196" t="s">
        <v>26</v>
      </c>
      <c r="AJ34" s="222" t="s">
        <v>26</v>
      </c>
      <c r="AK34" s="198">
        <f>+AF34/AD32</f>
        <v>0</v>
      </c>
      <c r="AL34" s="199"/>
      <c r="AM34" s="260" t="s">
        <v>135</v>
      </c>
      <c r="AN34" s="223"/>
      <c r="AO34" s="223">
        <v>16.170000000000002</v>
      </c>
    </row>
    <row r="35" spans="2:43" ht="293.25" customHeight="1" thickBot="1" x14ac:dyDescent="0.3">
      <c r="B35" s="262" t="s">
        <v>147</v>
      </c>
      <c r="C35" s="263"/>
      <c r="D35" s="267" t="s">
        <v>85</v>
      </c>
      <c r="E35" s="270">
        <v>0.1</v>
      </c>
      <c r="F35" s="98"/>
      <c r="G35" s="149"/>
      <c r="H35" s="150"/>
      <c r="I35" s="274"/>
      <c r="J35" s="275" t="s">
        <v>86</v>
      </c>
      <c r="K35" s="270">
        <v>1</v>
      </c>
      <c r="L35" s="141"/>
      <c r="M35" s="142"/>
      <c r="N35" s="143"/>
      <c r="O35" s="312"/>
      <c r="P35" s="231" t="s">
        <v>87</v>
      </c>
      <c r="Q35" s="68">
        <v>0.5</v>
      </c>
      <c r="R35" s="151">
        <f>SUM(W35:W35)*Q32</f>
        <v>0</v>
      </c>
      <c r="S35" s="232">
        <f>+R35/Q32</f>
        <v>0</v>
      </c>
      <c r="T35" s="244" cm="1">
        <f t="array" ref="T35">SUM(Y35:Y35/Q32)</f>
        <v>0</v>
      </c>
      <c r="U35" s="36" t="s">
        <v>89</v>
      </c>
      <c r="V35" s="69">
        <v>1</v>
      </c>
      <c r="W35" s="70"/>
      <c r="X35" s="71"/>
      <c r="Y35" s="72"/>
      <c r="Z35" s="73"/>
      <c r="AA35" s="233" t="s">
        <v>27</v>
      </c>
      <c r="AB35" s="36" t="s">
        <v>91</v>
      </c>
      <c r="AC35" s="36" t="s">
        <v>25</v>
      </c>
      <c r="AD35" s="169">
        <v>1</v>
      </c>
      <c r="AE35" s="170">
        <v>0</v>
      </c>
      <c r="AF35" s="170">
        <v>0</v>
      </c>
      <c r="AG35" s="171"/>
      <c r="AH35" s="172">
        <v>1</v>
      </c>
      <c r="AI35" s="173" t="s">
        <v>26</v>
      </c>
      <c r="AJ35" s="174" t="s">
        <v>26</v>
      </c>
      <c r="AK35" s="175">
        <f t="shared" si="0"/>
        <v>0</v>
      </c>
      <c r="AL35" s="176"/>
      <c r="AM35" s="259" t="s">
        <v>167</v>
      </c>
      <c r="AN35" s="241" t="s">
        <v>35</v>
      </c>
      <c r="AO35" s="53">
        <v>16.170000000000002</v>
      </c>
    </row>
    <row r="36" spans="2:43" ht="265.5" customHeight="1" thickBot="1" x14ac:dyDescent="0.3">
      <c r="B36" s="263"/>
      <c r="C36" s="264"/>
      <c r="D36" s="269"/>
      <c r="E36" s="271"/>
      <c r="F36" s="98"/>
      <c r="G36" s="149"/>
      <c r="H36" s="150"/>
      <c r="I36" s="274"/>
      <c r="J36" s="277"/>
      <c r="K36" s="271"/>
      <c r="L36" s="151"/>
      <c r="M36" s="152"/>
      <c r="N36" s="153"/>
      <c r="O36" s="345"/>
      <c r="P36" s="136" t="s">
        <v>88</v>
      </c>
      <c r="Q36" s="136">
        <v>0.5</v>
      </c>
      <c r="R36" s="240"/>
      <c r="S36" s="133"/>
      <c r="T36" s="134"/>
      <c r="U36" s="37" t="s">
        <v>90</v>
      </c>
      <c r="V36" s="101">
        <v>1</v>
      </c>
      <c r="W36" s="102"/>
      <c r="X36" s="103"/>
      <c r="Y36" s="104"/>
      <c r="Z36" s="105"/>
      <c r="AA36" s="137" t="s">
        <v>27</v>
      </c>
      <c r="AB36" s="37" t="s">
        <v>92</v>
      </c>
      <c r="AC36" s="37" t="s">
        <v>93</v>
      </c>
      <c r="AD36" s="215">
        <v>1</v>
      </c>
      <c r="AE36" s="245">
        <v>0</v>
      </c>
      <c r="AF36" s="221">
        <v>0</v>
      </c>
      <c r="AG36" s="194"/>
      <c r="AH36" s="195">
        <v>1</v>
      </c>
      <c r="AI36" s="196"/>
      <c r="AJ36" s="246"/>
      <c r="AK36" s="198">
        <f t="shared" si="0"/>
        <v>0</v>
      </c>
      <c r="AL36" s="199"/>
      <c r="AM36" s="260" t="s">
        <v>168</v>
      </c>
      <c r="AN36" s="321">
        <v>4351815240292</v>
      </c>
      <c r="AO36" s="43">
        <v>16.170000000000002</v>
      </c>
      <c r="AQ36" s="25"/>
    </row>
    <row r="37" spans="2:43" ht="265.5" customHeight="1" thickBot="1" x14ac:dyDescent="0.3">
      <c r="B37" s="262" t="s">
        <v>148</v>
      </c>
      <c r="C37" s="262" t="s">
        <v>144</v>
      </c>
      <c r="D37" s="267" t="s">
        <v>94</v>
      </c>
      <c r="E37" s="270">
        <v>0.15</v>
      </c>
      <c r="F37" s="98"/>
      <c r="G37" s="149"/>
      <c r="H37" s="150"/>
      <c r="I37" s="274"/>
      <c r="J37" s="275" t="s">
        <v>95</v>
      </c>
      <c r="K37" s="270">
        <v>0.6</v>
      </c>
      <c r="L37" s="154"/>
      <c r="M37" s="155"/>
      <c r="N37" s="156"/>
      <c r="O37" s="312"/>
      <c r="P37" s="312" t="s">
        <v>97</v>
      </c>
      <c r="Q37" s="312">
        <v>1</v>
      </c>
      <c r="R37" s="141"/>
      <c r="S37" s="242"/>
      <c r="T37" s="243"/>
      <c r="U37" s="36" t="s">
        <v>98</v>
      </c>
      <c r="V37" s="69">
        <v>0.4</v>
      </c>
      <c r="W37" s="70"/>
      <c r="X37" s="71"/>
      <c r="Y37" s="72"/>
      <c r="Z37" s="73"/>
      <c r="AA37" s="233" t="s">
        <v>27</v>
      </c>
      <c r="AB37" s="36" t="s">
        <v>99</v>
      </c>
      <c r="AC37" s="36" t="s">
        <v>25</v>
      </c>
      <c r="AD37" s="169">
        <v>5</v>
      </c>
      <c r="AE37" s="247">
        <v>0</v>
      </c>
      <c r="AF37" s="235">
        <v>0</v>
      </c>
      <c r="AG37" s="171"/>
      <c r="AH37" s="172">
        <v>1</v>
      </c>
      <c r="AI37" s="173"/>
      <c r="AJ37" s="224"/>
      <c r="AK37" s="175"/>
      <c r="AL37" s="176"/>
      <c r="AM37" s="259" t="s">
        <v>169</v>
      </c>
      <c r="AN37" s="322"/>
      <c r="AO37" s="43" t="s">
        <v>125</v>
      </c>
      <c r="AQ37" s="25"/>
    </row>
    <row r="38" spans="2:43" ht="237" customHeight="1" thickBot="1" x14ac:dyDescent="0.3">
      <c r="B38" s="263"/>
      <c r="C38" s="263"/>
      <c r="D38" s="268"/>
      <c r="E38" s="272"/>
      <c r="F38" s="98"/>
      <c r="G38" s="149"/>
      <c r="H38" s="150"/>
      <c r="I38" s="274"/>
      <c r="J38" s="280"/>
      <c r="K38" s="281"/>
      <c r="L38" s="128"/>
      <c r="M38" s="125"/>
      <c r="N38" s="126"/>
      <c r="O38" s="312"/>
      <c r="P38" s="319"/>
      <c r="Q38" s="319"/>
      <c r="R38" s="151"/>
      <c r="S38" s="152"/>
      <c r="T38" s="153"/>
      <c r="U38" s="40" t="s">
        <v>141</v>
      </c>
      <c r="V38" s="85">
        <v>0.6</v>
      </c>
      <c r="W38" s="86"/>
      <c r="X38" s="87"/>
      <c r="Y38" s="88"/>
      <c r="Z38" s="89"/>
      <c r="AA38" s="130" t="s">
        <v>27</v>
      </c>
      <c r="AB38" s="40" t="s">
        <v>142</v>
      </c>
      <c r="AC38" s="40" t="s">
        <v>140</v>
      </c>
      <c r="AD38" s="248">
        <v>0</v>
      </c>
      <c r="AE38" s="249">
        <v>0</v>
      </c>
      <c r="AF38" s="249">
        <v>0</v>
      </c>
      <c r="AG38" s="211"/>
      <c r="AH38" s="181">
        <v>0</v>
      </c>
      <c r="AI38" s="182" t="s">
        <v>26</v>
      </c>
      <c r="AJ38" s="225" t="s">
        <v>26</v>
      </c>
      <c r="AK38" s="184" t="e">
        <f t="shared" ref="AK38:AK42" si="1">+AF38/AD38</f>
        <v>#DIV/0!</v>
      </c>
      <c r="AL38" s="185"/>
      <c r="AM38" s="256" t="s">
        <v>135</v>
      </c>
      <c r="AN38" s="323"/>
      <c r="AO38" s="42" t="s">
        <v>125</v>
      </c>
      <c r="AQ38" s="25"/>
    </row>
    <row r="39" spans="2:43" ht="213.75" customHeight="1" x14ac:dyDescent="0.25">
      <c r="B39" s="263"/>
      <c r="C39" s="263"/>
      <c r="D39" s="268"/>
      <c r="E39" s="272"/>
      <c r="F39" s="98"/>
      <c r="G39" s="149"/>
      <c r="H39" s="150"/>
      <c r="I39" s="274"/>
      <c r="J39" s="278" t="s">
        <v>96</v>
      </c>
      <c r="K39" s="279">
        <v>0.4</v>
      </c>
      <c r="L39" s="157"/>
      <c r="M39" s="152"/>
      <c r="N39" s="153"/>
      <c r="O39" s="342"/>
      <c r="P39" s="144" t="s">
        <v>100</v>
      </c>
      <c r="Q39" s="93">
        <v>0.25</v>
      </c>
      <c r="R39" s="158">
        <f>+W39*Q39</f>
        <v>0</v>
      </c>
      <c r="S39" s="155">
        <f>+R39/Q39</f>
        <v>0</v>
      </c>
      <c r="T39" s="156">
        <f>+Y39/Q39</f>
        <v>0</v>
      </c>
      <c r="U39" s="41" t="s">
        <v>104</v>
      </c>
      <c r="V39" s="91">
        <v>1</v>
      </c>
      <c r="W39" s="109"/>
      <c r="X39" s="110"/>
      <c r="Y39" s="111"/>
      <c r="Z39" s="112"/>
      <c r="AA39" s="145" t="s">
        <v>27</v>
      </c>
      <c r="AB39" s="41" t="s">
        <v>109</v>
      </c>
      <c r="AC39" s="41" t="s">
        <v>33</v>
      </c>
      <c r="AD39" s="217">
        <v>100</v>
      </c>
      <c r="AE39" s="218">
        <v>0</v>
      </c>
      <c r="AF39" s="218">
        <v>0</v>
      </c>
      <c r="AG39" s="202"/>
      <c r="AH39" s="219">
        <v>1</v>
      </c>
      <c r="AI39" s="203" t="s">
        <v>26</v>
      </c>
      <c r="AJ39" s="204" t="s">
        <v>26</v>
      </c>
      <c r="AK39" s="205">
        <f t="shared" si="1"/>
        <v>0</v>
      </c>
      <c r="AL39" s="206"/>
      <c r="AM39" s="261" t="s">
        <v>170</v>
      </c>
      <c r="AN39" s="44">
        <v>97359978684</v>
      </c>
      <c r="AO39" s="42">
        <v>16</v>
      </c>
    </row>
    <row r="40" spans="2:43" ht="257.25" customHeight="1" x14ac:dyDescent="0.25">
      <c r="B40" s="263"/>
      <c r="C40" s="263"/>
      <c r="D40" s="268"/>
      <c r="E40" s="272"/>
      <c r="F40" s="98"/>
      <c r="G40" s="149"/>
      <c r="H40" s="150"/>
      <c r="I40" s="274"/>
      <c r="J40" s="276"/>
      <c r="K40" s="272"/>
      <c r="L40" s="124"/>
      <c r="M40" s="125"/>
      <c r="N40" s="126"/>
      <c r="O40" s="343"/>
      <c r="P40" s="127" t="s">
        <v>101</v>
      </c>
      <c r="Q40" s="81">
        <v>0.25</v>
      </c>
      <c r="R40" s="124">
        <f>+W40*Q40</f>
        <v>0</v>
      </c>
      <c r="S40" s="125">
        <f>+R40/Q40</f>
        <v>0</v>
      </c>
      <c r="T40" s="126">
        <f>+Y40/Q40</f>
        <v>0</v>
      </c>
      <c r="U40" s="40" t="s">
        <v>105</v>
      </c>
      <c r="V40" s="85">
        <v>1</v>
      </c>
      <c r="W40" s="86"/>
      <c r="X40" s="87"/>
      <c r="Y40" s="88"/>
      <c r="Z40" s="89"/>
      <c r="AA40" s="130" t="s">
        <v>108</v>
      </c>
      <c r="AB40" s="40" t="s">
        <v>110</v>
      </c>
      <c r="AC40" s="40" t="s">
        <v>25</v>
      </c>
      <c r="AD40" s="178">
        <v>4</v>
      </c>
      <c r="AE40" s="179">
        <v>2</v>
      </c>
      <c r="AF40" s="179">
        <v>2</v>
      </c>
      <c r="AG40" s="211"/>
      <c r="AH40" s="181">
        <v>1</v>
      </c>
      <c r="AI40" s="182" t="s">
        <v>26</v>
      </c>
      <c r="AJ40" s="183" t="s">
        <v>26</v>
      </c>
      <c r="AK40" s="184">
        <f t="shared" si="1"/>
        <v>0.5</v>
      </c>
      <c r="AL40" s="185"/>
      <c r="AM40" s="256" t="s">
        <v>158</v>
      </c>
      <c r="AN40" s="46">
        <v>6042022926</v>
      </c>
      <c r="AO40" s="22">
        <v>8.17</v>
      </c>
    </row>
    <row r="41" spans="2:43" ht="257.25" customHeight="1" x14ac:dyDescent="0.25">
      <c r="B41" s="263"/>
      <c r="C41" s="263"/>
      <c r="D41" s="268"/>
      <c r="E41" s="272"/>
      <c r="F41" s="131"/>
      <c r="G41" s="159"/>
      <c r="H41" s="160"/>
      <c r="I41" s="274"/>
      <c r="J41" s="276"/>
      <c r="K41" s="272"/>
      <c r="L41" s="161"/>
      <c r="M41" s="162"/>
      <c r="N41" s="163"/>
      <c r="O41" s="343"/>
      <c r="P41" s="164" t="s">
        <v>102</v>
      </c>
      <c r="Q41" s="81">
        <v>0.25</v>
      </c>
      <c r="R41" s="161"/>
      <c r="S41" s="162"/>
      <c r="T41" s="163"/>
      <c r="U41" s="39" t="s">
        <v>106</v>
      </c>
      <c r="V41" s="92">
        <v>1</v>
      </c>
      <c r="W41" s="119"/>
      <c r="X41" s="120"/>
      <c r="Y41" s="121"/>
      <c r="Z41" s="122"/>
      <c r="AA41" s="165" t="s">
        <v>29</v>
      </c>
      <c r="AB41" s="39" t="s">
        <v>111</v>
      </c>
      <c r="AC41" s="39" t="s">
        <v>33</v>
      </c>
      <c r="AD41" s="207">
        <v>100</v>
      </c>
      <c r="AE41" s="226">
        <v>0</v>
      </c>
      <c r="AF41" s="226">
        <v>50</v>
      </c>
      <c r="AG41" s="209"/>
      <c r="AH41" s="210">
        <v>1.2</v>
      </c>
      <c r="AI41" s="212"/>
      <c r="AJ41" s="188"/>
      <c r="AK41" s="213">
        <f t="shared" si="1"/>
        <v>0.5</v>
      </c>
      <c r="AL41" s="214"/>
      <c r="AM41" s="256" t="s">
        <v>171</v>
      </c>
      <c r="AN41" s="46"/>
      <c r="AO41" s="22">
        <v>16.170000000000002</v>
      </c>
    </row>
    <row r="42" spans="2:43" ht="192.75" customHeight="1" thickBot="1" x14ac:dyDescent="0.3">
      <c r="B42" s="264"/>
      <c r="C42" s="264"/>
      <c r="D42" s="269"/>
      <c r="E42" s="271"/>
      <c r="F42" s="166"/>
      <c r="G42" s="167"/>
      <c r="H42" s="168"/>
      <c r="I42" s="274"/>
      <c r="J42" s="277"/>
      <c r="K42" s="271"/>
      <c r="L42" s="132"/>
      <c r="M42" s="133"/>
      <c r="N42" s="134"/>
      <c r="O42" s="344"/>
      <c r="P42" s="135" t="s">
        <v>103</v>
      </c>
      <c r="Q42" s="136">
        <v>0.25</v>
      </c>
      <c r="R42" s="132">
        <f>+W42*Q42</f>
        <v>0</v>
      </c>
      <c r="S42" s="133">
        <f>+R42/Q42</f>
        <v>0</v>
      </c>
      <c r="T42" s="134">
        <f>+Y42/Q42</f>
        <v>0</v>
      </c>
      <c r="U42" s="37" t="s">
        <v>107</v>
      </c>
      <c r="V42" s="101">
        <v>1</v>
      </c>
      <c r="W42" s="102"/>
      <c r="X42" s="103"/>
      <c r="Y42" s="104"/>
      <c r="Z42" s="105"/>
      <c r="AA42" s="137" t="s">
        <v>27</v>
      </c>
      <c r="AB42" s="37" t="s">
        <v>112</v>
      </c>
      <c r="AC42" s="37" t="s">
        <v>30</v>
      </c>
      <c r="AD42" s="220">
        <v>1</v>
      </c>
      <c r="AE42" s="221">
        <v>0</v>
      </c>
      <c r="AF42" s="221">
        <v>0</v>
      </c>
      <c r="AG42" s="194"/>
      <c r="AH42" s="195">
        <v>1</v>
      </c>
      <c r="AI42" s="196" t="s">
        <v>26</v>
      </c>
      <c r="AJ42" s="216" t="s">
        <v>26</v>
      </c>
      <c r="AK42" s="198">
        <f t="shared" si="1"/>
        <v>0</v>
      </c>
      <c r="AL42" s="199"/>
      <c r="AM42" s="260" t="s">
        <v>172</v>
      </c>
      <c r="AN42" s="45">
        <v>4056837754</v>
      </c>
      <c r="AO42" s="26">
        <v>16.170000000000002</v>
      </c>
    </row>
    <row r="43" spans="2:43" ht="31.5" x14ac:dyDescent="0.25">
      <c r="B43" s="320"/>
      <c r="C43" s="320"/>
      <c r="D43" s="320"/>
      <c r="E43" s="320"/>
      <c r="F43" s="320"/>
      <c r="G43" s="320"/>
      <c r="H43" s="320"/>
      <c r="I43" s="320"/>
      <c r="J43" s="320"/>
      <c r="K43" s="320"/>
      <c r="L43" s="320"/>
      <c r="M43" s="320"/>
      <c r="N43" s="320"/>
      <c r="O43" s="320"/>
      <c r="P43" s="320"/>
    </row>
    <row r="44" spans="2:43" x14ac:dyDescent="0.25">
      <c r="B44" s="59" t="s">
        <v>131</v>
      </c>
      <c r="AM44" s="27"/>
      <c r="AN44" s="27"/>
      <c r="AO44" s="27"/>
    </row>
  </sheetData>
  <autoFilter ref="D17:AM42" xr:uid="{0E8F8555-1EAE-49D9-BBA9-1382328AF5D6}">
    <filterColumn colId="29" showButton="0"/>
    <filterColumn colId="30" showButton="0"/>
    <filterColumn colId="31" showButton="0"/>
  </autoFilter>
  <mergeCells count="63">
    <mergeCell ref="B43:P43"/>
    <mergeCell ref="AN36:AN38"/>
    <mergeCell ref="E23:E31"/>
    <mergeCell ref="D23:D31"/>
    <mergeCell ref="D32:D34"/>
    <mergeCell ref="D35:D36"/>
    <mergeCell ref="E35:E36"/>
    <mergeCell ref="T32:T34"/>
    <mergeCell ref="T25:T26"/>
    <mergeCell ref="O25:O31"/>
    <mergeCell ref="M25:M31"/>
    <mergeCell ref="O18:O24"/>
    <mergeCell ref="M18:M24"/>
    <mergeCell ref="N18:N24"/>
    <mergeCell ref="O39:O42"/>
    <mergeCell ref="O36:O38"/>
    <mergeCell ref="O32:O35"/>
    <mergeCell ref="S25:S26"/>
    <mergeCell ref="R32:R34"/>
    <mergeCell ref="S32:S34"/>
    <mergeCell ref="P37:P38"/>
    <mergeCell ref="Q37:Q38"/>
    <mergeCell ref="B10:AO10"/>
    <mergeCell ref="R22:R23"/>
    <mergeCell ref="S22:S23"/>
    <mergeCell ref="T22:T23"/>
    <mergeCell ref="F18:F31"/>
    <mergeCell ref="G18:G31"/>
    <mergeCell ref="H18:H31"/>
    <mergeCell ref="I18:I31"/>
    <mergeCell ref="L18:L24"/>
    <mergeCell ref="R25:R26"/>
    <mergeCell ref="N25:N31"/>
    <mergeCell ref="L25:L31"/>
    <mergeCell ref="J23:J31"/>
    <mergeCell ref="K23:K31"/>
    <mergeCell ref="K35:K36"/>
    <mergeCell ref="E18:E22"/>
    <mergeCell ref="I32:I42"/>
    <mergeCell ref="J32:J34"/>
    <mergeCell ref="K32:K34"/>
    <mergeCell ref="J35:J36"/>
    <mergeCell ref="J39:J42"/>
    <mergeCell ref="K39:K42"/>
    <mergeCell ref="J37:J38"/>
    <mergeCell ref="K37:K38"/>
    <mergeCell ref="J18:J20"/>
    <mergeCell ref="K18:K20"/>
    <mergeCell ref="J21:J22"/>
    <mergeCell ref="E32:E34"/>
    <mergeCell ref="K21:K22"/>
    <mergeCell ref="E37:E42"/>
    <mergeCell ref="D37:D42"/>
    <mergeCell ref="C18:C31"/>
    <mergeCell ref="C32:C36"/>
    <mergeCell ref="C37:C42"/>
    <mergeCell ref="D18:D22"/>
    <mergeCell ref="B37:B42"/>
    <mergeCell ref="B18:B20"/>
    <mergeCell ref="B21:B22"/>
    <mergeCell ref="B23:B31"/>
    <mergeCell ref="B32:B34"/>
    <mergeCell ref="B35:B36"/>
  </mergeCells>
  <conditionalFormatting sqref="AI18:AI31">
    <cfRule type="expression" dxfId="12" priority="40">
      <formula>+AND(AG18&gt;0%,AG18&lt;=69.9999999999999%,#REF!&lt;&gt;0%)</formula>
    </cfRule>
    <cfRule type="expression" dxfId="11" priority="41">
      <formula>+AND(#REF!=0%,#REF!=0%)</formula>
    </cfRule>
    <cfRule type="expression" dxfId="10" priority="42">
      <formula>+AND(AG18&gt;=70%,AG18&lt;90%)</formula>
    </cfRule>
    <cfRule type="expression" dxfId="9" priority="43">
      <formula>+AND(#REF!&lt;&gt;0%,#REF!=0%)</formula>
    </cfRule>
    <cfRule type="expression" dxfId="8" priority="44">
      <formula>AG18&gt;=90%</formula>
    </cfRule>
  </conditionalFormatting>
  <conditionalFormatting sqref="AI22">
    <cfRule type="expression" dxfId="7" priority="45">
      <formula>+AND(AG22&gt;=70%,AG22&lt;90%)</formula>
    </cfRule>
    <cfRule type="expression" dxfId="6" priority="46">
      <formula>+AND(AE18&lt;&gt;0%,AF18=0%)</formula>
    </cfRule>
    <cfRule type="expression" dxfId="5" priority="47">
      <formula>AG22&gt;=90%</formula>
    </cfRule>
  </conditionalFormatting>
  <conditionalFormatting sqref="AI32:AI42">
    <cfRule type="expression" dxfId="4" priority="7">
      <formula>+AND(AG32&gt;0%,AG32&lt;=69.9999999999999%,AE32&lt;&gt;0%)</formula>
    </cfRule>
    <cfRule type="expression" dxfId="3" priority="8">
      <formula>+AND(AE32=0%,AF32=0%)</formula>
    </cfRule>
    <cfRule type="expression" dxfId="2" priority="9">
      <formula>+AND(AG32&gt;=70%,AG32&lt;90%)</formula>
    </cfRule>
    <cfRule type="expression" dxfId="1" priority="10">
      <formula>+AND(AE32&lt;&gt;0%,AF32=0%)</formula>
    </cfRule>
    <cfRule type="expression" dxfId="0" priority="11">
      <formula>AG32&gt;=90%</formula>
    </cfRule>
  </conditionalFormatting>
  <conditionalFormatting sqref="AL36:AL37">
    <cfRule type="iconSet" priority="12">
      <iconSet iconSet="4TrafficLights">
        <cfvo type="percent" val="0"/>
        <cfvo type="num" val="0" gte="0"/>
        <cfvo type="num" val="70"/>
        <cfvo type="num" val="90" gte="0"/>
      </iconSet>
    </cfRule>
  </conditionalFormatting>
  <conditionalFormatting sqref="AL38">
    <cfRule type="iconSet" priority="18">
      <iconSet iconSet="4TrafficLights">
        <cfvo type="percent" val="0"/>
        <cfvo type="num" val="0" gte="0"/>
        <cfvo type="num" val="70"/>
        <cfvo type="num" val="90" gte="0"/>
      </iconSet>
    </cfRule>
  </conditionalFormatting>
  <conditionalFormatting sqref="AL39:AL42 AL18:AL35">
    <cfRule type="iconSet" priority="64">
      <iconSet iconSet="4TrafficLights">
        <cfvo type="percent" val="0"/>
        <cfvo type="num" val="0" gte="0"/>
        <cfvo type="num" val="70"/>
        <cfvo type="num" val="90" gte="0"/>
      </iconSet>
    </cfRule>
  </conditionalFormatting>
  <printOptions horizontalCentered="1"/>
  <pageMargins left="0.25" right="0.25" top="0.75" bottom="0.75" header="0.3" footer="0.3"/>
  <pageSetup paperSize="8" scale="16" orientation="portrait"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Diana Carolina Largo Zapata</cp:lastModifiedBy>
  <cp:lastPrinted>2023-08-03T15:07:31Z</cp:lastPrinted>
  <dcterms:created xsi:type="dcterms:W3CDTF">2021-01-26T03:18:09Z</dcterms:created>
  <dcterms:modified xsi:type="dcterms:W3CDTF">2023-11-14T15:09:16Z</dcterms:modified>
</cp:coreProperties>
</file>