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anionline-my.sharepoint.com/personal/raguilera_ani_gov_co/Documents/Cop  2018/Plan de Acción/2023/Seguimiento/Marzo/Presentación/"/>
    </mc:Choice>
  </mc:AlternateContent>
  <xr:revisionPtr revIDLastSave="0" documentId="8_{E8117333-D794-4110-8E32-85EB2ED38BB3}" xr6:coauthVersionLast="47" xr6:coauthVersionMax="47" xr10:uidLastSave="{00000000-0000-0000-0000-000000000000}"/>
  <bookViews>
    <workbookView xWindow="-120" yWindow="-120" windowWidth="20730" windowHeight="11160" tabRatio="363" xr2:uid="{025C23F7-A20B-4985-92AA-C25ADCDD3E5D}"/>
  </bookViews>
  <sheets>
    <sheet name="Tablero" sheetId="1" r:id="rId1"/>
  </sheets>
  <externalReferences>
    <externalReference r:id="rId2"/>
  </externalReferences>
  <definedNames>
    <definedName name="_xlnm._FilterDatabase" localSheetId="0" hidden="1">Tablero!$C$17:$AL$39</definedName>
    <definedName name="Afirmación">[1]Desplegable!$B$422</definedName>
    <definedName name="clasificacion">[1]Desplegable!$B$111:$B$115</definedName>
    <definedName name="CNCEVC">[1]Desplegable!$B$415:$B$418</definedName>
    <definedName name="Dimensión">[1]Desplegable!$B$343:$B$349</definedName>
    <definedName name="DimensiónMIPG" localSheetId="0">[1]Desplegable!#REF!</definedName>
    <definedName name="DimensiónMIPG">[1]Desplegable!#REF!</definedName>
    <definedName name="Foco" localSheetId="0">[1]Desplegable!#REF!</definedName>
    <definedName name="Foco">[1]Desplegable!#REF!</definedName>
    <definedName name="focoe">[1]Desplegable!$B$269:$B$271</definedName>
    <definedName name="focoestrategico" localSheetId="0">[1]Desplegable!#REF!</definedName>
    <definedName name="focoestrategico">[1]Desplegable!#REF!</definedName>
    <definedName name="Gerenciaogrupo">[1]Desplegable!$B$137:$B$183</definedName>
    <definedName name="GR">[1]Desplegable!$B$395:$B$398</definedName>
    <definedName name="indicador">[1]Desplegable!$B$118:$B$123</definedName>
    <definedName name="IndicadorPE" localSheetId="0">[1]Desplegable!#REF!</definedName>
    <definedName name="IndicadorPE">[1]Desplegable!#REF!</definedName>
    <definedName name="IP">[1]Desplegable!$B$408:$B$412</definedName>
    <definedName name="IPI">[1]Desplegable!$B$372:$B$383</definedName>
    <definedName name="MECI">[1]Desplegable!$B$401:$B$405</definedName>
    <definedName name="MV">[1]Desplegable!$B$250:$B$254</definedName>
    <definedName name="objetivoestrategico" localSheetId="0">[1]Desplegable!#REF!</definedName>
    <definedName name="objetivoestrategico">[1]Desplegable!#REF!</definedName>
    <definedName name="Objetivos">[1]Desplegable!$B$300:$B$303</definedName>
    <definedName name="objetivosdecalidad" localSheetId="0">[1]Desplegable!#REF!</definedName>
    <definedName name="objetivosdecalidad">[1]Desplegable!#REF!</definedName>
    <definedName name="objetivose">[1]Desplegable!$B$274:$B$279</definedName>
    <definedName name="objetivosestrategicos" localSheetId="0">[1]Desplegable!#REF!</definedName>
    <definedName name="objetivosestrategicos">[1]Desplegable!#REF!</definedName>
    <definedName name="ODS">[1]Desplegable!$B$425:$B$441</definedName>
    <definedName name="PAAC">[1]Desplegable!$B$386:$B$392</definedName>
    <definedName name="Periocidad" localSheetId="0">[1]Desplegable!#REF!</definedName>
    <definedName name="Periocidad">[1]Desplegable!#REF!</definedName>
    <definedName name="politicaadministrativa" localSheetId="0">[1]Desplegable!#REF!</definedName>
    <definedName name="politicaadministrativa">[1]Desplegable!#REF!</definedName>
    <definedName name="PoliticaMIPG">[1]Desplegable!$B$352:$B$368</definedName>
    <definedName name="PolíticaMIPG" localSheetId="0">[1]Desplegable!#REF!</definedName>
    <definedName name="PolíticaMIPG">[1]Desplegable!#REF!</definedName>
    <definedName name="proceso">[1]Desplegable!$B$257:$B$266</definedName>
    <definedName name="proyectoe">[1]Desplegable!$B$282:$B$296</definedName>
    <definedName name="pyecto">[1]Desplegable!$B$186:$B$247</definedName>
    <definedName name="Regionalización">[1]Desplegable!$B$306:$B$340</definedName>
    <definedName name="_xlnm.Print_Titles" localSheetId="0">Tablero!#REF!</definedName>
    <definedName name="Unidaddemedida">[1]Desplegable!$B$4:$B$108</definedName>
    <definedName name="unidadPE" localSheetId="0">[1]Desplegable!#REF!</definedName>
    <definedName name="unidadPE">[1]Desplegable!#REF!</definedName>
    <definedName name="Vicepresidencia">[1]Desplegable!$B$126:$B$134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29" i="1" l="1"/>
  <c r="AJ38" i="1"/>
  <c r="AJ28" i="1"/>
  <c r="AJ27" i="1"/>
  <c r="AJ26" i="1"/>
  <c r="AG23" i="1"/>
  <c r="AJ39" i="1" l="1"/>
  <c r="AJ37" i="1"/>
  <c r="AJ36" i="1"/>
  <c r="AJ35" i="1"/>
  <c r="AJ34" i="1"/>
  <c r="AJ33" i="1"/>
  <c r="AJ32" i="1"/>
  <c r="AJ31" i="1"/>
  <c r="AJ30" i="1"/>
  <c r="S30" i="1" a="1"/>
  <c r="S30" i="1" s="1"/>
  <c r="AJ25" i="1"/>
  <c r="AJ24" i="1"/>
  <c r="AJ23" i="1"/>
  <c r="AJ22" i="1"/>
  <c r="AJ21" i="1"/>
  <c r="S33" i="1" l="1" a="1"/>
  <c r="S33" i="1" s="1"/>
  <c r="S31" i="1" a="1"/>
  <c r="S31" i="1" s="1"/>
  <c r="S37" i="1"/>
  <c r="Q30" i="1"/>
  <c r="R30" i="1" s="1"/>
  <c r="Q36" i="1"/>
  <c r="R36" i="1" s="1"/>
  <c r="Q37" i="1"/>
  <c r="R37" i="1" s="1"/>
  <c r="S36" i="1"/>
  <c r="S39" i="1"/>
  <c r="Q31" i="1"/>
  <c r="R31" i="1" s="1"/>
  <c r="Q23" i="1"/>
  <c r="R23" i="1" s="1"/>
  <c r="S23" i="1" a="1"/>
  <c r="S23" i="1" s="1"/>
  <c r="Q33" i="1"/>
  <c r="R33" i="1" s="1"/>
  <c r="S21" i="1"/>
  <c r="Q39" i="1"/>
  <c r="R39" i="1" s="1"/>
  <c r="Q21" i="1"/>
  <c r="R2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 Maria Herrera Pedraza</author>
  </authors>
  <commentList>
    <comment ref="AC18" authorId="0" shapeId="0" xr:uid="{F9FCFB05-EDC9-4B36-A363-8B8992BCB039}">
      <text>
        <r>
          <rPr>
            <b/>
            <sz val="9"/>
            <color indexed="81"/>
            <rFont val="Tahoma"/>
            <family val="2"/>
          </rPr>
          <t>se cambia a 100%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<sst xmlns="http://schemas.openxmlformats.org/spreadsheetml/2006/main" count="234" uniqueCount="156">
  <si>
    <r>
      <t xml:space="preserve">% Avance 
</t>
    </r>
    <r>
      <rPr>
        <b/>
        <sz val="24"/>
        <color theme="0"/>
        <rFont val="Candara"/>
        <family val="2"/>
      </rPr>
      <t>(Respecto a meta acumulada al corte)</t>
    </r>
  </si>
  <si>
    <t>Ocultar</t>
  </si>
  <si>
    <t>PACTO PLAN NACIONAL DE DESARROLLO</t>
  </si>
  <si>
    <t>ESTRATEGIA</t>
  </si>
  <si>
    <t>Focos Estratégicos</t>
  </si>
  <si>
    <t>Ponderación</t>
  </si>
  <si>
    <t>% cumplimiento foco</t>
  </si>
  <si>
    <t>% de avance con respecto a su 100%</t>
  </si>
  <si>
    <t>% cumplimiento Respecto al acumulado del corte</t>
  </si>
  <si>
    <r>
      <t>% Avance Foco</t>
    </r>
    <r>
      <rPr>
        <b/>
        <sz val="20"/>
        <color theme="0"/>
        <rFont val="Candara"/>
        <family val="2"/>
      </rPr>
      <t xml:space="preserve"> (con respecto a meta acumulada del corte)</t>
    </r>
  </si>
  <si>
    <t>Objetivos Estratégicos</t>
  </si>
  <si>
    <t>% cumplimiento
Objetivo</t>
  </si>
  <si>
    <r>
      <t>% Avance objetivos estratégicos</t>
    </r>
    <r>
      <rPr>
        <b/>
        <sz val="20"/>
        <color theme="0"/>
        <rFont val="Candara"/>
        <family val="2"/>
      </rPr>
      <t xml:space="preserve"> (con respecto a meta acumulada del corte)</t>
    </r>
  </si>
  <si>
    <t>Proyecto Estrategico</t>
  </si>
  <si>
    <t>Ponderación %</t>
  </si>
  <si>
    <t>% cumplimiento
Proyecto</t>
  </si>
  <si>
    <t>Acción</t>
  </si>
  <si>
    <t>% cumplimiento plan de
acción</t>
  </si>
  <si>
    <t>% Respecto al acumulado del corte</t>
  </si>
  <si>
    <t>Responsable</t>
  </si>
  <si>
    <t>Indicador</t>
  </si>
  <si>
    <t>Unidad de Medida</t>
  </si>
  <si>
    <t>Meta Acumulada mes de corte</t>
  </si>
  <si>
    <t>Avance Acumulado
mes de corte</t>
  </si>
  <si>
    <t>% Avance respecto a la meta acumulada a mes de corte</t>
  </si>
  <si>
    <t>% Avance
Meta 2020</t>
  </si>
  <si>
    <t>Alerta</t>
  </si>
  <si>
    <t>Observaciones</t>
  </si>
  <si>
    <t>ODS</t>
  </si>
  <si>
    <t>Documento</t>
  </si>
  <si>
    <t>n</t>
  </si>
  <si>
    <t>Vicepresidencia de Planeación, Riesgos y Entorno</t>
  </si>
  <si>
    <t>Vicepresidencia de Estructuración</t>
  </si>
  <si>
    <t>Oficina de Comunicaciones</t>
  </si>
  <si>
    <t>Proyecto</t>
  </si>
  <si>
    <t>Vicepresidencia de Gestión Contractual</t>
  </si>
  <si>
    <t>Km</t>
  </si>
  <si>
    <t>%</t>
  </si>
  <si>
    <t>Preuspuesto Asignado</t>
  </si>
  <si>
    <t>Sin Recursos PGN</t>
  </si>
  <si>
    <t>Vicepresidencia Ejecutiva</t>
  </si>
  <si>
    <t>Avances primer trimestre 2023</t>
  </si>
  <si>
    <t>Fecha de actualización 11/05/2023</t>
  </si>
  <si>
    <t>Meta 2023</t>
  </si>
  <si>
    <t>FOCO 1. Ampliar la infraestructura social generadora de competitividad y empleo mediante la estructuración y adjudicación de proyectos de APP.</t>
  </si>
  <si>
    <t>1.1. Formular e implementar el programa de Infraestructura Social desde la gente y para la gente.</t>
  </si>
  <si>
    <t>1.1.1 Formular el portafolio de proyectos de infraestructura social desde la gente y para la gente, bajo el mecanismo APP.</t>
  </si>
  <si>
    <t>1.1.2 Gestionar nuevas fuentes de financiación para inversión en infraestructura</t>
  </si>
  <si>
    <t>1.1.1.1 Estructurar el portafolio de proyectos para infraestructura social de acuerdo con las  necesidades técnicas, administrativas, social, predial, ambiental, financieros, contable y jurídicos a cargo de la Agencia</t>
  </si>
  <si>
    <t>1.1.2.1 Expedir la Resolución de Distribución para la aplicación de la contribución nacional de valorización en un proyecto carretero</t>
  </si>
  <si>
    <t>Portafolio de infraestructura social estructurado</t>
  </si>
  <si>
    <t>1,5,8,9,13</t>
  </si>
  <si>
    <t>Resolución de distribución expedida</t>
  </si>
  <si>
    <t>Línea 1. Infraestructura resiliente con vocación social</t>
  </si>
  <si>
    <t>FOCO 2. Gestionar la construcción a escala humana en los contratos existentes que genere infraestructura sostenible, segura e incluyente.</t>
  </si>
  <si>
    <t>2.1.1 Adjudicar Proyectos de Concesión bajo esquema de asociación publico privada -APP.</t>
  </si>
  <si>
    <t>2.1.2 Monitorear la gestión del avance de los proyectos de concesión del modo carretero - Km construidos</t>
  </si>
  <si>
    <t>2.1.3 Monitorear la gestión del avance de los proyectos de concesión del modo carretero - Km rehabilitados</t>
  </si>
  <si>
    <t>2.1.4 Monitorear la gestión del avance de los proyectos de concesión del modo carretero - Km en operación</t>
  </si>
  <si>
    <t>2.1.5 Monitorear la gestión del avance de los proyectos de concesión del modo carretero - Proyectos en etapa de operación y mantenimiento</t>
  </si>
  <si>
    <t>2.1.6 Modernizar la infraestructura en los aeropuertos concesionados.</t>
  </si>
  <si>
    <t>2.1.7 Modernizar la infraestructura en los puertos concesionados.</t>
  </si>
  <si>
    <t>2.1.8 Implementar buenas practicas ambientales y sociales en los proyectos a cargo de la Agencia.</t>
  </si>
  <si>
    <t xml:space="preserve">2.1.9 Gestionar la disponibilidad de los corredores férreos a cargo de la ANI para su operación </t>
  </si>
  <si>
    <t>2.1. Gestionar el desarrollo de los proyectos de infraestructura a través del esquema de APP.</t>
  </si>
  <si>
    <t>2.1.1.1 Adjudicar la IP del Aeropuerto Rafael Nuñez de Cartagena</t>
  </si>
  <si>
    <t>2.1.2.1 Monitorear la gestión del avance de los proyectos de concesión del modo carretero - Km construidos</t>
  </si>
  <si>
    <t>2.1.3.1 Monitorear la gestión del avance de los proyectos de concesión del modo carretero - Km rehabilitados</t>
  </si>
  <si>
    <t>2.1.4.1 Monitorear la gestión del avance de los proyectos de concesión del modo carretero - Km en operación</t>
  </si>
  <si>
    <t>2.1.5.1 Monitorear proyectos que inician etapa de operación y mantenimiento</t>
  </si>
  <si>
    <t xml:space="preserve">2.1.6.1 Monitorear los planes de modernización de los aeropuertos a cargo de la ANI
</t>
  </si>
  <si>
    <t xml:space="preserve">2.1.7.1 Monitorear los planes de modernización de los puertos a cargo de la ANI
</t>
  </si>
  <si>
    <t>2.1.8.1 Desarrollar plan de trabajo para la formulación del manual de buenas prácticas ambientales y sociales en los proyectos a cargo de la Agencia.</t>
  </si>
  <si>
    <t xml:space="preserve">2.1.9.1 Presentar informe de disponibilidad de la red férrea concesionada a cargo de la Agencia.
</t>
  </si>
  <si>
    <t>Proyecto adjudicado</t>
  </si>
  <si>
    <t xml:space="preserve">
Km de vía primaria construidos bajo el esquema de APP
</t>
  </si>
  <si>
    <t xml:space="preserve">Km de vía primaria en operación en proyectos de concesión
</t>
  </si>
  <si>
    <t>Número de proyectos que inician etapa de operación y mantenimiento</t>
  </si>
  <si>
    <t>Número de intervenciones en aeropuertos con obras de modernización</t>
  </si>
  <si>
    <t>Número de intervenciones en puertos con obras de modernización</t>
  </si>
  <si>
    <t>Plan de trabajo desarrollado</t>
  </si>
  <si>
    <t>Informe de disponibilidad presentado.</t>
  </si>
  <si>
    <t>Número</t>
  </si>
  <si>
    <t>Proyectos</t>
  </si>
  <si>
    <t>FOCO 3. Mejorar los indicadores de servicio en los proyectos de los diferentes modos de transporte para una movilidad segura</t>
  </si>
  <si>
    <t>3.1. Implementar con los concesionarios mecanismos que promuevan una movilidad segura.</t>
  </si>
  <si>
    <t>3.1.1 Estructurar proyectos APP férreos, fluviales, portuarios, aeroportuarios y carreteros con enfoque social desde la gente y para la gente</t>
  </si>
  <si>
    <t>3.1.2 Estructurar proyectos de infraestructura logística especializada que promueva el intercambio modal.</t>
  </si>
  <si>
    <t>3.1.1.1 Avanzar en la estructuración de los proyectos: Corredor férreo entre Bogotá y Sistema Ferroviario Central, Corredor primer tercio Bogotá-Villavicencio, Proyecto borde norte de Bogotá, Proyecto fluvial Río Meta, Proyectos muelles tipo del modo fluvial.</t>
  </si>
  <si>
    <t>3.1.2.1 Contratar consultoría integral para la estructuración a nivel de prefactibilidad  para infraestructura logistica especializada</t>
  </si>
  <si>
    <t>% de avance en la estructuración de los proyectos</t>
  </si>
  <si>
    <t>Contrato de consultoría suscrito</t>
  </si>
  <si>
    <t>Contrato</t>
  </si>
  <si>
    <t>FOCO 4. Fortalecer los servicios tecnológicos que soporten la movilidad segura y sostenible</t>
  </si>
  <si>
    <t>4.1. Implementar herramientas tecnológicas que permitan el seguimiento y monitoreo al desarrollo de los proyectos de los diferentes modos garantizando la transparencia en la gestión.</t>
  </si>
  <si>
    <t>4.1.1 Desarrollar la infraestructura de datos de la Agencia para generar gobierno de datos.</t>
  </si>
  <si>
    <t xml:space="preserve">4.1.2 Implementar servicios digitales de información para la toma de decisiones. </t>
  </si>
  <si>
    <t>4.1.1.1. Elaborar diagnóstico para la Implementación del Modelo de Gobierno Datos</t>
  </si>
  <si>
    <t xml:space="preserve">4.1.2.1 Implementar nuevas funcionalidades al módulo de contratación
</t>
  </si>
  <si>
    <t>Documento diagnóstico para la Implementación del Modelo de Gobierno Datos elaborado</t>
  </si>
  <si>
    <t>Módulos implementados</t>
  </si>
  <si>
    <t>Módulo</t>
  </si>
  <si>
    <t>FOCO 5. Fortalecer la relación con los grupos de interés con el fin de generar confianza y transparencia en la gestión.</t>
  </si>
  <si>
    <t>5.1. Implementar nuevos mecanismos de solución de conflictos en los proyectos a cargo de la ANI.</t>
  </si>
  <si>
    <t>5.2. Fortalecer estructuralmente la Agencia para atender los nuevos retos</t>
  </si>
  <si>
    <t>5.1.1 Definir e implementar estrategias para la atención de necesidades de los diferentes territorios de manera integral y articulada</t>
  </si>
  <si>
    <t>5.1.1.1 Elaborar el documento de estrategia de atención de necesidades en los departamentos con mayor conflictividad</t>
  </si>
  <si>
    <t>Documentos de estrategia de atención formulado</t>
  </si>
  <si>
    <t>5.2.1 Fortalecer la implementación del Modelo Integrado de Planeación y Gestión</t>
  </si>
  <si>
    <t>5.2.2 Generar acciones que permitan el fortalecimiento de la entidad, con el fin de mejorar las  condiciones de operación de la Agencia</t>
  </si>
  <si>
    <t>5.2.3 Potencializar la comunicación  para el mejoramiento de la gestión institucional y fortalecimiento de la cultura organizacional.</t>
  </si>
  <si>
    <t>5.2.4 Fortalecer los sistemas de información de apoyo  que faciliten la gestión misional</t>
  </si>
  <si>
    <t>5.2.1.1 Elaborar y hacer seguimiento al Plan de Implementación del Modelo Integrado de Planeación y Gestión</t>
  </si>
  <si>
    <t xml:space="preserve">5.2.2.1 Apoyar las actividades del proyecto de rediseño institucional y la revisión de los entregables de la consultoría
</t>
  </si>
  <si>
    <t xml:space="preserve">5.2.3.1 Realizar el proceso de fortalecimiento de la comunicación interna
</t>
  </si>
  <si>
    <t xml:space="preserve">5.2.4.1 Mejorar de la seguridad de la plataforma de ANiscopio en los componentes de Azure
</t>
  </si>
  <si>
    <t>Vicepresidencia de Gestión Corporativa</t>
  </si>
  <si>
    <t>% Plan de implementación desarrollado</t>
  </si>
  <si>
    <t>Informes de consultoría entregados</t>
  </si>
  <si>
    <t>% plan de trabajo implementado</t>
  </si>
  <si>
    <t>Proyecto de mejoramiento de seguridad implementado</t>
  </si>
  <si>
    <t>1.2. Fortalecer el proceso de estructuración de proyectos de APP seguros con la vida y sostenibles.</t>
  </si>
  <si>
    <t>1.2.1 Estandarizar la minuta del contrato de concesión del modo ferroviario</t>
  </si>
  <si>
    <t>1.2.2 Incluir en las nuevas estructuraciones los lineamientos de infraestructura verde sostenible</t>
  </si>
  <si>
    <t>1.2.1.1 Elaborar la minuta estándar del contrato de concesión del modo ferroviario</t>
  </si>
  <si>
    <t>1.2.2.1 Avanzar con la estructuración con lineamientos de infraestructura verde los proyectos: Corredor férreo entre Bogotá y Sistema Ferroviario Central, Corredor primer tercio Bogotá-Villavicencio, Proyecto borde norte de Bogotá, Proyecto fluvial Río Meta, Proyectos muelles tipo del modo fluvial.</t>
  </si>
  <si>
    <t>Vicepresidencia Jurídica</t>
  </si>
  <si>
    <t>Documento minuta estándar aprobado</t>
  </si>
  <si>
    <t xml:space="preserve">
% de avance en la estructuración de los proyectos
</t>
  </si>
  <si>
    <t>8,9,13</t>
  </si>
  <si>
    <t>1,5,6,7,8,9,10,11,12,13,15</t>
  </si>
  <si>
    <t>8,9,10</t>
  </si>
  <si>
    <t>5,8,9,13</t>
  </si>
  <si>
    <t>5,8,10,12,16,17</t>
  </si>
  <si>
    <t>Durante el primer trimestre se avanzó en el documento borrador de la resolución</t>
  </si>
  <si>
    <t>Se viene avanzando en la estructuración de la minuta aplicable a los nuevos contratos de concesión del Modo Férreo</t>
  </si>
  <si>
    <t>Se avanza en el desarrollo de documentos precontractuales.</t>
  </si>
  <si>
    <t>l 14 de enero del 2023 se acepto  las condiciones de factibilidad , con esto se da apertura al proceso de terceros interesados, hasta el 14 de mayo del 2023 se tiene prevista la audiencia pública de terceros interesados.</t>
  </si>
  <si>
    <t>Al mes de marzo se ha avanzado en la construcción de 24,77 Km, representados en los proyectos:
- Ruta del Sol III, 14,88KM
- Rumichaca-Pasto 9,89Km</t>
  </si>
  <si>
    <t xml:space="preserve">Km de vía primaria rehabilitados/mejorados bajo el esquema de APP
</t>
  </si>
  <si>
    <t>Al mes de marzo se ha avanzado en la rehabilitación y mejoramiento de 41,40 Km, representados en los proyectos:
- Ruta del Sol III, 2,19Km
- Rumichaca-Pasto 16,28Km
- Cambao-Manizales, 22,92Km</t>
  </si>
  <si>
    <t>Al mes de marzo han entrado en operación 22,77 Km, representados en los proyectos:
- Rumichaca-Pasto 22,77Km</t>
  </si>
  <si>
    <t>Durante el primer trimestre no han entrado en operación proyectos del modo carretero</t>
  </si>
  <si>
    <t>Durante el primer trimestre se avanzó en la intervención del aeropuerto Alfonso Bonilla Argon respecto de la ejecución las obras relacionadas con la reposición de losas en las calles de rodaje Alpha y Kilo, para un total de 12 unidades en intervención</t>
  </si>
  <si>
    <t>Se ha avanzado en la revisión y monitoreo del avance de las inversiones en los puertos concesionados</t>
  </si>
  <si>
    <t>El Equipo de trabajo férreo realizó el monitoreo y desarrolló las actividades necesarias para garantizar la disponibilidad de la red férrea</t>
  </si>
  <si>
    <t>Durante el mes de Marzo se avanza en el desarrollo de los documentos precontractuales, se complementa estudio del sector con las cotizaciones enviadas por los consultores y se inicia el montaje de documentación para solicitud de Vigencias Futuras.</t>
  </si>
  <si>
    <t>Durante el primer trimestre se avanzpo en:	
- Definición de alcance, estructuración de las fases del proyecto y EDT.
 - Participación de las mesas de trabajo interinstitucional con INVIAS en el marco del proyecto que consolidará el inventario de activos de infraestructura Nacional.</t>
  </si>
  <si>
    <t>Durante el primer trimestre no se ha avanzado en esta actividad</t>
  </si>
  <si>
    <t>En el primer trimestre de 2023 (28 de marzo) se presentó al Comité Institucional de Gestión y Desempeño el cierre del Plan de 2022, como resultado de la vigencia anterior se contará con 119 acciones abiertas para el 2023. A la espera del inicio del proceso de cague del FURAG según fechas del DAFP para la consolidación del Plan de la vigencia</t>
  </si>
  <si>
    <t>A la fecha se ha venido avanzando en la revisión de los documentos entregados por la consultoría para la implementación del Gobierno Corporativo</t>
  </si>
  <si>
    <t>La Oficina de Comunicaciones en desarrollo de las actividades a su cargo, a lo largo de la vigencia ha realizado los informes y piezas comunicativas requeridas para socializar la gestión de la Agencia</t>
  </si>
  <si>
    <t xml:space="preserve">Se han realizado mesas de trabajo con el Min Salud para efectos de los proyectos sociales de dicho sector </t>
  </si>
  <si>
    <t>Durante el primer trimestre se avanzó en la coordinación de los diferentes grupos internos de trabajo que desarrollarán el manual</t>
  </si>
  <si>
    <t xml:space="preserve">La Vicepresidencia de Estructuración se encuentra elaborando la respectiva solicitud de eliminación de esta actividad </t>
  </si>
  <si>
    <r>
      <t xml:space="preserve">% Avance 
</t>
    </r>
    <r>
      <rPr>
        <b/>
        <sz val="24"/>
        <color theme="0"/>
        <rFont val="Candara"/>
        <family val="2"/>
      </rPr>
      <t>(Respecto a meta de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</si>
</sst>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164" formatCode="&quot;$&quot;#,##0;[Red]\-&quot;$&quot;#,##0"/>
    <numFmt numFmtId="165" formatCode="0.0%"/>
  </numFmts>
  <fonts count="21" x14ac:knownFonts="1">
    <font>
      <sz val="11"/>
      <color theme="1"/>
      <name val="Calibri"/>
      <family val="2"/>
      <scheme val="minor"/>
    </font>
    <font>
      <sz val="11"/>
      <color theme="1"/>
      <name val="Calibri"/>
      <family val="2"/>
      <scheme val="minor"/>
    </font>
    <font>
      <sz val="20"/>
      <color theme="1"/>
      <name val="Candara"/>
      <family val="2"/>
    </font>
    <font>
      <sz val="20"/>
      <name val="Candara"/>
      <family val="2"/>
    </font>
    <font>
      <b/>
      <sz val="20"/>
      <color theme="1"/>
      <name val="Candara"/>
      <family val="2"/>
    </font>
    <font>
      <b/>
      <sz val="36"/>
      <color theme="1"/>
      <name val="Candara"/>
      <family val="2"/>
    </font>
    <font>
      <b/>
      <sz val="20"/>
      <name val="Candara"/>
      <family val="2"/>
    </font>
    <font>
      <b/>
      <sz val="36"/>
      <color theme="0"/>
      <name val="Candara"/>
      <family val="2"/>
    </font>
    <font>
      <b/>
      <sz val="24"/>
      <color theme="0"/>
      <name val="Candara"/>
      <family val="2"/>
    </font>
    <font>
      <sz val="20"/>
      <color rgb="FF3333CC"/>
      <name val="Candara"/>
      <family val="2"/>
    </font>
    <font>
      <sz val="20"/>
      <color theme="0"/>
      <name val="Candara"/>
      <family val="2"/>
    </font>
    <font>
      <b/>
      <sz val="20"/>
      <color theme="0"/>
      <name val="Candara"/>
      <family val="2"/>
    </font>
    <font>
      <b/>
      <sz val="48"/>
      <color theme="1"/>
      <name val="Webdings"/>
      <family val="1"/>
      <charset val="2"/>
    </font>
    <font>
      <b/>
      <sz val="48"/>
      <color rgb="FF00B050"/>
      <name val="Webdings"/>
      <family val="1"/>
      <charset val="2"/>
    </font>
    <font>
      <b/>
      <sz val="48"/>
      <color theme="0" tint="-0.499984740745262"/>
      <name val="Webdings"/>
      <family val="1"/>
      <charset val="2"/>
    </font>
    <font>
      <b/>
      <sz val="48"/>
      <color rgb="FFFFC000"/>
      <name val="Webdings"/>
      <family val="1"/>
      <charset val="2"/>
    </font>
    <font>
      <b/>
      <sz val="9"/>
      <color indexed="81"/>
      <name val="Tahoma"/>
      <family val="2"/>
    </font>
    <font>
      <b/>
      <sz val="24"/>
      <color theme="1"/>
      <name val="Candara"/>
      <family val="2"/>
    </font>
    <font>
      <sz val="48"/>
      <color theme="1"/>
      <name val="Candara"/>
      <family val="2"/>
    </font>
    <font>
      <sz val="26"/>
      <color theme="1"/>
      <name val="Candara"/>
      <family val="2"/>
    </font>
    <font>
      <sz val="28"/>
      <color theme="1"/>
      <name val="Candara"/>
      <family val="2"/>
    </font>
  </fonts>
  <fills count="13">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rgb="FF00B0F0"/>
        <bgColor indexed="64"/>
      </patternFill>
    </fill>
    <fill>
      <patternFill patternType="solid">
        <fgColor rgb="FFFF99FF"/>
        <bgColor indexed="64"/>
      </patternFill>
    </fill>
    <fill>
      <patternFill patternType="solid">
        <fgColor rgb="FFFFCC00"/>
        <bgColor indexed="64"/>
      </patternFill>
    </fill>
    <fill>
      <patternFill patternType="solid">
        <fgColor theme="5" tint="0.79998168889431442"/>
        <bgColor indexed="64"/>
      </patternFill>
    </fill>
    <fill>
      <patternFill patternType="solid">
        <fgColor rgb="FFFFFF00"/>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59999389629810485"/>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385">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7" fillId="3" borderId="1" xfId="0" applyFont="1" applyFill="1" applyBorder="1" applyAlignment="1">
      <alignment horizontal="center" vertical="center" wrapText="1"/>
    </xf>
    <xf numFmtId="165" fontId="5" fillId="2" borderId="1" xfId="0" applyNumberFormat="1" applyFont="1" applyFill="1" applyBorder="1" applyAlignment="1">
      <alignment horizontal="center" vertical="center"/>
    </xf>
    <xf numFmtId="0" fontId="2" fillId="4" borderId="2" xfId="0" applyFont="1" applyFill="1" applyBorder="1" applyAlignment="1">
      <alignment horizontal="center" vertical="center"/>
    </xf>
    <xf numFmtId="0" fontId="2" fillId="5" borderId="2" xfId="0" applyFont="1" applyFill="1" applyBorder="1" applyAlignment="1">
      <alignment horizontal="center" vertical="center"/>
    </xf>
    <xf numFmtId="9" fontId="2" fillId="6" borderId="2" xfId="0" applyNumberFormat="1" applyFont="1" applyFill="1" applyBorder="1" applyAlignment="1">
      <alignment horizontal="center" vertical="center"/>
    </xf>
    <xf numFmtId="165" fontId="5" fillId="0" borderId="0" xfId="0" applyNumberFormat="1" applyFont="1" applyAlignment="1">
      <alignment horizontal="center" vertical="center"/>
    </xf>
    <xf numFmtId="0" fontId="2" fillId="7" borderId="2" xfId="0" applyFont="1" applyFill="1" applyBorder="1" applyAlignment="1">
      <alignment horizontal="center" vertical="center"/>
    </xf>
    <xf numFmtId="0" fontId="9" fillId="0" borderId="0" xfId="0" applyFont="1" applyAlignment="1">
      <alignment horizontal="center" vertical="center"/>
    </xf>
    <xf numFmtId="9" fontId="3" fillId="8" borderId="3" xfId="0" applyNumberFormat="1" applyFont="1" applyFill="1" applyBorder="1" applyAlignment="1">
      <alignment horizontal="center" vertical="center"/>
    </xf>
    <xf numFmtId="9" fontId="3" fillId="0" borderId="0" xfId="0" applyNumberFormat="1" applyFont="1" applyAlignment="1">
      <alignment horizontal="center" vertical="center"/>
    </xf>
    <xf numFmtId="0" fontId="10" fillId="0" borderId="0" xfId="0" applyFont="1"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9" borderId="5" xfId="0" applyFont="1" applyFill="1" applyBorder="1" applyAlignment="1">
      <alignment horizontal="center" vertical="center" wrapText="1"/>
    </xf>
    <xf numFmtId="0" fontId="8" fillId="3" borderId="9" xfId="0" applyFont="1" applyFill="1" applyBorder="1" applyAlignment="1">
      <alignment horizontal="center" vertical="center" wrapText="1"/>
    </xf>
    <xf numFmtId="165" fontId="3" fillId="4" borderId="11" xfId="0" applyNumberFormat="1" applyFont="1" applyFill="1" applyBorder="1" applyAlignment="1">
      <alignment horizontal="center" vertical="center" wrapText="1"/>
    </xf>
    <xf numFmtId="165" fontId="3" fillId="5" borderId="11" xfId="0" applyNumberFormat="1" applyFont="1" applyFill="1" applyBorder="1" applyAlignment="1">
      <alignment horizontal="center" vertical="center" wrapText="1"/>
    </xf>
    <xf numFmtId="165" fontId="3" fillId="6" borderId="11" xfId="0" applyNumberFormat="1" applyFont="1" applyFill="1" applyBorder="1" applyAlignment="1">
      <alignment vertical="center" wrapText="1"/>
    </xf>
    <xf numFmtId="0" fontId="2" fillId="2" borderId="11" xfId="0" applyFont="1" applyFill="1" applyBorder="1" applyAlignment="1">
      <alignment horizontal="center" vertical="center" wrapText="1"/>
    </xf>
    <xf numFmtId="9" fontId="4" fillId="10" borderId="11" xfId="1" applyFont="1" applyFill="1" applyBorder="1" applyAlignment="1">
      <alignment horizontal="center" vertical="center" wrapText="1"/>
    </xf>
    <xf numFmtId="10" fontId="2" fillId="4" borderId="11" xfId="1" applyNumberFormat="1" applyFont="1" applyFill="1" applyBorder="1" applyAlignment="1">
      <alignment horizontal="center" vertical="center" wrapText="1"/>
    </xf>
    <xf numFmtId="10" fontId="2" fillId="5" borderId="11" xfId="1" applyNumberFormat="1" applyFont="1" applyFill="1" applyBorder="1" applyAlignment="1">
      <alignment horizontal="center" vertical="center" wrapText="1"/>
    </xf>
    <xf numFmtId="10" fontId="2" fillId="6" borderId="11" xfId="1" applyNumberFormat="1" applyFont="1" applyFill="1" applyBorder="1" applyAlignment="1">
      <alignment horizontal="center" vertical="center" wrapText="1"/>
    </xf>
    <xf numFmtId="10" fontId="2" fillId="11" borderId="11" xfId="1" applyNumberFormat="1" applyFont="1" applyFill="1" applyBorder="1" applyAlignment="1">
      <alignment horizontal="center" vertical="center" wrapText="1"/>
    </xf>
    <xf numFmtId="10" fontId="4" fillId="11" borderId="2" xfId="1" applyNumberFormat="1" applyFont="1" applyFill="1" applyBorder="1" applyAlignment="1">
      <alignment horizontal="center" vertical="center" wrapText="1"/>
    </xf>
    <xf numFmtId="9" fontId="4" fillId="11" borderId="11" xfId="1" applyFont="1" applyFill="1" applyBorder="1" applyAlignment="1">
      <alignment horizontal="center" vertical="center" wrapText="1"/>
    </xf>
    <xf numFmtId="0" fontId="12" fillId="0" borderId="11" xfId="0" applyFont="1" applyBorder="1" applyAlignment="1">
      <alignment horizontal="center" vertical="center"/>
    </xf>
    <xf numFmtId="0" fontId="13" fillId="0" borderId="1" xfId="0" applyFont="1" applyBorder="1" applyAlignment="1">
      <alignment horizontal="center" vertical="center"/>
    </xf>
    <xf numFmtId="10" fontId="2" fillId="12" borderId="11" xfId="1" applyNumberFormat="1" applyFont="1" applyFill="1" applyBorder="1" applyAlignment="1">
      <alignment horizontal="center" vertical="center" wrapText="1"/>
    </xf>
    <xf numFmtId="0" fontId="10" fillId="0" borderId="11" xfId="1"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9" fontId="4" fillId="10" borderId="1" xfId="1" applyFont="1" applyFill="1" applyBorder="1" applyAlignment="1">
      <alignment horizontal="center" vertical="center" wrapText="1"/>
    </xf>
    <xf numFmtId="10" fontId="2" fillId="4" borderId="1" xfId="1" applyNumberFormat="1" applyFont="1" applyFill="1" applyBorder="1" applyAlignment="1">
      <alignment horizontal="center" vertical="center" wrapText="1"/>
    </xf>
    <xf numFmtId="10" fontId="2" fillId="5" borderId="1" xfId="1" applyNumberFormat="1" applyFont="1" applyFill="1" applyBorder="1" applyAlignment="1">
      <alignment horizontal="center" vertical="center" wrapText="1"/>
    </xf>
    <xf numFmtId="10" fontId="2" fillId="6" borderId="1" xfId="1" applyNumberFormat="1" applyFont="1" applyFill="1" applyBorder="1" applyAlignment="1">
      <alignment horizontal="center" vertical="center" wrapText="1"/>
    </xf>
    <xf numFmtId="10" fontId="2" fillId="11" borderId="1" xfId="1" applyNumberFormat="1" applyFont="1" applyFill="1" applyBorder="1" applyAlignment="1">
      <alignment horizontal="center" vertical="center" wrapText="1"/>
    </xf>
    <xf numFmtId="9" fontId="2" fillId="2" borderId="1" xfId="0" applyNumberFormat="1" applyFont="1" applyFill="1" applyBorder="1" applyAlignment="1">
      <alignment horizontal="center" vertical="center" wrapText="1"/>
    </xf>
    <xf numFmtId="0" fontId="2" fillId="12" borderId="1" xfId="1" applyNumberFormat="1" applyFont="1" applyFill="1" applyBorder="1" applyAlignment="1">
      <alignment horizontal="center" vertical="center" wrapText="1"/>
    </xf>
    <xf numFmtId="10" fontId="4" fillId="11" borderId="1" xfId="1" applyNumberFormat="1" applyFont="1" applyFill="1" applyBorder="1" applyAlignment="1">
      <alignment horizontal="center" vertical="center" wrapText="1"/>
    </xf>
    <xf numFmtId="9" fontId="4" fillId="11" borderId="1" xfId="1" applyFont="1" applyFill="1" applyBorder="1" applyAlignment="1">
      <alignment horizontal="center" vertical="center" wrapText="1"/>
    </xf>
    <xf numFmtId="0" fontId="12" fillId="0" borderId="1" xfId="0" applyFont="1" applyBorder="1" applyAlignment="1">
      <alignment horizontal="center" vertical="center"/>
    </xf>
    <xf numFmtId="10" fontId="2" fillId="12" borderId="1" xfId="1" applyNumberFormat="1" applyFont="1" applyFill="1" applyBorder="1" applyAlignment="1">
      <alignment horizontal="center" vertical="center" wrapText="1"/>
    </xf>
    <xf numFmtId="0" fontId="10" fillId="0" borderId="1" xfId="1" applyNumberFormat="1" applyFont="1" applyFill="1" applyBorder="1" applyAlignment="1">
      <alignment horizontal="center" vertical="center" wrapText="1"/>
    </xf>
    <xf numFmtId="0" fontId="2" fillId="2" borderId="14" xfId="0" applyFont="1" applyFill="1" applyBorder="1" applyAlignment="1">
      <alignment horizontal="left" vertical="center" wrapText="1"/>
    </xf>
    <xf numFmtId="10" fontId="2" fillId="0" borderId="0" xfId="0" applyNumberFormat="1" applyFont="1" applyAlignment="1">
      <alignment horizontal="center" vertical="center"/>
    </xf>
    <xf numFmtId="1" fontId="2" fillId="0" borderId="0" xfId="0" applyNumberFormat="1" applyFont="1" applyAlignment="1">
      <alignment horizontal="center" vertical="center"/>
    </xf>
    <xf numFmtId="0" fontId="2" fillId="10" borderId="1" xfId="1" applyNumberFormat="1" applyFont="1" applyFill="1" applyBorder="1" applyAlignment="1">
      <alignment horizontal="center" vertical="center" wrapText="1"/>
    </xf>
    <xf numFmtId="9" fontId="6" fillId="10" borderId="1" xfId="1" applyFont="1" applyFill="1" applyBorder="1" applyAlignment="1">
      <alignment horizontal="center" vertical="center" wrapText="1"/>
    </xf>
    <xf numFmtId="9" fontId="2" fillId="2" borderId="1" xfId="1" applyFont="1" applyFill="1" applyBorder="1" applyAlignment="1">
      <alignment horizontal="center" vertical="center" wrapText="1"/>
    </xf>
    <xf numFmtId="0" fontId="2" fillId="2" borderId="2" xfId="0" applyFont="1" applyFill="1" applyBorder="1" applyAlignment="1">
      <alignment horizontal="center" vertical="center" wrapText="1"/>
    </xf>
    <xf numFmtId="9" fontId="2" fillId="2" borderId="2" xfId="1" applyFont="1" applyFill="1" applyBorder="1" applyAlignment="1">
      <alignment horizontal="center" vertical="center" wrapText="1"/>
    </xf>
    <xf numFmtId="0" fontId="2" fillId="12" borderId="2" xfId="1" applyNumberFormat="1" applyFont="1" applyFill="1" applyBorder="1" applyAlignment="1">
      <alignment horizontal="center" vertical="center" wrapText="1"/>
    </xf>
    <xf numFmtId="0" fontId="2" fillId="10" borderId="2" xfId="1" applyNumberFormat="1" applyFont="1" applyFill="1" applyBorder="1" applyAlignment="1">
      <alignment horizontal="center" vertical="center" wrapText="1"/>
    </xf>
    <xf numFmtId="9" fontId="4" fillId="11" borderId="2" xfId="1" applyFont="1" applyFill="1" applyBorder="1" applyAlignment="1">
      <alignment horizontal="center" vertical="center" wrapText="1"/>
    </xf>
    <xf numFmtId="0" fontId="12" fillId="0" borderId="2" xfId="0" applyFont="1" applyBorder="1" applyAlignment="1">
      <alignment horizontal="center" vertical="center"/>
    </xf>
    <xf numFmtId="0" fontId="13" fillId="0" borderId="15" xfId="0" applyFont="1" applyBorder="1" applyAlignment="1">
      <alignment horizontal="center" vertical="center"/>
    </xf>
    <xf numFmtId="10" fontId="2" fillId="12" borderId="2" xfId="1" applyNumberFormat="1" applyFont="1" applyFill="1" applyBorder="1" applyAlignment="1">
      <alignment horizontal="center" vertical="center" wrapText="1"/>
    </xf>
    <xf numFmtId="0" fontId="10" fillId="0" borderId="2" xfId="1" applyNumberFormat="1" applyFont="1" applyFill="1" applyBorder="1" applyAlignment="1">
      <alignment horizontal="center" vertical="center" wrapText="1"/>
    </xf>
    <xf numFmtId="10" fontId="2" fillId="4" borderId="2" xfId="1" applyNumberFormat="1" applyFont="1" applyFill="1" applyBorder="1" applyAlignment="1">
      <alignment horizontal="center" vertical="center" wrapText="1"/>
    </xf>
    <xf numFmtId="10" fontId="2" fillId="5" borderId="2" xfId="1" applyNumberFormat="1" applyFont="1" applyFill="1" applyBorder="1" applyAlignment="1">
      <alignment horizontal="center" vertical="center" wrapText="1"/>
    </xf>
    <xf numFmtId="10" fontId="2" fillId="6" borderId="2" xfId="1" applyNumberFormat="1" applyFont="1" applyFill="1" applyBorder="1" applyAlignment="1">
      <alignment horizontal="center" vertical="center" wrapText="1"/>
    </xf>
    <xf numFmtId="10" fontId="2" fillId="11" borderId="2" xfId="1" applyNumberFormat="1" applyFont="1" applyFill="1" applyBorder="1" applyAlignment="1">
      <alignment horizontal="center" vertical="center" wrapText="1"/>
    </xf>
    <xf numFmtId="9" fontId="3" fillId="5" borderId="2" xfId="0" applyNumberFormat="1" applyFont="1" applyFill="1" applyBorder="1" applyAlignment="1">
      <alignment horizontal="center" vertical="center" wrapText="1"/>
    </xf>
    <xf numFmtId="0" fontId="3" fillId="6" borderId="2" xfId="0" applyFont="1" applyFill="1" applyBorder="1" applyAlignment="1">
      <alignment horizontal="center" vertical="center" wrapText="1"/>
    </xf>
    <xf numFmtId="9" fontId="2" fillId="4" borderId="11" xfId="0" applyNumberFormat="1" applyFont="1" applyFill="1" applyBorder="1" applyAlignment="1">
      <alignment vertical="center" wrapText="1"/>
    </xf>
    <xf numFmtId="9" fontId="2" fillId="5" borderId="11" xfId="0" applyNumberFormat="1" applyFont="1" applyFill="1" applyBorder="1" applyAlignment="1">
      <alignment vertical="center" wrapText="1"/>
    </xf>
    <xf numFmtId="9" fontId="2" fillId="6" borderId="11" xfId="0" applyNumberFormat="1" applyFont="1" applyFill="1" applyBorder="1" applyAlignment="1">
      <alignment vertical="center" wrapText="1"/>
    </xf>
    <xf numFmtId="9" fontId="3" fillId="11" borderId="11" xfId="0" applyNumberFormat="1" applyFont="1" applyFill="1" applyBorder="1" applyAlignment="1">
      <alignment horizontal="center" vertical="center" wrapText="1"/>
    </xf>
    <xf numFmtId="10" fontId="4" fillId="11" borderId="11" xfId="1" applyNumberFormat="1" applyFont="1" applyFill="1" applyBorder="1" applyAlignment="1">
      <alignment horizontal="center" vertical="center" wrapText="1"/>
    </xf>
    <xf numFmtId="0" fontId="13" fillId="0" borderId="11" xfId="0" applyFont="1" applyBorder="1" applyAlignment="1">
      <alignment horizontal="center" vertical="center"/>
    </xf>
    <xf numFmtId="0" fontId="2" fillId="4" borderId="1" xfId="0" applyFont="1" applyFill="1" applyBorder="1" applyAlignment="1">
      <alignment vertical="center" wrapText="1"/>
    </xf>
    <xf numFmtId="9" fontId="2" fillId="5" borderId="1" xfId="0" applyNumberFormat="1" applyFont="1" applyFill="1" applyBorder="1" applyAlignment="1">
      <alignment vertical="center" wrapText="1"/>
    </xf>
    <xf numFmtId="9" fontId="2" fillId="6" borderId="1" xfId="0" applyNumberFormat="1" applyFont="1" applyFill="1" applyBorder="1" applyAlignment="1">
      <alignment vertical="center" wrapText="1"/>
    </xf>
    <xf numFmtId="9" fontId="3" fillId="4" borderId="15" xfId="0" applyNumberFormat="1" applyFont="1" applyFill="1" applyBorder="1" applyAlignment="1">
      <alignment vertical="center" wrapText="1"/>
    </xf>
    <xf numFmtId="9" fontId="3" fillId="5" borderId="15" xfId="1" applyFont="1" applyFill="1" applyBorder="1" applyAlignment="1">
      <alignment vertical="center" wrapText="1"/>
    </xf>
    <xf numFmtId="9" fontId="3" fillId="6" borderId="15" xfId="1" applyFont="1" applyFill="1" applyBorder="1" applyAlignment="1">
      <alignment vertical="center" wrapText="1"/>
    </xf>
    <xf numFmtId="9" fontId="4" fillId="10" borderId="2" xfId="1" applyFont="1" applyFill="1" applyBorder="1" applyAlignment="1">
      <alignment horizontal="center" vertical="center" wrapText="1"/>
    </xf>
    <xf numFmtId="9" fontId="2" fillId="2" borderId="15" xfId="1" applyFont="1" applyFill="1" applyBorder="1" applyAlignment="1">
      <alignment horizontal="center" vertical="center" wrapText="1"/>
    </xf>
    <xf numFmtId="9" fontId="3" fillId="4" borderId="11" xfId="0" applyNumberFormat="1" applyFont="1" applyFill="1" applyBorder="1" applyAlignment="1">
      <alignment vertical="center" wrapText="1"/>
    </xf>
    <xf numFmtId="9" fontId="3" fillId="5" borderId="11" xfId="0" applyNumberFormat="1" applyFont="1" applyFill="1" applyBorder="1" applyAlignment="1">
      <alignment vertical="center" wrapText="1"/>
    </xf>
    <xf numFmtId="9" fontId="3" fillId="6" borderId="11" xfId="0" applyNumberFormat="1" applyFont="1" applyFill="1" applyBorder="1" applyAlignment="1">
      <alignment vertical="center" wrapText="1"/>
    </xf>
    <xf numFmtId="9" fontId="3" fillId="4" borderId="11" xfId="0" applyNumberFormat="1" applyFont="1" applyFill="1" applyBorder="1" applyAlignment="1">
      <alignment horizontal="center" vertical="center" wrapText="1"/>
    </xf>
    <xf numFmtId="9" fontId="3" fillId="5" borderId="11" xfId="0" applyNumberFormat="1" applyFont="1" applyFill="1" applyBorder="1" applyAlignment="1">
      <alignment horizontal="center" vertical="center" wrapText="1"/>
    </xf>
    <xf numFmtId="9" fontId="3" fillId="6" borderId="11" xfId="0" applyNumberFormat="1" applyFont="1" applyFill="1" applyBorder="1" applyAlignment="1">
      <alignment horizontal="center" vertical="center" wrapText="1"/>
    </xf>
    <xf numFmtId="0" fontId="15" fillId="0" borderId="11" xfId="0" applyFont="1" applyBorder="1" applyAlignment="1">
      <alignment horizontal="center" vertical="center"/>
    </xf>
    <xf numFmtId="2" fontId="2" fillId="0" borderId="0" xfId="0" applyNumberFormat="1" applyFont="1" applyAlignment="1">
      <alignment horizontal="center" vertical="center"/>
    </xf>
    <xf numFmtId="9" fontId="3" fillId="4" borderId="1" xfId="0" applyNumberFormat="1" applyFont="1" applyFill="1" applyBorder="1" applyAlignment="1">
      <alignment vertical="center" wrapText="1"/>
    </xf>
    <xf numFmtId="9" fontId="3" fillId="5" borderId="1" xfId="0" applyNumberFormat="1" applyFont="1" applyFill="1" applyBorder="1" applyAlignment="1">
      <alignment vertical="center" wrapText="1"/>
    </xf>
    <xf numFmtId="9" fontId="3" fillId="6" borderId="1" xfId="0" applyNumberFormat="1" applyFont="1" applyFill="1" applyBorder="1" applyAlignment="1">
      <alignment vertical="center" wrapText="1"/>
    </xf>
    <xf numFmtId="9" fontId="3" fillId="11" borderId="1" xfId="0" applyNumberFormat="1" applyFont="1" applyFill="1" applyBorder="1" applyAlignment="1">
      <alignment horizontal="center" vertical="center" wrapText="1"/>
    </xf>
    <xf numFmtId="9" fontId="3" fillId="4" borderId="1" xfId="0" applyNumberFormat="1" applyFont="1" applyFill="1" applyBorder="1" applyAlignment="1">
      <alignment horizontal="center" vertical="center" wrapText="1"/>
    </xf>
    <xf numFmtId="9" fontId="3" fillId="5" borderId="1" xfId="0" applyNumberFormat="1" applyFont="1" applyFill="1" applyBorder="1" applyAlignment="1">
      <alignment horizontal="center" vertical="center" wrapText="1"/>
    </xf>
    <xf numFmtId="9" fontId="3" fillId="6" borderId="1" xfId="0" applyNumberFormat="1" applyFont="1" applyFill="1" applyBorder="1" applyAlignment="1">
      <alignment horizontal="center" vertical="center" wrapText="1"/>
    </xf>
    <xf numFmtId="0" fontId="15" fillId="0" borderId="1" xfId="0" applyFont="1" applyBorder="1" applyAlignment="1">
      <alignment horizontal="center" vertical="center"/>
    </xf>
    <xf numFmtId="9" fontId="3" fillId="5" borderId="2" xfId="0" applyNumberFormat="1" applyFont="1" applyFill="1" applyBorder="1" applyAlignment="1">
      <alignment vertical="center" wrapText="1"/>
    </xf>
    <xf numFmtId="9" fontId="3" fillId="6" borderId="2" xfId="0" applyNumberFormat="1" applyFont="1" applyFill="1" applyBorder="1" applyAlignment="1">
      <alignment vertical="center" wrapText="1"/>
    </xf>
    <xf numFmtId="9" fontId="3" fillId="11" borderId="2" xfId="0" applyNumberFormat="1" applyFont="1" applyFill="1" applyBorder="1" applyAlignment="1">
      <alignment horizontal="center" vertical="center" wrapText="1"/>
    </xf>
    <xf numFmtId="9" fontId="3" fillId="6" borderId="2" xfId="0" applyNumberFormat="1" applyFont="1" applyFill="1" applyBorder="1" applyAlignment="1">
      <alignment horizontal="center" vertical="center" wrapText="1"/>
    </xf>
    <xf numFmtId="0" fontId="2" fillId="10" borderId="2" xfId="0" applyFont="1" applyFill="1" applyBorder="1" applyAlignment="1">
      <alignment horizontal="center" vertical="center" wrapText="1"/>
    </xf>
    <xf numFmtId="0" fontId="3" fillId="4" borderId="11" xfId="0" applyFont="1" applyFill="1" applyBorder="1" applyAlignment="1">
      <alignment vertical="center" wrapText="1"/>
    </xf>
    <xf numFmtId="0" fontId="3" fillId="4" borderId="1" xfId="0" applyFont="1" applyFill="1" applyBorder="1" applyAlignment="1">
      <alignment vertical="center" wrapText="1"/>
    </xf>
    <xf numFmtId="0" fontId="3" fillId="4" borderId="1" xfId="0" applyFont="1" applyFill="1" applyBorder="1" applyAlignment="1">
      <alignment horizontal="center" vertical="center" wrapText="1"/>
    </xf>
    <xf numFmtId="0" fontId="2" fillId="4" borderId="24" xfId="0" applyFont="1" applyFill="1" applyBorder="1" applyAlignment="1">
      <alignment vertical="center" wrapText="1"/>
    </xf>
    <xf numFmtId="9" fontId="2" fillId="5" borderId="24" xfId="0" applyNumberFormat="1" applyFont="1" applyFill="1" applyBorder="1" applyAlignment="1">
      <alignment vertical="center" wrapText="1"/>
    </xf>
    <xf numFmtId="9" fontId="2" fillId="6" borderId="24" xfId="0" applyNumberFormat="1" applyFont="1" applyFill="1" applyBorder="1" applyAlignment="1">
      <alignment vertical="center" wrapText="1"/>
    </xf>
    <xf numFmtId="0" fontId="3" fillId="4" borderId="24" xfId="0" applyFont="1" applyFill="1" applyBorder="1" applyAlignment="1">
      <alignment vertical="center" wrapText="1"/>
    </xf>
    <xf numFmtId="9" fontId="3" fillId="5" borderId="24" xfId="0" applyNumberFormat="1" applyFont="1" applyFill="1" applyBorder="1" applyAlignment="1">
      <alignment vertical="center" wrapText="1"/>
    </xf>
    <xf numFmtId="9" fontId="3" fillId="6" borderId="24" xfId="0" applyNumberFormat="1" applyFont="1" applyFill="1" applyBorder="1" applyAlignment="1">
      <alignment vertical="center" wrapText="1"/>
    </xf>
    <xf numFmtId="0" fontId="2" fillId="2" borderId="24" xfId="0" applyFont="1" applyFill="1" applyBorder="1" applyAlignment="1">
      <alignment horizontal="center" vertical="center" wrapText="1"/>
    </xf>
    <xf numFmtId="9" fontId="4" fillId="10" borderId="24" xfId="1" applyFont="1" applyFill="1" applyBorder="1" applyAlignment="1">
      <alignment horizontal="center" vertical="center" wrapText="1"/>
    </xf>
    <xf numFmtId="10" fontId="2" fillId="4" borderId="24" xfId="1" applyNumberFormat="1" applyFont="1" applyFill="1" applyBorder="1" applyAlignment="1">
      <alignment horizontal="center" vertical="center" wrapText="1"/>
    </xf>
    <xf numFmtId="10" fontId="2" fillId="5" borderId="24" xfId="1" applyNumberFormat="1" applyFont="1" applyFill="1" applyBorder="1" applyAlignment="1">
      <alignment horizontal="center" vertical="center" wrapText="1"/>
    </xf>
    <xf numFmtId="10" fontId="2" fillId="6" borderId="24" xfId="1" applyNumberFormat="1" applyFont="1" applyFill="1" applyBorder="1" applyAlignment="1">
      <alignment horizontal="center" vertical="center" wrapText="1"/>
    </xf>
    <xf numFmtId="10" fontId="2" fillId="11" borderId="24" xfId="1" applyNumberFormat="1" applyFont="1" applyFill="1" applyBorder="1" applyAlignment="1">
      <alignment horizontal="center" vertical="center" wrapText="1"/>
    </xf>
    <xf numFmtId="9" fontId="2" fillId="2" borderId="24" xfId="1" applyFont="1" applyFill="1" applyBorder="1" applyAlignment="1">
      <alignment horizontal="center" vertical="center" wrapText="1"/>
    </xf>
    <xf numFmtId="0" fontId="2" fillId="12" borderId="24" xfId="0" applyFont="1" applyFill="1" applyBorder="1" applyAlignment="1">
      <alignment horizontal="center" vertical="center" wrapText="1"/>
    </xf>
    <xf numFmtId="0" fontId="2" fillId="10" borderId="24" xfId="0" applyFont="1" applyFill="1" applyBorder="1" applyAlignment="1">
      <alignment horizontal="center" vertical="center" wrapText="1"/>
    </xf>
    <xf numFmtId="10" fontId="4" fillId="11" borderId="24" xfId="1" applyNumberFormat="1" applyFont="1" applyFill="1" applyBorder="1" applyAlignment="1">
      <alignment horizontal="center" vertical="center" wrapText="1"/>
    </xf>
    <xf numFmtId="9" fontId="4" fillId="11" borderId="24" xfId="1" applyFont="1" applyFill="1" applyBorder="1" applyAlignment="1">
      <alignment horizontal="center" vertical="center" wrapText="1"/>
    </xf>
    <xf numFmtId="0" fontId="12" fillId="0" borderId="24" xfId="0" applyFont="1" applyBorder="1" applyAlignment="1">
      <alignment horizontal="center" vertical="center"/>
    </xf>
    <xf numFmtId="0" fontId="13" fillId="0" borderId="20" xfId="0" applyFont="1" applyBorder="1" applyAlignment="1">
      <alignment horizontal="center" vertical="center"/>
    </xf>
    <xf numFmtId="10" fontId="2" fillId="12" borderId="24" xfId="1" applyNumberFormat="1" applyFont="1" applyFill="1" applyBorder="1" applyAlignment="1">
      <alignment horizontal="center" vertical="center" wrapText="1"/>
    </xf>
    <xf numFmtId="0" fontId="10" fillId="0" borderId="24" xfId="1" applyNumberFormat="1" applyFont="1" applyFill="1" applyBorder="1" applyAlignment="1">
      <alignment horizontal="center" vertical="center" wrapText="1"/>
    </xf>
    <xf numFmtId="0" fontId="2" fillId="2" borderId="25" xfId="0" applyFont="1" applyFill="1" applyBorder="1" applyAlignment="1">
      <alignment horizontal="left" vertical="center" wrapText="1"/>
    </xf>
    <xf numFmtId="9" fontId="2" fillId="0" borderId="0" xfId="1" applyFont="1" applyAlignment="1">
      <alignment horizontal="center" vertical="center"/>
    </xf>
    <xf numFmtId="165" fontId="3" fillId="4" borderId="2" xfId="0" applyNumberFormat="1" applyFont="1" applyFill="1" applyBorder="1" applyAlignment="1">
      <alignment horizontal="center" vertical="center" wrapText="1"/>
    </xf>
    <xf numFmtId="165" fontId="3" fillId="5" borderId="2" xfId="0" applyNumberFormat="1" applyFont="1" applyFill="1" applyBorder="1" applyAlignment="1">
      <alignment horizontal="center" vertical="center" wrapText="1"/>
    </xf>
    <xf numFmtId="6" fontId="2" fillId="2" borderId="27" xfId="0" applyNumberFormat="1" applyFont="1" applyFill="1" applyBorder="1" applyAlignment="1">
      <alignment horizontal="left" vertical="center" wrapText="1"/>
    </xf>
    <xf numFmtId="0" fontId="2" fillId="2" borderId="27" xfId="0" applyFont="1" applyFill="1" applyBorder="1" applyAlignment="1">
      <alignment horizontal="left" vertical="center" wrapText="1"/>
    </xf>
    <xf numFmtId="0" fontId="4" fillId="0" borderId="0" xfId="0" applyFont="1" applyAlignment="1">
      <alignment horizontal="left" vertical="center"/>
    </xf>
    <xf numFmtId="0" fontId="19" fillId="0" borderId="0" xfId="0" applyFont="1" applyAlignment="1">
      <alignment horizontal="center" vertical="center"/>
    </xf>
    <xf numFmtId="0" fontId="8" fillId="3" borderId="6" xfId="0" applyFont="1" applyFill="1" applyBorder="1" applyAlignment="1">
      <alignment vertical="center" wrapText="1"/>
    </xf>
    <xf numFmtId="0" fontId="8" fillId="3" borderId="7" xfId="0" applyFont="1" applyFill="1" applyBorder="1" applyAlignment="1">
      <alignment vertical="center" wrapText="1"/>
    </xf>
    <xf numFmtId="0" fontId="8" fillId="3" borderId="8" xfId="0" applyFont="1" applyFill="1" applyBorder="1" applyAlignment="1">
      <alignment vertical="center" wrapText="1"/>
    </xf>
    <xf numFmtId="0" fontId="2" fillId="2" borderId="25" xfId="1" applyNumberFormat="1" applyFont="1" applyFill="1" applyBorder="1" applyAlignment="1">
      <alignment horizontal="center" vertical="center" wrapText="1"/>
    </xf>
    <xf numFmtId="0" fontId="2" fillId="2" borderId="14" xfId="1" applyNumberFormat="1" applyFont="1" applyFill="1" applyBorder="1" applyAlignment="1">
      <alignment horizontal="center" vertical="center" wrapText="1"/>
    </xf>
    <xf numFmtId="165" fontId="3" fillId="4" borderId="15" xfId="0" applyNumberFormat="1" applyFont="1" applyFill="1" applyBorder="1" applyAlignment="1">
      <alignment horizontal="center" vertical="center" wrapText="1"/>
    </xf>
    <xf numFmtId="165" fontId="3" fillId="4" borderId="16" xfId="0" applyNumberFormat="1" applyFont="1" applyFill="1" applyBorder="1" applyAlignment="1">
      <alignment horizontal="center" vertical="center" wrapText="1"/>
    </xf>
    <xf numFmtId="165" fontId="3" fillId="5" borderId="15" xfId="0" applyNumberFormat="1" applyFont="1" applyFill="1" applyBorder="1" applyAlignment="1">
      <alignment horizontal="center" vertical="center" wrapText="1"/>
    </xf>
    <xf numFmtId="165" fontId="3" fillId="5" borderId="16" xfId="0" applyNumberFormat="1" applyFont="1" applyFill="1" applyBorder="1" applyAlignment="1">
      <alignment horizontal="center" vertical="center" wrapText="1"/>
    </xf>
    <xf numFmtId="9" fontId="4" fillId="10" borderId="15" xfId="1" applyFont="1" applyFill="1" applyBorder="1" applyAlignment="1">
      <alignment horizontal="center" vertical="center" wrapText="1"/>
    </xf>
    <xf numFmtId="9" fontId="4" fillId="10" borderId="16" xfId="1" applyFont="1" applyFill="1" applyBorder="1" applyAlignment="1">
      <alignment horizontal="center" vertical="center" wrapText="1"/>
    </xf>
    <xf numFmtId="9" fontId="3" fillId="11" borderId="16" xfId="0" applyNumberFormat="1" applyFont="1" applyFill="1" applyBorder="1" applyAlignment="1">
      <alignment horizontal="center" vertical="center" wrapText="1"/>
    </xf>
    <xf numFmtId="9" fontId="3" fillId="4" borderId="15" xfId="0" applyNumberFormat="1" applyFont="1" applyFill="1" applyBorder="1" applyAlignment="1">
      <alignment horizontal="center" vertical="center" wrapText="1"/>
    </xf>
    <xf numFmtId="0" fontId="3" fillId="4" borderId="2" xfId="0" applyFont="1" applyFill="1" applyBorder="1" applyAlignment="1">
      <alignment horizontal="center" vertical="center" wrapText="1"/>
    </xf>
    <xf numFmtId="9" fontId="3" fillId="5" borderId="16" xfId="0" applyNumberFormat="1" applyFont="1" applyFill="1" applyBorder="1" applyAlignment="1">
      <alignment horizontal="center" vertical="center" wrapText="1"/>
    </xf>
    <xf numFmtId="9" fontId="3" fillId="6" borderId="16" xfId="0" applyNumberFormat="1" applyFont="1" applyFill="1" applyBorder="1" applyAlignment="1">
      <alignment horizontal="center" vertical="center" wrapText="1"/>
    </xf>
    <xf numFmtId="0" fontId="4" fillId="0" borderId="23" xfId="0" applyFont="1" applyBorder="1" applyAlignment="1">
      <alignment horizontal="center" vertical="center" wrapText="1"/>
    </xf>
    <xf numFmtId="0" fontId="4" fillId="0" borderId="26" xfId="0" applyFont="1" applyBorder="1" applyAlignment="1">
      <alignment horizontal="center" vertical="center" wrapText="1"/>
    </xf>
    <xf numFmtId="0" fontId="2" fillId="2" borderId="19" xfId="0" applyFont="1" applyFill="1" applyBorder="1" applyAlignment="1">
      <alignment horizontal="left" vertical="center" wrapText="1"/>
    </xf>
    <xf numFmtId="0" fontId="2" fillId="2" borderId="16" xfId="0" applyFont="1" applyFill="1" applyBorder="1" applyAlignment="1">
      <alignment horizontal="center" vertical="center" wrapText="1"/>
    </xf>
    <xf numFmtId="9" fontId="2" fillId="2" borderId="2" xfId="0" applyNumberFormat="1" applyFont="1" applyFill="1" applyBorder="1" applyAlignment="1">
      <alignment horizontal="center" vertical="center" wrapText="1"/>
    </xf>
    <xf numFmtId="9" fontId="4" fillId="11" borderId="16" xfId="1" applyFont="1" applyFill="1" applyBorder="1" applyAlignment="1">
      <alignment horizontal="center" vertical="center" wrapText="1"/>
    </xf>
    <xf numFmtId="164" fontId="2" fillId="2" borderId="18" xfId="0" applyNumberFormat="1" applyFont="1" applyFill="1" applyBorder="1" applyAlignment="1">
      <alignment horizontal="left" vertical="center" wrapText="1"/>
    </xf>
    <xf numFmtId="9" fontId="2" fillId="2" borderId="16" xfId="1" applyFont="1" applyFill="1" applyBorder="1" applyAlignment="1">
      <alignment horizontal="center" vertical="center" wrapText="1"/>
    </xf>
    <xf numFmtId="0" fontId="2" fillId="12" borderId="16" xfId="0" applyFont="1" applyFill="1" applyBorder="1" applyAlignment="1">
      <alignment horizontal="center" vertical="center" wrapText="1"/>
    </xf>
    <xf numFmtId="165" fontId="3" fillId="11" borderId="15" xfId="0" applyNumberFormat="1" applyFont="1" applyFill="1" applyBorder="1" applyAlignment="1">
      <alignment horizontal="left" vertical="center" wrapText="1"/>
    </xf>
    <xf numFmtId="165" fontId="3" fillId="11" borderId="16" xfId="0" applyNumberFormat="1" applyFont="1" applyFill="1" applyBorder="1" applyAlignment="1">
      <alignment horizontal="left" vertical="center" wrapText="1"/>
    </xf>
    <xf numFmtId="0" fontId="2" fillId="10" borderId="16" xfId="0" applyFont="1" applyFill="1" applyBorder="1" applyAlignment="1">
      <alignment horizontal="center" vertical="center" wrapText="1"/>
    </xf>
    <xf numFmtId="0" fontId="2" fillId="0" borderId="10" xfId="0" applyFont="1" applyBorder="1" applyAlignment="1">
      <alignment vertical="center" wrapText="1"/>
    </xf>
    <xf numFmtId="0" fontId="2" fillId="0" borderId="13" xfId="0" applyFont="1" applyBorder="1" applyAlignment="1">
      <alignment vertical="center" wrapText="1"/>
    </xf>
    <xf numFmtId="0" fontId="2" fillId="0" borderId="17" xfId="0" applyFont="1" applyBorder="1" applyAlignment="1">
      <alignment vertical="center" wrapText="1"/>
    </xf>
    <xf numFmtId="0" fontId="4" fillId="2" borderId="15" xfId="0" applyFont="1" applyFill="1" applyBorder="1" applyAlignment="1">
      <alignment vertical="center" wrapText="1"/>
    </xf>
    <xf numFmtId="6" fontId="2" fillId="2" borderId="10" xfId="0" applyNumberFormat="1" applyFont="1" applyFill="1" applyBorder="1" applyAlignment="1">
      <alignment vertical="center" wrapText="1"/>
    </xf>
    <xf numFmtId="0" fontId="2" fillId="2" borderId="19" xfId="0" applyFont="1" applyFill="1" applyBorder="1" applyAlignment="1">
      <alignment vertical="center" wrapText="1"/>
    </xf>
    <xf numFmtId="9" fontId="4" fillId="11" borderId="16" xfId="1" applyFont="1" applyFill="1" applyBorder="1" applyAlignment="1">
      <alignment vertical="center" wrapText="1"/>
    </xf>
    <xf numFmtId="0" fontId="2" fillId="2" borderId="22" xfId="1" applyNumberFormat="1" applyFont="1" applyFill="1" applyBorder="1" applyAlignment="1">
      <alignment vertical="center" wrapText="1"/>
    </xf>
    <xf numFmtId="0" fontId="2" fillId="2" borderId="16" xfId="1" applyNumberFormat="1" applyFont="1" applyFill="1" applyBorder="1" applyAlignment="1">
      <alignment vertical="center" wrapText="1"/>
    </xf>
    <xf numFmtId="10" fontId="2" fillId="4" borderId="16" xfId="1" applyNumberFormat="1" applyFont="1" applyFill="1" applyBorder="1" applyAlignment="1">
      <alignment horizontal="center" vertical="center" wrapText="1"/>
    </xf>
    <xf numFmtId="10" fontId="2" fillId="5" borderId="16" xfId="1" applyNumberFormat="1" applyFont="1" applyFill="1" applyBorder="1" applyAlignment="1">
      <alignment horizontal="center" vertical="center" wrapText="1"/>
    </xf>
    <xf numFmtId="10" fontId="2" fillId="6" borderId="16" xfId="1" applyNumberFormat="1" applyFont="1" applyFill="1" applyBorder="1" applyAlignment="1">
      <alignment horizontal="center" vertical="center" wrapText="1"/>
    </xf>
    <xf numFmtId="10" fontId="2" fillId="11" borderId="16" xfId="1" applyNumberFormat="1" applyFont="1" applyFill="1" applyBorder="1" applyAlignment="1">
      <alignment horizontal="center" vertical="center" wrapText="1"/>
    </xf>
    <xf numFmtId="10" fontId="4" fillId="11" borderId="16" xfId="1" applyNumberFormat="1" applyFont="1" applyFill="1" applyBorder="1" applyAlignment="1">
      <alignment horizontal="center" vertical="center" wrapText="1"/>
    </xf>
    <xf numFmtId="0" fontId="12" fillId="0" borderId="16" xfId="0" applyFont="1" applyBorder="1" applyAlignment="1">
      <alignment horizontal="center" vertical="center"/>
    </xf>
    <xf numFmtId="0" fontId="13" fillId="0" borderId="16" xfId="0" applyFont="1" applyBorder="1" applyAlignment="1">
      <alignment horizontal="center" vertical="center"/>
    </xf>
    <xf numFmtId="10" fontId="2" fillId="12" borderId="16" xfId="1" applyNumberFormat="1" applyFont="1" applyFill="1" applyBorder="1" applyAlignment="1">
      <alignment horizontal="center" vertical="center" wrapText="1"/>
    </xf>
    <xf numFmtId="0" fontId="10" fillId="0" borderId="16" xfId="1" applyNumberFormat="1" applyFont="1" applyFill="1" applyBorder="1" applyAlignment="1">
      <alignment horizontal="center" vertical="center" wrapText="1"/>
    </xf>
    <xf numFmtId="9" fontId="4" fillId="11" borderId="11" xfId="1" applyFont="1" applyFill="1" applyBorder="1" applyAlignment="1">
      <alignment vertical="center" wrapText="1"/>
    </xf>
    <xf numFmtId="9" fontId="4" fillId="11" borderId="24" xfId="1" applyFont="1" applyFill="1" applyBorder="1" applyAlignment="1">
      <alignment vertical="center" wrapText="1"/>
    </xf>
    <xf numFmtId="0" fontId="13" fillId="0" borderId="24" xfId="0" applyFont="1" applyBorder="1" applyAlignment="1">
      <alignment horizontal="center" vertical="center"/>
    </xf>
    <xf numFmtId="0" fontId="2" fillId="2" borderId="25" xfId="1" applyNumberFormat="1" applyFont="1" applyFill="1" applyBorder="1" applyAlignment="1">
      <alignment vertical="center" wrapText="1"/>
    </xf>
    <xf numFmtId="9" fontId="3" fillId="11" borderId="16" xfId="0" applyNumberFormat="1" applyFont="1" applyFill="1" applyBorder="1" applyAlignment="1">
      <alignment vertical="center" wrapText="1"/>
    </xf>
    <xf numFmtId="9" fontId="3" fillId="11" borderId="15" xfId="0" applyNumberFormat="1" applyFont="1" applyFill="1" applyBorder="1" applyAlignment="1">
      <alignment vertical="center" wrapText="1"/>
    </xf>
    <xf numFmtId="9" fontId="2" fillId="2" borderId="15"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12" borderId="15" xfId="1" applyNumberFormat="1" applyFont="1" applyFill="1" applyBorder="1" applyAlignment="1">
      <alignment horizontal="center" vertical="center" wrapText="1"/>
    </xf>
    <xf numFmtId="0" fontId="2" fillId="10" borderId="15" xfId="1" applyNumberFormat="1" applyFont="1" applyFill="1" applyBorder="1" applyAlignment="1">
      <alignment horizontal="center" vertical="center" wrapText="1"/>
    </xf>
    <xf numFmtId="9" fontId="4" fillId="11" borderId="15" xfId="1" applyFont="1" applyFill="1" applyBorder="1" applyAlignment="1">
      <alignment horizontal="center" vertical="center" wrapText="1"/>
    </xf>
    <xf numFmtId="0" fontId="2" fillId="2" borderId="15" xfId="1" applyNumberFormat="1" applyFont="1" applyFill="1" applyBorder="1" applyAlignment="1">
      <alignment horizontal="center" vertical="center" wrapText="1"/>
    </xf>
    <xf numFmtId="9" fontId="3" fillId="11" borderId="1" xfId="0" applyNumberFormat="1" applyFont="1" applyFill="1" applyBorder="1" applyAlignment="1">
      <alignment vertical="center" wrapText="1"/>
    </xf>
    <xf numFmtId="9" fontId="3" fillId="5" borderId="24" xfId="0" applyNumberFormat="1" applyFont="1" applyFill="1" applyBorder="1" applyAlignment="1">
      <alignment horizontal="center" vertical="center" wrapText="1"/>
    </xf>
    <xf numFmtId="9" fontId="3" fillId="11" borderId="24" xfId="0" applyNumberFormat="1" applyFont="1" applyFill="1" applyBorder="1" applyAlignment="1">
      <alignment vertical="center" wrapText="1"/>
    </xf>
    <xf numFmtId="9" fontId="3" fillId="11" borderId="24" xfId="0" applyNumberFormat="1" applyFont="1" applyFill="1" applyBorder="1" applyAlignment="1">
      <alignment horizontal="center" vertical="center" wrapText="1"/>
    </xf>
    <xf numFmtId="9" fontId="6" fillId="10" borderId="24" xfId="1" applyFont="1" applyFill="1" applyBorder="1" applyAlignment="1">
      <alignment horizontal="center" vertical="center" wrapText="1"/>
    </xf>
    <xf numFmtId="0" fontId="2" fillId="12" borderId="24" xfId="1" applyNumberFormat="1" applyFont="1" applyFill="1" applyBorder="1" applyAlignment="1">
      <alignment horizontal="center" vertical="center" wrapText="1"/>
    </xf>
    <xf numFmtId="0" fontId="2" fillId="10" borderId="24" xfId="1" applyNumberFormat="1" applyFont="1" applyFill="1" applyBorder="1" applyAlignment="1">
      <alignment horizontal="center" vertical="center" wrapText="1"/>
    </xf>
    <xf numFmtId="9" fontId="3" fillId="11" borderId="20" xfId="0" applyNumberFormat="1" applyFont="1" applyFill="1" applyBorder="1" applyAlignment="1">
      <alignment vertical="center" wrapText="1"/>
    </xf>
    <xf numFmtId="9" fontId="3" fillId="5" borderId="15" xfId="1" applyFont="1" applyFill="1" applyBorder="1" applyAlignment="1">
      <alignment horizontal="center" vertical="center" wrapText="1"/>
    </xf>
    <xf numFmtId="0" fontId="3" fillId="6" borderId="15" xfId="1" applyNumberFormat="1" applyFont="1" applyFill="1" applyBorder="1" applyAlignment="1">
      <alignment horizontal="center" vertical="center" wrapText="1"/>
    </xf>
    <xf numFmtId="10" fontId="2" fillId="4" borderId="15" xfId="1" applyNumberFormat="1" applyFont="1" applyFill="1" applyBorder="1" applyAlignment="1">
      <alignment horizontal="center" vertical="center" wrapText="1"/>
    </xf>
    <xf numFmtId="10" fontId="2" fillId="5" borderId="15" xfId="1" applyNumberFormat="1" applyFont="1" applyFill="1" applyBorder="1" applyAlignment="1">
      <alignment horizontal="center" vertical="center" wrapText="1"/>
    </xf>
    <xf numFmtId="10" fontId="2" fillId="6" borderId="15" xfId="1" applyNumberFormat="1" applyFont="1" applyFill="1" applyBorder="1" applyAlignment="1">
      <alignment horizontal="center" vertical="center" wrapText="1"/>
    </xf>
    <xf numFmtId="10" fontId="2" fillId="11" borderId="15" xfId="1" applyNumberFormat="1" applyFont="1" applyFill="1" applyBorder="1" applyAlignment="1">
      <alignment horizontal="center" vertical="center" wrapText="1"/>
    </xf>
    <xf numFmtId="10" fontId="4" fillId="11" borderId="15" xfId="1" applyNumberFormat="1" applyFont="1" applyFill="1" applyBorder="1" applyAlignment="1">
      <alignment horizontal="center" vertical="center" wrapText="1"/>
    </xf>
    <xf numFmtId="0" fontId="12" fillId="0" borderId="15" xfId="0" applyFont="1" applyBorder="1" applyAlignment="1">
      <alignment horizontal="center" vertical="center"/>
    </xf>
    <xf numFmtId="10" fontId="2" fillId="12" borderId="15" xfId="1" applyNumberFormat="1" applyFont="1" applyFill="1" applyBorder="1" applyAlignment="1">
      <alignment horizontal="center" vertical="center" wrapText="1"/>
    </xf>
    <xf numFmtId="0" fontId="10" fillId="0" borderId="15" xfId="1" applyNumberFormat="1" applyFont="1" applyFill="1" applyBorder="1" applyAlignment="1">
      <alignment horizontal="center" vertical="center" wrapText="1"/>
    </xf>
    <xf numFmtId="0" fontId="14" fillId="0" borderId="24" xfId="0" applyFont="1" applyBorder="1" applyAlignment="1">
      <alignment horizontal="center" vertical="center"/>
    </xf>
    <xf numFmtId="0" fontId="2" fillId="2" borderId="1" xfId="1" applyNumberFormat="1" applyFont="1" applyFill="1" applyBorder="1" applyAlignment="1">
      <alignment horizontal="center" vertical="center" wrapText="1"/>
    </xf>
    <xf numFmtId="0" fontId="2" fillId="2" borderId="24" xfId="1" applyNumberFormat="1" applyFont="1" applyFill="1" applyBorder="1" applyAlignment="1">
      <alignment horizontal="center" vertical="center" wrapText="1"/>
    </xf>
    <xf numFmtId="0" fontId="2" fillId="2" borderId="27" xfId="0" applyFont="1" applyFill="1" applyBorder="1" applyAlignment="1">
      <alignment vertical="center" wrapText="1"/>
    </xf>
    <xf numFmtId="0" fontId="2" fillId="2" borderId="29" xfId="0" applyFont="1" applyFill="1" applyBorder="1" applyAlignment="1">
      <alignment vertical="center" wrapText="1"/>
    </xf>
    <xf numFmtId="6" fontId="2" fillId="2" borderId="27" xfId="0" applyNumberFormat="1" applyFont="1" applyFill="1" applyBorder="1" applyAlignment="1">
      <alignment vertical="center" wrapText="1"/>
    </xf>
    <xf numFmtId="9" fontId="4" fillId="11" borderId="1" xfId="1" applyFont="1" applyFill="1" applyBorder="1" applyAlignment="1">
      <alignment vertical="center" wrapText="1"/>
    </xf>
    <xf numFmtId="0" fontId="2" fillId="2" borderId="24" xfId="1" applyNumberFormat="1" applyFont="1" applyFill="1" applyBorder="1" applyAlignment="1">
      <alignment vertical="center" wrapText="1"/>
    </xf>
    <xf numFmtId="9" fontId="4" fillId="10" borderId="5" xfId="1" applyFont="1" applyFill="1" applyBorder="1" applyAlignment="1">
      <alignment horizontal="center" vertical="center" wrapText="1"/>
    </xf>
    <xf numFmtId="0" fontId="19" fillId="0" borderId="0" xfId="0" applyFont="1" applyAlignment="1">
      <alignment horizontal="left" vertical="center"/>
    </xf>
    <xf numFmtId="0" fontId="3" fillId="0" borderId="0" xfId="0" applyFont="1" applyAlignment="1">
      <alignment horizontal="left" vertical="center"/>
    </xf>
    <xf numFmtId="0" fontId="8" fillId="3" borderId="5" xfId="0" applyFont="1" applyFill="1" applyBorder="1" applyAlignment="1">
      <alignment horizontal="left" vertical="center" wrapText="1"/>
    </xf>
    <xf numFmtId="165" fontId="3" fillId="11" borderId="11" xfId="0" applyNumberFormat="1" applyFont="1" applyFill="1" applyBorder="1" applyAlignment="1">
      <alignment horizontal="left" vertical="center" wrapText="1"/>
    </xf>
    <xf numFmtId="165" fontId="3" fillId="11" borderId="2" xfId="0" applyNumberFormat="1" applyFont="1" applyFill="1" applyBorder="1" applyAlignment="1">
      <alignment horizontal="left" vertical="center" wrapText="1"/>
    </xf>
    <xf numFmtId="9" fontId="3" fillId="11" borderId="1" xfId="0" applyNumberFormat="1" applyFont="1" applyFill="1" applyBorder="1" applyAlignment="1">
      <alignment horizontal="left" vertical="center" wrapText="1"/>
    </xf>
    <xf numFmtId="0" fontId="3" fillId="11" borderId="1" xfId="0" applyFont="1" applyFill="1" applyBorder="1" applyAlignment="1">
      <alignment horizontal="left" vertical="center" wrapText="1"/>
    </xf>
    <xf numFmtId="0" fontId="3" fillId="11" borderId="24" xfId="0" applyFont="1" applyFill="1" applyBorder="1" applyAlignment="1">
      <alignment horizontal="left" vertical="center" wrapText="1"/>
    </xf>
    <xf numFmtId="0" fontId="3" fillId="11" borderId="20" xfId="0" applyFont="1" applyFill="1" applyBorder="1" applyAlignment="1">
      <alignment horizontal="left" vertical="center" wrapText="1"/>
    </xf>
    <xf numFmtId="9" fontId="3" fillId="11" borderId="11" xfId="0" applyNumberFormat="1" applyFont="1" applyFill="1" applyBorder="1" applyAlignment="1">
      <alignment horizontal="left" vertical="center" wrapText="1"/>
    </xf>
    <xf numFmtId="0" fontId="2" fillId="0" borderId="0" xfId="0" applyFont="1" applyAlignment="1">
      <alignment horizontal="left" vertical="center"/>
    </xf>
    <xf numFmtId="0" fontId="2" fillId="2" borderId="11"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1" xfId="0" applyFont="1" applyFill="1" applyBorder="1" applyAlignment="1">
      <alignment horizontal="left" vertical="center" wrapText="1"/>
    </xf>
    <xf numFmtId="9" fontId="3" fillId="11" borderId="24" xfId="0" applyNumberFormat="1" applyFont="1" applyFill="1" applyBorder="1" applyAlignment="1">
      <alignment horizontal="left" vertical="center" wrapText="1"/>
    </xf>
    <xf numFmtId="0" fontId="2" fillId="2" borderId="16" xfId="0" applyFont="1" applyFill="1" applyBorder="1" applyAlignment="1">
      <alignment horizontal="left" vertical="center" wrapText="1"/>
    </xf>
    <xf numFmtId="9" fontId="3" fillId="11" borderId="5" xfId="0" applyNumberFormat="1" applyFont="1" applyFill="1" applyBorder="1" applyAlignment="1">
      <alignment horizontal="left" vertical="center" wrapText="1"/>
    </xf>
    <xf numFmtId="9" fontId="3" fillId="11" borderId="5" xfId="0" applyNumberFormat="1" applyFont="1" applyFill="1" applyBorder="1" applyAlignment="1">
      <alignment horizontal="center" vertical="center" wrapText="1"/>
    </xf>
    <xf numFmtId="9" fontId="3" fillId="4" borderId="5" xfId="0" applyNumberFormat="1" applyFont="1" applyFill="1" applyBorder="1" applyAlignment="1">
      <alignment horizontal="center" vertical="center" wrapText="1"/>
    </xf>
    <xf numFmtId="9" fontId="3" fillId="5" borderId="5" xfId="0" applyNumberFormat="1" applyFont="1" applyFill="1" applyBorder="1" applyAlignment="1">
      <alignment horizontal="center" vertical="center" wrapText="1"/>
    </xf>
    <xf numFmtId="9" fontId="3" fillId="6" borderId="5" xfId="0" applyNumberFormat="1" applyFont="1" applyFill="1" applyBorder="1" applyAlignment="1">
      <alignment horizontal="center" vertical="center" wrapText="1"/>
    </xf>
    <xf numFmtId="0" fontId="2" fillId="2" borderId="5" xfId="0" applyFont="1" applyFill="1" applyBorder="1" applyAlignment="1">
      <alignment horizontal="left" vertical="center" wrapText="1"/>
    </xf>
    <xf numFmtId="1" fontId="2" fillId="12" borderId="16" xfId="0" applyNumberFormat="1" applyFont="1" applyFill="1" applyBorder="1" applyAlignment="1">
      <alignment horizontal="center" vertical="center" wrapText="1"/>
    </xf>
    <xf numFmtId="1" fontId="2" fillId="10" borderId="16" xfId="0" applyNumberFormat="1" applyFont="1" applyFill="1" applyBorder="1" applyAlignment="1">
      <alignment horizontal="center" vertical="center" wrapText="1"/>
    </xf>
    <xf numFmtId="10" fontId="2" fillId="4" borderId="5" xfId="1" applyNumberFormat="1" applyFont="1" applyFill="1" applyBorder="1" applyAlignment="1">
      <alignment horizontal="center" vertical="center" wrapText="1"/>
    </xf>
    <xf numFmtId="10" fontId="2" fillId="5" borderId="5" xfId="1" applyNumberFormat="1" applyFont="1" applyFill="1" applyBorder="1" applyAlignment="1">
      <alignment horizontal="center" vertical="center" wrapText="1"/>
    </xf>
    <xf numFmtId="10" fontId="2" fillId="6" borderId="5" xfId="1" applyNumberFormat="1" applyFont="1" applyFill="1" applyBorder="1" applyAlignment="1">
      <alignment horizontal="center" vertical="center" wrapText="1"/>
    </xf>
    <xf numFmtId="10" fontId="2" fillId="11" borderId="5" xfId="1" applyNumberFormat="1" applyFont="1" applyFill="1" applyBorder="1" applyAlignment="1">
      <alignment horizontal="center" vertical="center" wrapText="1"/>
    </xf>
    <xf numFmtId="9" fontId="2" fillId="2" borderId="5" xfId="1" applyFont="1" applyFill="1" applyBorder="1" applyAlignment="1">
      <alignment horizontal="center" vertical="center" wrapText="1"/>
    </xf>
    <xf numFmtId="0" fontId="2" fillId="2" borderId="5" xfId="0" applyFont="1" applyFill="1" applyBorder="1" applyAlignment="1">
      <alignment horizontal="center" vertical="center" wrapText="1"/>
    </xf>
    <xf numFmtId="2" fontId="2" fillId="10" borderId="5" xfId="0" applyNumberFormat="1" applyFont="1" applyFill="1" applyBorder="1" applyAlignment="1">
      <alignment horizontal="center" vertical="center" wrapText="1"/>
    </xf>
    <xf numFmtId="0" fontId="2" fillId="10" borderId="5" xfId="0" applyFont="1" applyFill="1" applyBorder="1" applyAlignment="1">
      <alignment horizontal="center" vertical="center" wrapText="1"/>
    </xf>
    <xf numFmtId="0" fontId="2" fillId="2" borderId="31" xfId="0" applyFont="1" applyFill="1" applyBorder="1" applyAlignment="1">
      <alignment horizontal="left" vertical="center" wrapText="1"/>
    </xf>
    <xf numFmtId="0" fontId="2" fillId="2" borderId="9" xfId="0" applyFont="1" applyFill="1" applyBorder="1" applyAlignment="1">
      <alignment horizontal="left" vertical="center" wrapText="1"/>
    </xf>
    <xf numFmtId="0" fontId="3" fillId="11" borderId="16" xfId="0" applyFont="1" applyFill="1" applyBorder="1" applyAlignment="1">
      <alignment horizontal="left" vertical="center" wrapText="1"/>
    </xf>
    <xf numFmtId="0" fontId="3" fillId="4" borderId="16" xfId="0" applyFont="1" applyFill="1" applyBorder="1" applyAlignment="1">
      <alignment horizontal="center" vertical="center" wrapText="1"/>
    </xf>
    <xf numFmtId="0" fontId="2" fillId="2" borderId="11" xfId="1" applyNumberFormat="1" applyFont="1" applyFill="1" applyBorder="1" applyAlignment="1">
      <alignment horizontal="center" vertical="center" wrapText="1"/>
    </xf>
    <xf numFmtId="6" fontId="2" fillId="2" borderId="33" xfId="0" applyNumberFormat="1" applyFont="1" applyFill="1" applyBorder="1" applyAlignment="1">
      <alignment horizontal="left" vertical="center" wrapText="1"/>
    </xf>
    <xf numFmtId="0" fontId="2" fillId="2" borderId="1" xfId="1" quotePrefix="1" applyNumberFormat="1" applyFont="1" applyFill="1" applyBorder="1" applyAlignment="1">
      <alignment horizontal="center" vertical="center" wrapText="1"/>
    </xf>
    <xf numFmtId="0" fontId="2" fillId="4" borderId="2" xfId="0" applyFont="1" applyFill="1" applyBorder="1" applyAlignment="1">
      <alignment vertical="center" wrapText="1"/>
    </xf>
    <xf numFmtId="9" fontId="2" fillId="5" borderId="2" xfId="0" applyNumberFormat="1" applyFont="1" applyFill="1" applyBorder="1" applyAlignment="1">
      <alignment vertical="center" wrapText="1"/>
    </xf>
    <xf numFmtId="9" fontId="2" fillId="6" borderId="2" xfId="0" applyNumberFormat="1" applyFont="1" applyFill="1" applyBorder="1" applyAlignment="1">
      <alignment vertical="center" wrapText="1"/>
    </xf>
    <xf numFmtId="0" fontId="3" fillId="4" borderId="2" xfId="0" applyFont="1" applyFill="1" applyBorder="1" applyAlignment="1">
      <alignment vertical="center" wrapText="1"/>
    </xf>
    <xf numFmtId="0" fontId="3" fillId="11" borderId="2" xfId="0" applyFont="1" applyFill="1" applyBorder="1" applyAlignment="1">
      <alignment horizontal="left" vertical="center" wrapText="1"/>
    </xf>
    <xf numFmtId="9" fontId="2" fillId="2" borderId="11" xfId="0" applyNumberFormat="1" applyFont="1" applyFill="1" applyBorder="1" applyAlignment="1">
      <alignment horizontal="center" vertical="center" wrapText="1"/>
    </xf>
    <xf numFmtId="6" fontId="2" fillId="2" borderId="34" xfId="0" applyNumberFormat="1" applyFont="1" applyFill="1" applyBorder="1" applyAlignment="1">
      <alignment horizontal="left" vertical="center" wrapText="1"/>
    </xf>
    <xf numFmtId="6" fontId="2" fillId="2" borderId="35" xfId="0" applyNumberFormat="1" applyFont="1" applyFill="1" applyBorder="1" applyAlignment="1">
      <alignment horizontal="left" vertical="center" wrapText="1"/>
    </xf>
    <xf numFmtId="6" fontId="2" fillId="2" borderId="19" xfId="0" applyNumberFormat="1" applyFont="1" applyFill="1" applyBorder="1" applyAlignment="1">
      <alignment vertical="center" wrapText="1"/>
    </xf>
    <xf numFmtId="10" fontId="3" fillId="4" borderId="24" xfId="0" applyNumberFormat="1" applyFont="1" applyFill="1" applyBorder="1" applyAlignment="1">
      <alignment horizontal="center" vertical="center" wrapText="1"/>
    </xf>
    <xf numFmtId="0" fontId="3" fillId="6" borderId="24" xfId="0" applyFont="1" applyFill="1" applyBorder="1" applyAlignment="1">
      <alignment horizontal="center" vertical="center" wrapText="1"/>
    </xf>
    <xf numFmtId="6" fontId="2" fillId="2" borderId="29" xfId="0" applyNumberFormat="1" applyFont="1" applyFill="1" applyBorder="1" applyAlignment="1">
      <alignment horizontal="left" vertical="center" wrapText="1"/>
    </xf>
    <xf numFmtId="0" fontId="2" fillId="12" borderId="20" xfId="1" applyNumberFormat="1" applyFont="1" applyFill="1" applyBorder="1" applyAlignment="1">
      <alignment horizontal="center" vertical="center" wrapText="1"/>
    </xf>
    <xf numFmtId="0" fontId="2" fillId="12" borderId="5" xfId="1" applyNumberFormat="1" applyFont="1" applyFill="1" applyBorder="1" applyAlignment="1">
      <alignment horizontal="center" vertical="center" wrapText="1"/>
    </xf>
    <xf numFmtId="0" fontId="2" fillId="12" borderId="11" xfId="1" applyNumberFormat="1" applyFont="1" applyFill="1" applyBorder="1" applyAlignment="1">
      <alignment horizontal="center" vertical="center" wrapText="1"/>
    </xf>
    <xf numFmtId="0" fontId="2" fillId="2" borderId="36" xfId="1" applyNumberFormat="1" applyFont="1" applyFill="1" applyBorder="1" applyAlignment="1">
      <alignment horizontal="center" vertical="center" wrapText="1"/>
    </xf>
    <xf numFmtId="0" fontId="2" fillId="2" borderId="20" xfId="1" applyNumberFormat="1" applyFont="1" applyFill="1" applyBorder="1" applyAlignment="1">
      <alignment horizontal="center" vertical="center" wrapText="1"/>
    </xf>
    <xf numFmtId="0" fontId="2" fillId="2" borderId="9" xfId="1" applyNumberFormat="1" applyFont="1" applyFill="1" applyBorder="1" applyAlignment="1">
      <alignment horizontal="center" vertical="center" wrapText="1"/>
    </xf>
    <xf numFmtId="0" fontId="20" fillId="2" borderId="10" xfId="0" applyFont="1" applyFill="1" applyBorder="1" applyAlignment="1">
      <alignment horizontal="left" vertical="center" wrapText="1"/>
    </xf>
    <xf numFmtId="0" fontId="20" fillId="2" borderId="29" xfId="0" applyFont="1" applyFill="1" applyBorder="1" applyAlignment="1">
      <alignment horizontal="left" vertical="center" wrapText="1"/>
    </xf>
    <xf numFmtId="165" fontId="3" fillId="6" borderId="15" xfId="0" applyNumberFormat="1" applyFont="1" applyFill="1" applyBorder="1" applyAlignment="1">
      <alignment vertical="center" wrapText="1"/>
    </xf>
    <xf numFmtId="9" fontId="4" fillId="11" borderId="15" xfId="1" applyFont="1" applyFill="1" applyBorder="1" applyAlignment="1">
      <alignment vertical="center" wrapText="1"/>
    </xf>
    <xf numFmtId="0" fontId="2" fillId="2" borderId="14" xfId="1" applyNumberFormat="1" applyFont="1" applyFill="1" applyBorder="1" applyAlignment="1">
      <alignment vertical="center" wrapText="1"/>
    </xf>
    <xf numFmtId="0" fontId="20" fillId="2" borderId="27" xfId="0" applyFont="1" applyFill="1" applyBorder="1" applyAlignment="1">
      <alignment horizontal="left" vertical="center" wrapText="1"/>
    </xf>
    <xf numFmtId="0" fontId="20" fillId="2" borderId="18" xfId="0" applyFont="1" applyFill="1" applyBorder="1" applyAlignment="1">
      <alignment horizontal="left" vertical="center" wrapText="1"/>
    </xf>
    <xf numFmtId="165" fontId="3" fillId="11" borderId="20" xfId="0" applyNumberFormat="1" applyFont="1" applyFill="1" applyBorder="1" applyAlignment="1">
      <alignment horizontal="left" vertical="center" wrapText="1"/>
    </xf>
    <xf numFmtId="0" fontId="2" fillId="2" borderId="20" xfId="0" applyFont="1" applyFill="1" applyBorder="1" applyAlignment="1">
      <alignment horizontal="left" vertical="center" wrapText="1"/>
    </xf>
    <xf numFmtId="165" fontId="3" fillId="11" borderId="1" xfId="0" applyNumberFormat="1" applyFont="1" applyFill="1" applyBorder="1" applyAlignment="1">
      <alignment horizontal="left" vertical="center" wrapText="1"/>
    </xf>
    <xf numFmtId="165" fontId="3" fillId="6" borderId="16" xfId="0" applyNumberFormat="1" applyFont="1" applyFill="1" applyBorder="1" applyAlignment="1">
      <alignment vertical="center" wrapText="1"/>
    </xf>
    <xf numFmtId="9" fontId="2" fillId="2" borderId="20" xfId="0" applyNumberFormat="1"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30" xfId="1" applyNumberFormat="1" applyFont="1" applyFill="1" applyBorder="1" applyAlignment="1">
      <alignment vertical="center" wrapText="1"/>
    </xf>
    <xf numFmtId="0" fontId="2" fillId="2" borderId="12" xfId="1" applyNumberFormat="1" applyFont="1" applyFill="1" applyBorder="1" applyAlignment="1">
      <alignment horizontal="center" vertical="center" wrapText="1"/>
    </xf>
    <xf numFmtId="0" fontId="2" fillId="2" borderId="28" xfId="0" applyFont="1" applyFill="1" applyBorder="1" applyAlignment="1">
      <alignment horizontal="left" vertical="center" wrapText="1"/>
    </xf>
    <xf numFmtId="0" fontId="2" fillId="2" borderId="13" xfId="0" applyFont="1" applyFill="1" applyBorder="1" applyAlignment="1">
      <alignment horizontal="left" vertical="center" wrapText="1"/>
    </xf>
    <xf numFmtId="9" fontId="19" fillId="0" borderId="0" xfId="0" applyNumberFormat="1" applyFont="1" applyAlignment="1">
      <alignment horizontal="center" vertical="center"/>
    </xf>
    <xf numFmtId="9" fontId="4" fillId="0" borderId="0" xfId="0" applyNumberFormat="1" applyFont="1" applyAlignment="1">
      <alignment horizontal="center" vertical="center"/>
    </xf>
    <xf numFmtId="9" fontId="8" fillId="3" borderId="5" xfId="0" applyNumberFormat="1" applyFont="1" applyFill="1" applyBorder="1" applyAlignment="1">
      <alignment horizontal="center" vertical="center" wrapText="1"/>
    </xf>
    <xf numFmtId="9" fontId="3" fillId="11" borderId="11" xfId="0" applyNumberFormat="1" applyFont="1" applyFill="1" applyBorder="1" applyAlignment="1">
      <alignment vertical="center" wrapText="1"/>
    </xf>
    <xf numFmtId="9" fontId="5" fillId="2" borderId="1" xfId="0" applyNumberFormat="1" applyFont="1" applyFill="1" applyBorder="1" applyAlignment="1">
      <alignment horizontal="center" vertical="center"/>
    </xf>
    <xf numFmtId="0" fontId="2" fillId="10" borderId="11" xfId="1" applyNumberFormat="1" applyFont="1" applyFill="1" applyBorder="1" applyAlignment="1">
      <alignment horizontal="center" vertical="center" wrapText="1"/>
    </xf>
    <xf numFmtId="0" fontId="2" fillId="10" borderId="20" xfId="1" applyNumberFormat="1" applyFont="1" applyFill="1" applyBorder="1" applyAlignment="1">
      <alignment horizontal="center" vertical="center" wrapText="1"/>
    </xf>
    <xf numFmtId="0" fontId="17" fillId="0" borderId="0" xfId="0" applyFont="1" applyAlignment="1">
      <alignment horizontal="left" vertical="center"/>
    </xf>
    <xf numFmtId="6" fontId="2" fillId="2" borderId="32" xfId="0" applyNumberFormat="1" applyFont="1" applyFill="1" applyBorder="1" applyAlignment="1">
      <alignment horizontal="left" vertical="top" wrapText="1"/>
    </xf>
    <xf numFmtId="0" fontId="2" fillId="2" borderId="33" xfId="0" applyFont="1" applyFill="1" applyBorder="1" applyAlignment="1">
      <alignment horizontal="left" vertical="top"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7" xfId="0" applyFont="1" applyBorder="1" applyAlignment="1">
      <alignment horizontal="center" vertical="center" wrapText="1"/>
    </xf>
    <xf numFmtId="9" fontId="4" fillId="10" borderId="22" xfId="1" applyFont="1" applyFill="1" applyBorder="1" applyAlignment="1">
      <alignment horizontal="center" vertical="center" wrapText="1"/>
    </xf>
    <xf numFmtId="9" fontId="4" fillId="10" borderId="15" xfId="1" applyFont="1" applyFill="1" applyBorder="1" applyAlignment="1">
      <alignment horizontal="center" vertical="center" wrapText="1"/>
    </xf>
    <xf numFmtId="9" fontId="4" fillId="10" borderId="20" xfId="1" applyFont="1" applyFill="1" applyBorder="1" applyAlignment="1">
      <alignment horizontal="center" vertical="center" wrapText="1"/>
    </xf>
    <xf numFmtId="0" fontId="4" fillId="0" borderId="21"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6" xfId="0" applyFont="1" applyBorder="1" applyAlignment="1">
      <alignment horizontal="center" vertical="center" wrapText="1"/>
    </xf>
    <xf numFmtId="9" fontId="3" fillId="6" borderId="16" xfId="1" applyFont="1" applyFill="1" applyBorder="1" applyAlignment="1">
      <alignment horizontal="center" vertical="center" wrapText="1"/>
    </xf>
    <xf numFmtId="9" fontId="3" fillId="6" borderId="1" xfId="1" applyFont="1" applyFill="1" applyBorder="1" applyAlignment="1">
      <alignment horizontal="center" vertical="center" wrapText="1"/>
    </xf>
    <xf numFmtId="9" fontId="3" fillId="6" borderId="1" xfId="0" applyNumberFormat="1"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24" xfId="0" applyFont="1" applyFill="1" applyBorder="1" applyAlignment="1">
      <alignment horizontal="center" vertical="center" wrapText="1"/>
    </xf>
    <xf numFmtId="9" fontId="3" fillId="5" borderId="1" xfId="0" applyNumberFormat="1" applyFont="1" applyFill="1" applyBorder="1" applyAlignment="1">
      <alignment horizontal="center" vertical="center" wrapText="1"/>
    </xf>
    <xf numFmtId="9" fontId="3" fillId="5" borderId="24" xfId="0" applyNumberFormat="1" applyFont="1" applyFill="1" applyBorder="1" applyAlignment="1">
      <alignment horizontal="center" vertical="center" wrapText="1"/>
    </xf>
    <xf numFmtId="165" fontId="3" fillId="11" borderId="11" xfId="0" applyNumberFormat="1" applyFont="1" applyFill="1" applyBorder="1" applyAlignment="1">
      <alignment horizontal="center" vertical="center" wrapText="1"/>
    </xf>
    <xf numFmtId="165" fontId="3" fillId="11" borderId="16" xfId="0" applyNumberFormat="1" applyFont="1" applyFill="1" applyBorder="1" applyAlignment="1">
      <alignment horizontal="center" vertical="center" wrapText="1"/>
    </xf>
    <xf numFmtId="165" fontId="3" fillId="11" borderId="1" xfId="0" applyNumberFormat="1" applyFont="1" applyFill="1" applyBorder="1" applyAlignment="1">
      <alignment horizontal="center" vertical="center" wrapText="1"/>
    </xf>
    <xf numFmtId="165" fontId="3" fillId="11" borderId="2" xfId="0" applyNumberFormat="1" applyFont="1" applyFill="1" applyBorder="1" applyAlignment="1">
      <alignment horizontal="center" vertical="center" wrapText="1"/>
    </xf>
    <xf numFmtId="165" fontId="3" fillId="5" borderId="11" xfId="0" applyNumberFormat="1" applyFont="1" applyFill="1" applyBorder="1" applyAlignment="1">
      <alignment horizontal="center" vertical="center" wrapText="1"/>
    </xf>
    <xf numFmtId="165" fontId="3" fillId="5" borderId="16" xfId="0" applyNumberFormat="1" applyFont="1" applyFill="1" applyBorder="1" applyAlignment="1">
      <alignment horizontal="center" vertical="center" wrapText="1"/>
    </xf>
    <xf numFmtId="165" fontId="3" fillId="5" borderId="1" xfId="0" applyNumberFormat="1" applyFont="1" applyFill="1" applyBorder="1" applyAlignment="1">
      <alignment horizontal="center" vertical="center" wrapText="1"/>
    </xf>
    <xf numFmtId="165" fontId="3" fillId="5" borderId="2" xfId="0" applyNumberFormat="1" applyFont="1" applyFill="1" applyBorder="1" applyAlignment="1">
      <alignment horizontal="center" vertical="center" wrapText="1"/>
    </xf>
    <xf numFmtId="165" fontId="3" fillId="6" borderId="11" xfId="0" applyNumberFormat="1" applyFont="1" applyFill="1" applyBorder="1" applyAlignment="1">
      <alignment horizontal="center" vertical="center" wrapText="1"/>
    </xf>
    <xf numFmtId="165" fontId="3" fillId="6" borderId="16" xfId="0" applyNumberFormat="1" applyFont="1" applyFill="1" applyBorder="1" applyAlignment="1">
      <alignment horizontal="center" vertical="center" wrapText="1"/>
    </xf>
    <xf numFmtId="165" fontId="3" fillId="6" borderId="1" xfId="0" applyNumberFormat="1" applyFont="1" applyFill="1" applyBorder="1" applyAlignment="1">
      <alignment horizontal="center" vertical="center" wrapText="1"/>
    </xf>
    <xf numFmtId="165" fontId="3" fillId="6" borderId="2" xfId="0" applyNumberFormat="1" applyFont="1" applyFill="1" applyBorder="1" applyAlignment="1">
      <alignment horizontal="center" vertical="center" wrapText="1"/>
    </xf>
    <xf numFmtId="0" fontId="3" fillId="11" borderId="22" xfId="0" applyFont="1" applyFill="1" applyBorder="1" applyAlignment="1">
      <alignment horizontal="center" vertical="center" wrapText="1"/>
    </xf>
    <xf numFmtId="0" fontId="3" fillId="11" borderId="15" xfId="0" applyFont="1" applyFill="1" applyBorder="1" applyAlignment="1">
      <alignment horizontal="center" vertical="center" wrapText="1"/>
    </xf>
    <xf numFmtId="0" fontId="3" fillId="11" borderId="20" xfId="0" applyFont="1" applyFill="1" applyBorder="1" applyAlignment="1">
      <alignment horizontal="center" vertical="center" wrapText="1"/>
    </xf>
    <xf numFmtId="9" fontId="3" fillId="11" borderId="22" xfId="0" applyNumberFormat="1" applyFont="1" applyFill="1" applyBorder="1" applyAlignment="1">
      <alignment horizontal="center" vertical="center" wrapText="1"/>
    </xf>
    <xf numFmtId="9" fontId="3" fillId="11" borderId="15" xfId="0" applyNumberFormat="1" applyFont="1" applyFill="1" applyBorder="1" applyAlignment="1">
      <alignment horizontal="center" vertical="center" wrapText="1"/>
    </xf>
    <xf numFmtId="9" fontId="3" fillId="4" borderId="16" xfId="0" applyNumberFormat="1" applyFont="1" applyFill="1" applyBorder="1" applyAlignment="1">
      <alignment horizontal="center" vertical="center" wrapText="1"/>
    </xf>
    <xf numFmtId="9" fontId="3" fillId="4" borderId="1" xfId="0" applyNumberFormat="1" applyFont="1" applyFill="1" applyBorder="1" applyAlignment="1">
      <alignment horizontal="center" vertical="center" wrapText="1"/>
    </xf>
    <xf numFmtId="9" fontId="3" fillId="5" borderId="16" xfId="1" applyFont="1" applyFill="1" applyBorder="1" applyAlignment="1">
      <alignment horizontal="center" vertical="center" wrapText="1"/>
    </xf>
    <xf numFmtId="9" fontId="3" fillId="5" borderId="1" xfId="1" applyFont="1" applyFill="1" applyBorder="1" applyAlignment="1">
      <alignment horizontal="center" vertical="center" wrapText="1"/>
    </xf>
    <xf numFmtId="0" fontId="18" fillId="0" borderId="0" xfId="0" applyFont="1" applyAlignment="1">
      <alignment horizontal="center" vertical="center"/>
    </xf>
    <xf numFmtId="165" fontId="3" fillId="4" borderId="15" xfId="0" applyNumberFormat="1" applyFont="1" applyFill="1" applyBorder="1" applyAlignment="1">
      <alignment horizontal="center" vertical="center" wrapText="1"/>
    </xf>
    <xf numFmtId="165" fontId="3" fillId="5" borderId="15" xfId="0" applyNumberFormat="1" applyFont="1" applyFill="1" applyBorder="1" applyAlignment="1">
      <alignment horizontal="center" vertical="center" wrapText="1"/>
    </xf>
    <xf numFmtId="10" fontId="3" fillId="6" borderId="15" xfId="0" applyNumberFormat="1" applyFont="1" applyFill="1" applyBorder="1" applyAlignment="1">
      <alignment horizontal="center" vertical="center" wrapText="1"/>
    </xf>
    <xf numFmtId="165" fontId="3" fillId="6" borderId="15" xfId="0" applyNumberFormat="1" applyFont="1" applyFill="1" applyBorder="1" applyAlignment="1">
      <alignment horizontal="center" vertical="center" wrapText="1"/>
    </xf>
    <xf numFmtId="165" fontId="2" fillId="4" borderId="11" xfId="0" applyNumberFormat="1" applyFont="1" applyFill="1" applyBorder="1" applyAlignment="1">
      <alignment horizontal="center" vertical="center" wrapText="1"/>
    </xf>
    <xf numFmtId="165" fontId="2" fillId="4" borderId="16"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9" fontId="2" fillId="5" borderId="11" xfId="1" applyFont="1" applyFill="1" applyBorder="1" applyAlignment="1">
      <alignment horizontal="center" vertical="center" wrapText="1"/>
    </xf>
    <xf numFmtId="9" fontId="2" fillId="5" borderId="16" xfId="1" applyFont="1" applyFill="1" applyBorder="1" applyAlignment="1">
      <alignment horizontal="center" vertical="center" wrapText="1"/>
    </xf>
    <xf numFmtId="9" fontId="2" fillId="5" borderId="1" xfId="1" applyFont="1" applyFill="1" applyBorder="1" applyAlignment="1">
      <alignment horizontal="center" vertical="center" wrapText="1"/>
    </xf>
    <xf numFmtId="9" fontId="2" fillId="5" borderId="2" xfId="1" applyFont="1" applyFill="1" applyBorder="1" applyAlignment="1">
      <alignment horizontal="center" vertical="center" wrapText="1"/>
    </xf>
    <xf numFmtId="9" fontId="2" fillId="6" borderId="11" xfId="1" applyFont="1" applyFill="1" applyBorder="1" applyAlignment="1">
      <alignment horizontal="center" vertical="center" wrapText="1"/>
    </xf>
    <xf numFmtId="9" fontId="2" fillId="6" borderId="16" xfId="1" applyFont="1" applyFill="1" applyBorder="1" applyAlignment="1">
      <alignment horizontal="center" vertical="center" wrapText="1"/>
    </xf>
    <xf numFmtId="9" fontId="2" fillId="6" borderId="1" xfId="1" applyFont="1" applyFill="1" applyBorder="1" applyAlignment="1">
      <alignment horizontal="center" vertical="center" wrapText="1"/>
    </xf>
    <xf numFmtId="9" fontId="2" fillId="6" borderId="2" xfId="1" applyFont="1" applyFill="1" applyBorder="1" applyAlignment="1">
      <alignment horizontal="center" vertical="center" wrapText="1"/>
    </xf>
    <xf numFmtId="165" fontId="2" fillId="11" borderId="11" xfId="0" applyNumberFormat="1" applyFont="1" applyFill="1" applyBorder="1" applyAlignment="1">
      <alignment horizontal="center" vertical="center" wrapText="1"/>
    </xf>
    <xf numFmtId="165" fontId="2" fillId="11" borderId="16" xfId="0" applyNumberFormat="1"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2" xfId="0" applyFont="1" applyFill="1" applyBorder="1" applyAlignment="1">
      <alignment horizontal="center" vertical="center" wrapText="1"/>
    </xf>
    <xf numFmtId="165" fontId="3" fillId="4" borderId="11" xfId="0" applyNumberFormat="1" applyFont="1" applyFill="1" applyBorder="1" applyAlignment="1">
      <alignment horizontal="center" vertical="center" wrapText="1"/>
    </xf>
    <xf numFmtId="165" fontId="3" fillId="4" borderId="16" xfId="0" applyNumberFormat="1" applyFont="1" applyFill="1" applyBorder="1" applyAlignment="1">
      <alignment horizontal="center" vertical="center" wrapText="1"/>
    </xf>
    <xf numFmtId="165" fontId="3" fillId="4" borderId="1" xfId="0" applyNumberFormat="1" applyFont="1" applyFill="1" applyBorder="1" applyAlignment="1">
      <alignment horizontal="center" vertical="center" wrapText="1"/>
    </xf>
    <xf numFmtId="165" fontId="3" fillId="4" borderId="2" xfId="0" applyNumberFormat="1" applyFont="1" applyFill="1" applyBorder="1" applyAlignment="1">
      <alignment horizontal="center" vertical="center" wrapText="1"/>
    </xf>
    <xf numFmtId="9" fontId="3" fillId="6" borderId="24"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16" xfId="0" applyFont="1" applyFill="1" applyBorder="1" applyAlignment="1">
      <alignment horizontal="center" vertical="center" wrapText="1"/>
    </xf>
    <xf numFmtId="9" fontId="4" fillId="10" borderId="16" xfId="1"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20" xfId="0" applyFont="1" applyFill="1" applyBorder="1" applyAlignment="1">
      <alignment horizontal="left" vertical="center" wrapText="1"/>
    </xf>
    <xf numFmtId="9" fontId="4" fillId="10" borderId="2" xfId="1" applyFont="1" applyFill="1" applyBorder="1" applyAlignment="1">
      <alignment horizontal="center" vertical="center" wrapText="1"/>
    </xf>
    <xf numFmtId="9" fontId="2" fillId="11" borderId="22" xfId="0" applyNumberFormat="1" applyFont="1" applyFill="1" applyBorder="1" applyAlignment="1">
      <alignment horizontal="center" vertical="center" wrapText="1"/>
    </xf>
    <xf numFmtId="9" fontId="2" fillId="11" borderId="15"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cellXfs>
  <cellStyles count="2">
    <cellStyle name="Normal" xfId="0" builtinId="0"/>
    <cellStyle name="Porcentaje" xfId="1" builtinId="5"/>
  </cellStyles>
  <dxfs count="28">
    <dxf>
      <font>
        <color rgb="FF00B050"/>
      </font>
    </dxf>
    <dxf>
      <font>
        <color rgb="FFFF0000"/>
      </font>
    </dxf>
    <dxf>
      <font>
        <color rgb="FFFFC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
      <font>
        <color rgb="FFFF0000"/>
      </font>
    </dxf>
    <dxf>
      <font>
        <color rgb="FFFF0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15</xdr:col>
      <xdr:colOff>1943100</xdr:colOff>
      <xdr:row>2</xdr:row>
      <xdr:rowOff>38100</xdr:rowOff>
    </xdr:from>
    <xdr:ext cx="22538373" cy="2076450"/>
    <xdr:pic>
      <xdr:nvPicPr>
        <xdr:cNvPr id="33" name="Imagen 32">
          <a:extLst>
            <a:ext uri="{FF2B5EF4-FFF2-40B4-BE49-F238E27FC236}">
              <a16:creationId xmlns:a16="http://schemas.microsoft.com/office/drawing/2014/main" id="{14E1847D-A8E7-4531-8031-B5C4D04DB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40700" y="723900"/>
          <a:ext cx="22538373" cy="2076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2286000</xdr:colOff>
      <xdr:row>13</xdr:row>
      <xdr:rowOff>190500</xdr:rowOff>
    </xdr:from>
    <xdr:ext cx="6192114" cy="2552700"/>
    <xdr:pic>
      <xdr:nvPicPr>
        <xdr:cNvPr id="34" name="Imagen 33">
          <a:extLst>
            <a:ext uri="{FF2B5EF4-FFF2-40B4-BE49-F238E27FC236}">
              <a16:creationId xmlns:a16="http://schemas.microsoft.com/office/drawing/2014/main" id="{D4CAB6DD-A8CD-4055-B840-9B11452929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405300" y="6400800"/>
          <a:ext cx="6192114" cy="255270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icardo\Documents\1ANI\Documentos\Plan%20de%20Acci&#243;n\2020\seguimiento\Diciembre\Presentaciones\Matriz%20de%20Programaci&#243;n%20y%20Seguimiento%202020%20%20dic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ro"/>
      <sheetName val="Hoja1"/>
      <sheetName val="Metas por Proyecto"/>
      <sheetName val="Proyectos"/>
      <sheetName val="ODS"/>
      <sheetName val="Hoja2"/>
      <sheetName val="Campos"/>
      <sheetName val="Desplegable"/>
      <sheetName val="Metas ajustadas junio"/>
    </sheetNames>
    <sheetDataSet>
      <sheetData sheetId="0"/>
      <sheetData sheetId="1">
        <row r="28">
          <cell r="D28">
            <v>0.9291064</v>
          </cell>
        </row>
      </sheetData>
      <sheetData sheetId="2"/>
      <sheetData sheetId="3"/>
      <sheetData sheetId="4"/>
      <sheetData sheetId="5"/>
      <sheetData sheetId="6"/>
      <sheetData sheetId="7">
        <row r="4">
          <cell r="B4" t="str">
            <v>%</v>
          </cell>
        </row>
        <row r="5">
          <cell r="B5" t="str">
            <v>acceso</v>
          </cell>
        </row>
        <row r="6">
          <cell r="B6" t="str">
            <v>Accion penal y policiva</v>
          </cell>
        </row>
        <row r="7">
          <cell r="B7" t="str">
            <v>Acompañamientos</v>
          </cell>
        </row>
        <row r="8">
          <cell r="B8" t="str">
            <v>Acta</v>
          </cell>
        </row>
        <row r="9">
          <cell r="B9" t="str">
            <v>Actividades</v>
          </cell>
        </row>
        <row r="10">
          <cell r="B10" t="str">
            <v>Actualización Protocolo</v>
          </cell>
        </row>
        <row r="11">
          <cell r="B11" t="str">
            <v>Acuerdo</v>
          </cell>
        </row>
        <row r="12">
          <cell r="B12" t="str">
            <v>Adjudicación de predio</v>
          </cell>
        </row>
        <row r="13">
          <cell r="B13" t="str">
            <v>Anteproyecto</v>
          </cell>
        </row>
        <row r="14">
          <cell r="B14" t="str">
            <v>Archivo</v>
          </cell>
        </row>
        <row r="15">
          <cell r="B15" t="str">
            <v>Auditoría</v>
          </cell>
        </row>
        <row r="16">
          <cell r="B16" t="str">
            <v>Billones de pesos</v>
          </cell>
        </row>
        <row r="17">
          <cell r="B17" t="str">
            <v>boletin</v>
          </cell>
        </row>
        <row r="18">
          <cell r="B18" t="str">
            <v>Campaña</v>
          </cell>
        </row>
        <row r="19">
          <cell r="B19" t="str">
            <v>Capacitacion</v>
          </cell>
        </row>
        <row r="20">
          <cell r="B20" t="str">
            <v>Carga</v>
          </cell>
        </row>
        <row r="21">
          <cell r="B21" t="str">
            <v>Casos</v>
          </cell>
        </row>
        <row r="22">
          <cell r="B22" t="str">
            <v>Cd inventariado</v>
          </cell>
        </row>
        <row r="23">
          <cell r="B23" t="str">
            <v>Citación</v>
          </cell>
        </row>
        <row r="24">
          <cell r="B24" t="str">
            <v>Comité</v>
          </cell>
        </row>
        <row r="25">
          <cell r="B25" t="str">
            <v>Concepto</v>
          </cell>
        </row>
        <row r="26">
          <cell r="B26" t="str">
            <v>Contenidos Temáticos</v>
          </cell>
        </row>
        <row r="27">
          <cell r="B27" t="str">
            <v>Contrato Suscrito</v>
          </cell>
        </row>
        <row r="28">
          <cell r="B28" t="str">
            <v>Correos electrónicos</v>
          </cell>
        </row>
        <row r="29">
          <cell r="B29" t="str">
            <v>Cuadro Seguimiento</v>
          </cell>
        </row>
        <row r="30">
          <cell r="B30" t="str">
            <v>Cuestionario</v>
          </cell>
        </row>
        <row r="31">
          <cell r="B31" t="str">
            <v>Cumplidos</v>
          </cell>
        </row>
        <row r="32">
          <cell r="B32" t="str">
            <v>Diagnóstico</v>
          </cell>
        </row>
        <row r="33">
          <cell r="B33" t="str">
            <v>Documento</v>
          </cell>
        </row>
        <row r="34">
          <cell r="B34" t="str">
            <v>Ejecutoria realizada</v>
          </cell>
        </row>
        <row r="35">
          <cell r="B35" t="str">
            <v>Elemento</v>
          </cell>
        </row>
        <row r="36">
          <cell r="B36" t="str">
            <v>Encuestas</v>
          </cell>
        </row>
        <row r="37">
          <cell r="B37" t="str">
            <v>Entrenamiento</v>
          </cell>
        </row>
        <row r="38">
          <cell r="B38" t="str">
            <v>Escrituras revisadas</v>
          </cell>
        </row>
        <row r="39">
          <cell r="B39" t="str">
            <v>Espacio Virtual</v>
          </cell>
        </row>
        <row r="40">
          <cell r="B40" t="str">
            <v>Estudio</v>
          </cell>
        </row>
        <row r="41">
          <cell r="B41" t="str">
            <v>Evaluación</v>
          </cell>
        </row>
        <row r="42">
          <cell r="B42" t="str">
            <v>Evento</v>
          </cell>
        </row>
        <row r="43">
          <cell r="B43" t="str">
            <v>Feria</v>
          </cell>
        </row>
        <row r="44">
          <cell r="B44" t="str">
            <v>Fichas</v>
          </cell>
        </row>
        <row r="45">
          <cell r="B45" t="str">
            <v>Formato</v>
          </cell>
        </row>
        <row r="46">
          <cell r="B46" t="str">
            <v>Formato de legalización de comisión</v>
          </cell>
        </row>
        <row r="47">
          <cell r="B47" t="str">
            <v>Gestión</v>
          </cell>
        </row>
        <row r="48">
          <cell r="B48" t="str">
            <v>Gl</v>
          </cell>
        </row>
        <row r="49">
          <cell r="B49" t="str">
            <v>Glorieta</v>
          </cell>
        </row>
        <row r="50">
          <cell r="B50" t="str">
            <v>Herramienta</v>
          </cell>
        </row>
        <row r="51">
          <cell r="B51" t="str">
            <v>Informe</v>
          </cell>
        </row>
        <row r="52">
          <cell r="B52" t="str">
            <v>km</v>
          </cell>
        </row>
        <row r="53">
          <cell r="B53" t="str">
            <v>Manual Actualizado</v>
          </cell>
        </row>
        <row r="54">
          <cell r="B54" t="str">
            <v>Matriz de Riesgos</v>
          </cell>
        </row>
        <row r="55">
          <cell r="B55" t="str">
            <v>Memoria</v>
          </cell>
        </row>
        <row r="56">
          <cell r="B56" t="str">
            <v>Metodología</v>
          </cell>
        </row>
        <row r="57">
          <cell r="B57" t="str">
            <v>Miles de Dolares</v>
          </cell>
        </row>
        <row r="58">
          <cell r="B58" t="str">
            <v>Miles de millones de pesos</v>
          </cell>
        </row>
        <row r="59">
          <cell r="B59" t="str">
            <v>Millones de pesos</v>
          </cell>
        </row>
        <row r="60">
          <cell r="B60" t="str">
            <v>Minuta</v>
          </cell>
        </row>
        <row r="61">
          <cell r="B61" t="str">
            <v>Modelo</v>
          </cell>
        </row>
        <row r="62">
          <cell r="B62" t="str">
            <v>Modificaciones</v>
          </cell>
        </row>
        <row r="63">
          <cell r="B63" t="str">
            <v>Módulo</v>
          </cell>
        </row>
        <row r="64">
          <cell r="B64" t="str">
            <v>Numero de Hallazgos</v>
          </cell>
        </row>
        <row r="65">
          <cell r="B65" t="str">
            <v>Obra</v>
          </cell>
        </row>
        <row r="66">
          <cell r="B66" t="str">
            <v>Oferta revisada</v>
          </cell>
        </row>
        <row r="67">
          <cell r="B67" t="str">
            <v>Oficios</v>
          </cell>
        </row>
        <row r="68">
          <cell r="B68" t="str">
            <v>Pago</v>
          </cell>
        </row>
        <row r="69">
          <cell r="B69" t="str">
            <v>Pasaganados</v>
          </cell>
        </row>
        <row r="70">
          <cell r="B70" t="str">
            <v>Pasajeros</v>
          </cell>
        </row>
        <row r="71">
          <cell r="B71" t="str">
            <v>Pesos $</v>
          </cell>
        </row>
        <row r="72">
          <cell r="B72" t="str">
            <v>PIC diseñado</v>
          </cell>
        </row>
        <row r="73">
          <cell r="B73" t="str">
            <v>Piezas comunicativas</v>
          </cell>
        </row>
        <row r="74">
          <cell r="B74" t="str">
            <v>Plan</v>
          </cell>
        </row>
        <row r="75">
          <cell r="B75" t="str">
            <v>Pliego de Cargos</v>
          </cell>
        </row>
        <row r="76">
          <cell r="B76" t="str">
            <v>Predios</v>
          </cell>
        </row>
        <row r="77">
          <cell r="B77" t="str">
            <v>Premio</v>
          </cell>
        </row>
        <row r="78">
          <cell r="B78" t="str">
            <v>presentación</v>
          </cell>
        </row>
        <row r="79">
          <cell r="B79" t="str">
            <v>Procedimiento</v>
          </cell>
        </row>
        <row r="80">
          <cell r="B80" t="str">
            <v>Proceso</v>
          </cell>
        </row>
        <row r="81">
          <cell r="B81" t="str">
            <v>Programa</v>
          </cell>
        </row>
        <row r="82">
          <cell r="B82" t="str">
            <v>Promesas revisadas</v>
          </cell>
        </row>
        <row r="83">
          <cell r="B83" t="str">
            <v>Proyecto</v>
          </cell>
        </row>
        <row r="84">
          <cell r="B84" t="str">
            <v>Proyecto de resolución</v>
          </cell>
        </row>
        <row r="85">
          <cell r="B85" t="str">
            <v>Proyectos Estructurados</v>
          </cell>
        </row>
        <row r="86">
          <cell r="B86" t="str">
            <v>Proyectos Iniciativa Pública Adjudicados</v>
          </cell>
        </row>
        <row r="87">
          <cell r="B87" t="str">
            <v>Puente</v>
          </cell>
        </row>
        <row r="88">
          <cell r="B88" t="str">
            <v>Registros</v>
          </cell>
        </row>
        <row r="89">
          <cell r="B89" t="str">
            <v>Reporte</v>
          </cell>
        </row>
        <row r="90">
          <cell r="B90" t="str">
            <v>Reporte Unificado de Contratación</v>
          </cell>
        </row>
        <row r="91">
          <cell r="B91" t="str">
            <v>Requerimientos Atendos</v>
          </cell>
        </row>
        <row r="92">
          <cell r="B92" t="str">
            <v>Resolución</v>
          </cell>
        </row>
        <row r="93">
          <cell r="B93" t="str">
            <v>Reuniones</v>
          </cell>
        </row>
        <row r="94">
          <cell r="B94" t="str">
            <v>Seguimiento</v>
          </cell>
        </row>
        <row r="95">
          <cell r="B95" t="str">
            <v>Semáforo</v>
          </cell>
        </row>
        <row r="96">
          <cell r="B96" t="str">
            <v>Sesión</v>
          </cell>
        </row>
        <row r="97">
          <cell r="B97" t="str">
            <v>Socialización</v>
          </cell>
        </row>
        <row r="98">
          <cell r="B98" t="str">
            <v>Software parametrizado</v>
          </cell>
        </row>
        <row r="99">
          <cell r="B99" t="str">
            <v>Solicitudes atendas</v>
          </cell>
        </row>
        <row r="100">
          <cell r="B100" t="str">
            <v>Solicitudes realizadas</v>
          </cell>
        </row>
        <row r="101">
          <cell r="B101" t="str">
            <v>Taller</v>
          </cell>
        </row>
        <row r="102">
          <cell r="B102" t="str">
            <v>Tonelada</v>
          </cell>
        </row>
        <row r="103">
          <cell r="B103" t="str">
            <v>Trámite</v>
          </cell>
        </row>
        <row r="104">
          <cell r="B104" t="str">
            <v>Tribunal Arbitramento</v>
          </cell>
        </row>
        <row r="105">
          <cell r="B105" t="str">
            <v>Tunel</v>
          </cell>
        </row>
        <row r="106">
          <cell r="B106" t="str">
            <v>N.A</v>
          </cell>
        </row>
        <row r="107">
          <cell r="B107" t="str">
            <v>Und</v>
          </cell>
        </row>
        <row r="108">
          <cell r="B108" t="str">
            <v>Visitas Auditoria</v>
          </cell>
        </row>
        <row r="111">
          <cell r="B111" t="str">
            <v>Impacto</v>
          </cell>
        </row>
        <row r="112">
          <cell r="B112" t="str">
            <v>Insumo</v>
          </cell>
        </row>
        <row r="113">
          <cell r="B113" t="str">
            <v>Proceso</v>
          </cell>
        </row>
        <row r="114">
          <cell r="B114" t="str">
            <v>Producto</v>
          </cell>
        </row>
        <row r="115">
          <cell r="B115" t="str">
            <v>Resultado</v>
          </cell>
        </row>
        <row r="118">
          <cell r="B118" t="str">
            <v>Ambiental</v>
          </cell>
        </row>
        <row r="119">
          <cell r="B119" t="str">
            <v>Economia</v>
          </cell>
        </row>
        <row r="120">
          <cell r="B120" t="str">
            <v>Efectividad</v>
          </cell>
        </row>
        <row r="121">
          <cell r="B121" t="str">
            <v>Eficacia</v>
          </cell>
        </row>
        <row r="122">
          <cell r="B122" t="str">
            <v>Eficiencia</v>
          </cell>
        </row>
        <row r="123">
          <cell r="B123" t="str">
            <v>Equidad</v>
          </cell>
        </row>
        <row r="126">
          <cell r="B126" t="str">
            <v>Oficina de Comunicaciones</v>
          </cell>
        </row>
        <row r="127">
          <cell r="B127" t="str">
            <v>Oficina de Control Interno</v>
          </cell>
        </row>
        <row r="128">
          <cell r="B128" t="str">
            <v>Presidencia</v>
          </cell>
        </row>
        <row r="129">
          <cell r="B129" t="str">
            <v>Vicepresidencia Ejecutiva</v>
          </cell>
        </row>
        <row r="130">
          <cell r="B130" t="str">
            <v>Vicepresidencia de Estructuración</v>
          </cell>
        </row>
        <row r="131">
          <cell r="B131" t="str">
            <v>Vicepresidencia de Gestión Contractual</v>
          </cell>
        </row>
        <row r="132">
          <cell r="B132" t="str">
            <v xml:space="preserve">Vicepresidencia de Planeación, Riesgos y Entorno </v>
          </cell>
        </row>
        <row r="133">
          <cell r="B133" t="str">
            <v>Vicepresidencia Jurídica</v>
          </cell>
        </row>
        <row r="134">
          <cell r="B134" t="str">
            <v>Vicepresidencia Administrativa y Financiera</v>
          </cell>
        </row>
        <row r="137">
          <cell r="B137" t="str">
            <v>Carretero 1 VEJ</v>
          </cell>
        </row>
        <row r="138">
          <cell r="B138" t="str">
            <v>Carretero 2 VEJ</v>
          </cell>
        </row>
        <row r="139">
          <cell r="B139" t="str">
            <v>Carretero 3 VEJ</v>
          </cell>
        </row>
        <row r="140">
          <cell r="B140" t="str">
            <v>Carretero 4 VEJ</v>
          </cell>
        </row>
        <row r="141">
          <cell r="B141" t="str">
            <v>Carretero férreo 5 VEJ</v>
          </cell>
        </row>
        <row r="142">
          <cell r="B142" t="str">
            <v>Equipo Financiero VEJ</v>
          </cell>
        </row>
        <row r="143">
          <cell r="B143" t="str">
            <v>Carretero 1 VGC</v>
          </cell>
        </row>
        <row r="144">
          <cell r="B144" t="str">
            <v>Carretero 2 VGC</v>
          </cell>
        </row>
        <row r="145">
          <cell r="B145" t="str">
            <v>Carretero 3 VGC</v>
          </cell>
        </row>
        <row r="146">
          <cell r="B146" t="str">
            <v>Carretero 4 VGC</v>
          </cell>
        </row>
        <row r="147">
          <cell r="B147" t="str">
            <v>Carretero 5 VGC</v>
          </cell>
        </row>
        <row r="148">
          <cell r="B148" t="str">
            <v>Oficina de Comunicaciones</v>
          </cell>
        </row>
        <row r="149">
          <cell r="B149" t="str">
            <v>Presidencia</v>
          </cell>
        </row>
        <row r="150">
          <cell r="B150" t="str">
            <v>Oficina de Control Interno</v>
          </cell>
        </row>
        <row r="151">
          <cell r="B151" t="str">
            <v>Vicepresidencia Ejecutiva</v>
          </cell>
        </row>
        <row r="152">
          <cell r="B152" t="str">
            <v>Vicepresidencia de Estructuración</v>
          </cell>
        </row>
        <row r="153">
          <cell r="B153" t="str">
            <v>Vicepresidencia de Gestión Contractual</v>
          </cell>
        </row>
        <row r="154">
          <cell r="B154" t="str">
            <v xml:space="preserve">Vicepresidencia de Planeación, Riesgos y Entorno </v>
          </cell>
        </row>
        <row r="155">
          <cell r="B155" t="str">
            <v>Vicepresidencia Jurídica</v>
          </cell>
        </row>
        <row r="156">
          <cell r="B156" t="str">
            <v>Vicepresidencia Administrativa y Financiera</v>
          </cell>
        </row>
        <row r="157">
          <cell r="B157" t="str">
            <v xml:space="preserve">Equipo Proyectos Férreos </v>
          </cell>
        </row>
        <row r="158">
          <cell r="B158" t="str">
            <v>Equipo Proyectos Portuarios</v>
          </cell>
        </row>
        <row r="159">
          <cell r="B159" t="str">
            <v>Grupo Interno de Trabajo Financiero 1</v>
          </cell>
        </row>
        <row r="160">
          <cell r="B160" t="str">
            <v>Grupo Interno de Trabajo Financiero 2</v>
          </cell>
        </row>
        <row r="161">
          <cell r="B161" t="str">
            <v>Equipo Proyectos Aeroportuarios</v>
          </cell>
        </row>
        <row r="162">
          <cell r="B162" t="str">
            <v>Grupo Interno de Trabajo Planeación</v>
          </cell>
        </row>
        <row r="163">
          <cell r="B163" t="str">
            <v>Grupo Interno de Trabajo Riesgos</v>
          </cell>
        </row>
        <row r="164">
          <cell r="B164" t="str">
            <v>Grupo Interno de Trabajo Social</v>
          </cell>
        </row>
        <row r="165">
          <cell r="B165" t="str">
            <v>Grupo Interno de Trabajo Ambiental</v>
          </cell>
        </row>
        <row r="166">
          <cell r="B166" t="str">
            <v>Grupo Interno de Trabajo Predial</v>
          </cell>
        </row>
        <row r="167">
          <cell r="B167" t="str">
            <v>Grupo Interno de Trabajo Juridico Predial</v>
          </cell>
        </row>
        <row r="168">
          <cell r="B168" t="str">
            <v>Grupo Interno de Trabajo Tecnologías de la Información y las Telecomunicaciones</v>
          </cell>
        </row>
        <row r="169">
          <cell r="B169" t="str">
            <v>Grupo Interno de Trabajo Defensa Judicial</v>
          </cell>
        </row>
        <row r="170">
          <cell r="B170" t="str">
            <v>Grupo Interno de Trabajo Contratación</v>
          </cell>
        </row>
        <row r="171">
          <cell r="B171" t="str">
            <v>Grupo Interno de Trabajo Asesoría Estructuración</v>
          </cell>
        </row>
        <row r="172">
          <cell r="B172" t="str">
            <v>Grupo Interno de Trabajo Asesoría Gestión Contractual 1</v>
          </cell>
        </row>
        <row r="173">
          <cell r="B173" t="str">
            <v>Grupo Interno de Trabajo Asesoría Gestión Contractual 2</v>
          </cell>
        </row>
        <row r="174">
          <cell r="B174" t="str">
            <v>Equipo Asesoría de Gestión Contractual 3</v>
          </cell>
        </row>
        <row r="175">
          <cell r="B175" t="str">
            <v>Equipo Procesos Sancionatorios</v>
          </cell>
        </row>
        <row r="176">
          <cell r="B176" t="str">
            <v>Grupo Interno de Trabajo de Talento Humano</v>
          </cell>
        </row>
        <row r="177">
          <cell r="B177" t="str">
            <v xml:space="preserve">Disciplinario </v>
          </cell>
        </row>
        <row r="178">
          <cell r="B178" t="str">
            <v>Servicio al Ciudadano</v>
          </cell>
        </row>
        <row r="179">
          <cell r="B179" t="str">
            <v>Archivo y correspondencia</v>
          </cell>
        </row>
        <row r="180">
          <cell r="B180" t="str">
            <v>Servicios Generales</v>
          </cell>
        </row>
        <row r="181">
          <cell r="B181" t="str">
            <v>Presupuesto</v>
          </cell>
        </row>
        <row r="182">
          <cell r="B182" t="str">
            <v>Contabilidad</v>
          </cell>
        </row>
        <row r="183">
          <cell r="B183" t="str">
            <v>Tesoreria</v>
          </cell>
        </row>
        <row r="186">
          <cell r="B186" t="str">
            <v xml:space="preserve">Autopista al Mar I </v>
          </cell>
        </row>
        <row r="187">
          <cell r="B187" t="str">
            <v>Bogotá - Villavicencio</v>
          </cell>
        </row>
        <row r="188">
          <cell r="B188" t="str">
            <v>Villavicencio - Yopal</v>
          </cell>
        </row>
        <row r="189">
          <cell r="B189" t="str">
            <v>Puerta del Hierro-Carreto-Cruz del Viso</v>
          </cell>
        </row>
        <row r="190">
          <cell r="B190" t="str">
            <v>Chirajara - Fundadores</v>
          </cell>
        </row>
        <row r="191">
          <cell r="B191" t="str">
            <v>Cucuta - Pamplona</v>
          </cell>
        </row>
        <row r="192">
          <cell r="B192" t="str">
            <v>Autopista Conexión Pacífico I</v>
          </cell>
        </row>
        <row r="193">
          <cell r="B193" t="str">
            <v>Bogotá - Facatativá - Los Alpes</v>
          </cell>
        </row>
        <row r="194">
          <cell r="B194" t="str">
            <v>Bogotá - Girardot (Tercer Carril)</v>
          </cell>
        </row>
        <row r="195">
          <cell r="B195" t="str">
            <v>Briceño - Tunja - Sogamoso</v>
          </cell>
        </row>
        <row r="196">
          <cell r="B196" t="str">
            <v>Concesión autopista Bogotá – Girardot</v>
          </cell>
        </row>
        <row r="197">
          <cell r="B197" t="str">
            <v>Zona Metropolitana de Bucaramanga</v>
          </cell>
        </row>
        <row r="198">
          <cell r="B198" t="str">
            <v>Rumichaca – Pasto – Chachagüi</v>
          </cell>
        </row>
        <row r="199">
          <cell r="B199" t="str">
            <v>Vía al Puerto (Buga - Buenaventura)</v>
          </cell>
        </row>
        <row r="200">
          <cell r="B200" t="str">
            <v>Ruta del Sol III</v>
          </cell>
        </row>
        <row r="201">
          <cell r="B201" t="str">
            <v>Malla Vial del Valle del Cauca y Cauca</v>
          </cell>
        </row>
        <row r="202">
          <cell r="B202" t="str">
            <v>Ruta del Sol III</v>
          </cell>
        </row>
        <row r="203">
          <cell r="B203" t="str">
            <v xml:space="preserve">Mulalo – Loboguerrero </v>
          </cell>
        </row>
        <row r="204">
          <cell r="B204" t="str">
            <v>Ruta del Sol III</v>
          </cell>
        </row>
        <row r="205">
          <cell r="B205" t="str">
            <v>Ip Neiva - Espinal - Girardot</v>
          </cell>
        </row>
        <row r="206">
          <cell r="B206" t="str">
            <v>Girardot Honda Puerto Salgar 4g</v>
          </cell>
        </row>
        <row r="207">
          <cell r="B207" t="str">
            <v xml:space="preserve">Bucaramanga- Barranca -Yondo </v>
          </cell>
        </row>
        <row r="208">
          <cell r="B208" t="str">
            <v>Bucaramanga  - Pamplona</v>
          </cell>
        </row>
        <row r="209">
          <cell r="B209" t="str">
            <v>Ruta Caribe</v>
          </cell>
        </row>
        <row r="210">
          <cell r="B210" t="str">
            <v>Girardot - Ibagué - Cajamarca (3g)</v>
          </cell>
        </row>
        <row r="211">
          <cell r="B211" t="str">
            <v>Ip Girardot - Ibagué - Cajamarca GICA (4g)</v>
          </cell>
        </row>
        <row r="212">
          <cell r="B212" t="str">
            <v>Devinorte</v>
          </cell>
        </row>
        <row r="213">
          <cell r="B213" t="str">
            <v>Perimetral del Oriente de Cundinamarca</v>
          </cell>
        </row>
        <row r="214">
          <cell r="B214" t="str">
            <v xml:space="preserve">Sisga el Secreto </v>
          </cell>
        </row>
        <row r="215">
          <cell r="B215" t="str">
            <v>Ip Malla Vial del Meta</v>
          </cell>
        </row>
        <row r="216">
          <cell r="B216" t="str">
            <v>Pereira la Victoria</v>
          </cell>
        </row>
        <row r="217">
          <cell r="B217" t="str">
            <v>Bogotá - Villeta</v>
          </cell>
        </row>
        <row r="218">
          <cell r="B218" t="str">
            <v>Cordoba - Sucre</v>
          </cell>
        </row>
        <row r="219">
          <cell r="B219" t="str">
            <v>Area Metropolticana de Cúcuta</v>
          </cell>
        </row>
        <row r="220">
          <cell r="B220" t="str">
            <v xml:space="preserve">Ip Accesos Norte </v>
          </cell>
        </row>
        <row r="221">
          <cell r="B221" t="str">
            <v>Malla Vial del Meta (mvm) - y Zipaquirá Palenque (proyectos revertidos)</v>
          </cell>
        </row>
        <row r="222">
          <cell r="B222" t="str">
            <v xml:space="preserve">Popayan - Santander de Quilichao </v>
          </cell>
        </row>
        <row r="223">
          <cell r="B223" t="str">
            <v xml:space="preserve">Rumichaca- Pasto </v>
          </cell>
        </row>
        <row r="224">
          <cell r="B224" t="str">
            <v>Santana - Mocoa- Neiva</v>
          </cell>
        </row>
        <row r="225">
          <cell r="B225" t="str">
            <v>Pacifico 3</v>
          </cell>
        </row>
        <row r="226">
          <cell r="B226" t="str">
            <v>Pacifico 2</v>
          </cell>
        </row>
        <row r="227">
          <cell r="B227" t="str">
            <v>Pacifico 1</v>
          </cell>
        </row>
        <row r="228">
          <cell r="B228" t="str">
            <v>Conexión  Norte</v>
          </cell>
        </row>
        <row r="229">
          <cell r="B229" t="str">
            <v>Armenia - Pereira - Manizales</v>
          </cell>
        </row>
        <row r="230">
          <cell r="B230" t="str">
            <v xml:space="preserve">Autopista Rio Magdalena 2 </v>
          </cell>
        </row>
        <row r="231">
          <cell r="B231" t="str">
            <v>Cambao - Manizales</v>
          </cell>
        </row>
        <row r="232">
          <cell r="B232" t="str">
            <v>Devimed</v>
          </cell>
        </row>
        <row r="233">
          <cell r="B233" t="str">
            <v>Vias del Nus</v>
          </cell>
        </row>
        <row r="234">
          <cell r="B234" t="str">
            <v>Santa Marta - Riohacha - Paraguachón</v>
          </cell>
        </row>
        <row r="235">
          <cell r="B235" t="str">
            <v>Cartagena Barranquilla - Circunvalar de la Prosperidad 4g</v>
          </cell>
        </row>
        <row r="236">
          <cell r="B236" t="str">
            <v>Cartagena Barranquiilla - Via al Mar 1g</v>
          </cell>
        </row>
        <row r="237">
          <cell r="B237" t="str">
            <v xml:space="preserve">Transversal de las Americas </v>
          </cell>
        </row>
        <row r="238">
          <cell r="B238" t="str">
            <v>Ip Cesar Guajira</v>
          </cell>
        </row>
        <row r="239">
          <cell r="B239" t="str">
            <v>Autopista Mar 2</v>
          </cell>
        </row>
        <row r="240">
          <cell r="B240" t="str">
            <v>Antioquia - Bolivar</v>
          </cell>
        </row>
        <row r="241">
          <cell r="B241" t="str">
            <v>Ferreo-Contrato de Concesión- Fenoco s.a.</v>
          </cell>
        </row>
        <row r="242">
          <cell r="B242" t="str">
            <v>Ferreo-Contrato de obra - Dorada Chiriguana</v>
          </cell>
        </row>
        <row r="243">
          <cell r="B243" t="str">
            <v>Ferreo-Contrato de obra - Bogotá – Belencito, la Caro Zipaquirá y Bogotá -  Facatativá</v>
          </cell>
        </row>
        <row r="244">
          <cell r="B244" t="str">
            <v xml:space="preserve">Ferreo-red férrea del Pacifico </v>
          </cell>
        </row>
        <row r="245">
          <cell r="B245" t="str">
            <v xml:space="preserve">Ferreo-tren de Occidente </v>
          </cell>
        </row>
        <row r="246">
          <cell r="B246" t="str">
            <v>Tercer Carril</v>
          </cell>
        </row>
        <row r="247">
          <cell r="B247" t="str">
            <v>N.A.</v>
          </cell>
        </row>
        <row r="250">
          <cell r="B250" t="str">
            <v>Carretero</v>
          </cell>
        </row>
        <row r="251">
          <cell r="B251" t="str">
            <v>Ferreo</v>
          </cell>
        </row>
        <row r="252">
          <cell r="B252" t="str">
            <v>Portuario</v>
          </cell>
        </row>
        <row r="253">
          <cell r="B253" t="str">
            <v>Aeroportuario</v>
          </cell>
        </row>
        <row r="254">
          <cell r="B254" t="str">
            <v>N.A.</v>
          </cell>
        </row>
        <row r="257">
          <cell r="B257" t="str">
            <v>Sistema Estratégico de Planeación y Gestión</v>
          </cell>
        </row>
        <row r="258">
          <cell r="B258" t="str">
            <v>Estructuración de Proyectos de Infraestructura de Transporte</v>
          </cell>
        </row>
        <row r="259">
          <cell r="B259" t="str">
            <v>Gestión de la Contratación Pública</v>
          </cell>
        </row>
        <row r="260">
          <cell r="B260" t="str">
            <v xml:space="preserve">Gestión Contractual y Seguimiento de Proyectos de Infraestructura de Transporte </v>
          </cell>
        </row>
        <row r="261">
          <cell r="B261" t="str">
            <v>Gestión del Talento Humano</v>
          </cell>
        </row>
        <row r="262">
          <cell r="B262" t="str">
            <v>Gestión Administrativa y Financiera</v>
          </cell>
        </row>
        <row r="263">
          <cell r="B263" t="str">
            <v>Gestión Tecnológica</v>
          </cell>
        </row>
        <row r="264">
          <cell r="B264" t="str">
            <v>Gestión Jurídica</v>
          </cell>
        </row>
        <row r="265">
          <cell r="B265" t="str">
            <v>Transparencia, Participación, Servicio al Ciudadano y Comunicación</v>
          </cell>
        </row>
        <row r="266">
          <cell r="B266" t="str">
            <v>Evaluación y Control Institucional</v>
          </cell>
        </row>
        <row r="269">
          <cell r="B269" t="str">
            <v xml:space="preserve"> 1.Gobernanza e institucionalidad moderna para el transporte y la logística eficientes y seguros</v>
          </cell>
        </row>
        <row r="270">
          <cell r="B270" t="str">
            <v>2. Desarrollar proyectos de Asociación Público Privada que propendan por la intermodalidad, la movilidad y la sostenibilidad</v>
          </cell>
        </row>
        <row r="274">
          <cell r="B274" t="str">
            <v>1.1.  Fortalecer la institucionalidad de la Entidad</v>
          </cell>
        </row>
        <row r="275">
          <cell r="B275" t="str">
            <v>1.2. Generar confianza en los ciudadanos, Estado e inversionistas</v>
          </cell>
        </row>
        <row r="276">
          <cell r="B276" t="str">
            <v xml:space="preserve">2.1. Estructurar proyectos de infraestructura de transporte </v>
          </cell>
        </row>
        <row r="277">
          <cell r="B277" t="str">
            <v>2.2. Gestionar la ejecución de proyectos de infraestructura  de transporte</v>
          </cell>
        </row>
        <row r="278">
          <cell r="B278" t="str">
            <v>2.3. Gestionar la ejecución de proyectos en otros modos de transporte</v>
          </cell>
        </row>
        <row r="279">
          <cell r="B279" t="str">
            <v>2.4. Gestionar la implementación de protolocos de bioseguridad en los proyectos de infraestructura de transporte</v>
          </cell>
        </row>
        <row r="282">
          <cell r="B282" t="str">
            <v>1.1.1 Diseño e Implementación  del nuevo esquema de Gobierno Corporativo  de la ANI</v>
          </cell>
        </row>
        <row r="283">
          <cell r="B283" t="str">
            <v xml:space="preserve">1.1.2 Fortalecimiento de la capacidad de gestión y eficiencia de la ANI </v>
          </cell>
        </row>
        <row r="284">
          <cell r="B284" t="str">
            <v>1.1.3 Optimización del  sistema de información misional de la Entidad</v>
          </cell>
        </row>
        <row r="285">
          <cell r="B285" t="str">
            <v xml:space="preserve">1.2.1 Socialización con las partes interesadas, de todos los proyectos de infraestructura de transporte a cargo de la ANI.  </v>
          </cell>
        </row>
        <row r="286">
          <cell r="B286" t="str">
            <v>1.2.2 Implementación y optimización de mecanismos de transparencia para la gestión de la Entidad.</v>
          </cell>
        </row>
        <row r="287">
          <cell r="B287" t="str">
            <v>2.1.1 Diseño e implementación del Programa de concesiones 5G</v>
          </cell>
        </row>
        <row r="288">
          <cell r="B288" t="str">
            <v>2.1.2 Adjudicación de Proyectos de Infraestructura de Transporte, bajo el esquema de Asociación Público Privada</v>
          </cell>
        </row>
        <row r="289">
          <cell r="B289" t="str">
            <v>2.2.1 Ampliación de la red vial nacional (proyectos de infraestructura de transporte del modo carretero, 1a a 3a generación de concesiones)</v>
          </cell>
        </row>
        <row r="290">
          <cell r="B290" t="str">
            <v>2.2.2 Finalización de etapa de construcción e inicio de la etapa de operación de los proyectos de cuarta generación</v>
          </cell>
        </row>
        <row r="291">
          <cell r="B291" t="str">
            <v>2.2.3 Gestión para la construcción de las vías primarias bajo el esqeuma de concesiones 4G programadas para el cuatrenio</v>
          </cell>
        </row>
        <row r="292">
          <cell r="B292" t="str">
            <v>2.2.4 Gestión para la rehabilitación y mantenimiento de las vías primarias bajo el esqeuma de concesiones 4G programadas para el cuatrenio</v>
          </cell>
        </row>
        <row r="293">
          <cell r="B293" t="str">
            <v>2.3.1 Reactivación de la operación comercial en vías férreas a cargo de la ANI</v>
          </cell>
        </row>
        <row r="294">
          <cell r="B294" t="str">
            <v>2.3.2 Impulso para modernización de los aeropuertos concesionados</v>
          </cell>
        </row>
        <row r="295">
          <cell r="B295" t="str">
            <v>2.3.3 Impulso para modernización de los puertos concesionados</v>
          </cell>
        </row>
        <row r="296">
          <cell r="B296" t="str">
            <v>2.4.1 Proyectos con protocolo de bioseguridad implementado</v>
          </cell>
        </row>
        <row r="300">
          <cell r="B300" t="str">
            <v>1. Apoyar el desarrollo de la infraestructura de transporte en los diferentes modos.</v>
          </cell>
        </row>
        <row r="301">
          <cell r="B301" t="str">
            <v>2. Gestionar el desarrollo adecuado de los contratos de concesión en ejecución y la adecuada gestión de los riesgos y oportunidades de mejora de los procesos</v>
          </cell>
        </row>
        <row r="302">
          <cell r="B302" t="str">
            <v>3. Generar confianza en los ciudadanos, Estado, inversionistas, y usuarios de infraestructura.</v>
          </cell>
        </row>
        <row r="303">
          <cell r="B303" t="str">
            <v>4. Fortalecer la gestión institucional fundamentados en el mejoramiento continuo.</v>
          </cell>
        </row>
        <row r="306">
          <cell r="B306" t="str">
            <v>Amazonas</v>
          </cell>
        </row>
        <row r="307">
          <cell r="B307" t="str">
            <v>Antioquia</v>
          </cell>
        </row>
        <row r="308">
          <cell r="B308" t="str">
            <v>Arauca</v>
          </cell>
        </row>
        <row r="309">
          <cell r="B309" t="str">
            <v>Atlántico</v>
          </cell>
        </row>
        <row r="310">
          <cell r="B310" t="str">
            <v>Bolívar</v>
          </cell>
        </row>
        <row r="311">
          <cell r="B311" t="str">
            <v>Boyacá</v>
          </cell>
        </row>
        <row r="312">
          <cell r="B312" t="str">
            <v>Caldas</v>
          </cell>
        </row>
        <row r="313">
          <cell r="B313" t="str">
            <v>Caquetá</v>
          </cell>
        </row>
        <row r="314">
          <cell r="B314" t="str">
            <v>Casanare</v>
          </cell>
        </row>
        <row r="315">
          <cell r="B315" t="str">
            <v>Cauca</v>
          </cell>
        </row>
        <row r="316">
          <cell r="B316" t="str">
            <v>Cesar</v>
          </cell>
        </row>
        <row r="317">
          <cell r="B317" t="str">
            <v>Chocó</v>
          </cell>
        </row>
        <row r="318">
          <cell r="B318" t="str">
            <v>Córdoba</v>
          </cell>
        </row>
        <row r="319">
          <cell r="B319" t="str">
            <v>Cundinamarca</v>
          </cell>
        </row>
        <row r="320">
          <cell r="B320" t="str">
            <v>Guainía</v>
          </cell>
        </row>
        <row r="321">
          <cell r="B321" t="str">
            <v>Guaviare</v>
          </cell>
        </row>
        <row r="322">
          <cell r="B322" t="str">
            <v>Huila</v>
          </cell>
        </row>
        <row r="323">
          <cell r="B323" t="str">
            <v>La Guajira</v>
          </cell>
        </row>
        <row r="324">
          <cell r="B324" t="str">
            <v>Magdalena</v>
          </cell>
        </row>
        <row r="325">
          <cell r="B325" t="str">
            <v>Meta</v>
          </cell>
        </row>
        <row r="326">
          <cell r="B326" t="str">
            <v>Nariño</v>
          </cell>
        </row>
        <row r="327">
          <cell r="B327" t="str">
            <v>Norte de Santander</v>
          </cell>
        </row>
        <row r="328">
          <cell r="B328" t="str">
            <v>Putumayo</v>
          </cell>
        </row>
        <row r="329">
          <cell r="B329" t="str">
            <v>Quindío</v>
          </cell>
        </row>
        <row r="330">
          <cell r="B330" t="str">
            <v>Risaralda</v>
          </cell>
        </row>
        <row r="331">
          <cell r="B331" t="str">
            <v>San Andrés y Providencia</v>
          </cell>
        </row>
        <row r="332">
          <cell r="B332" t="str">
            <v>Santander</v>
          </cell>
        </row>
        <row r="333">
          <cell r="B333" t="str">
            <v>Sucre</v>
          </cell>
        </row>
        <row r="334">
          <cell r="B334" t="str">
            <v>Tolima</v>
          </cell>
        </row>
        <row r="335">
          <cell r="B335" t="str">
            <v>Valle del Cauca</v>
          </cell>
        </row>
        <row r="336">
          <cell r="B336" t="str">
            <v>Vaupés</v>
          </cell>
        </row>
        <row r="337">
          <cell r="B337" t="str">
            <v>Vichada</v>
          </cell>
        </row>
        <row r="338">
          <cell r="B338" t="str">
            <v>Vichada</v>
          </cell>
        </row>
        <row r="339">
          <cell r="B339" t="str">
            <v>Nación.</v>
          </cell>
        </row>
        <row r="340">
          <cell r="B340" t="str">
            <v>N.A.</v>
          </cell>
        </row>
        <row r="343">
          <cell r="B343" t="str">
            <v>1. Talento  Humano</v>
          </cell>
        </row>
        <row r="344">
          <cell r="B344" t="str">
            <v>2. Direccionamiento  Estratégico y  planeación</v>
          </cell>
        </row>
        <row r="345">
          <cell r="B345" t="str">
            <v>3. Gestión con Valores para  Resultados</v>
          </cell>
        </row>
        <row r="346">
          <cell r="B346" t="str">
            <v>4. Evaluación  de  Resultados</v>
          </cell>
        </row>
        <row r="347">
          <cell r="B347" t="str">
            <v>5. Información Y  Comunicación</v>
          </cell>
        </row>
        <row r="348">
          <cell r="B348" t="str">
            <v>6. Gestión  del Conocimiento  y  la Innovación</v>
          </cell>
        </row>
        <row r="349">
          <cell r="B349" t="str">
            <v>7. Control  Interno</v>
          </cell>
        </row>
        <row r="352">
          <cell r="B352" t="str">
            <v>1.1.   Política de  Gestión  Estratégica del Talento  Humano - GETH</v>
          </cell>
        </row>
        <row r="353">
          <cell r="B353" t="str">
            <v>1.2.   Política de Integridad</v>
          </cell>
        </row>
        <row r="354">
          <cell r="B354" t="str">
            <v>2.1.   Planeación Institucional</v>
          </cell>
        </row>
        <row r="355">
          <cell r="B355" t="str">
            <v>2.2.   Gestión Presupuestal y Eficiencia del gasto público.</v>
          </cell>
        </row>
        <row r="356">
          <cell r="B356" t="str">
            <v>3.1.   Fortalecimiento organizacional y Simplificación de procesos</v>
          </cell>
        </row>
        <row r="357">
          <cell r="B357" t="str">
            <v>3.2.   Gobierno Digital-TIC para la Gestión</v>
          </cell>
        </row>
        <row r="358">
          <cell r="B358" t="str">
            <v xml:space="preserve">3.3.   Seguridad Digital </v>
          </cell>
        </row>
        <row r="359">
          <cell r="B359" t="str">
            <v>3.4.   Defensa Jurídica</v>
          </cell>
        </row>
        <row r="360">
          <cell r="B360" t="str">
            <v>3.5.   Servicio al Ciudadano</v>
          </cell>
        </row>
        <row r="361">
          <cell r="B361" t="str">
            <v>3.6. Racionalización  de Trámites</v>
          </cell>
        </row>
        <row r="362">
          <cell r="B362" t="str">
            <v>3.7. Participación Ciudadana en la Gestión</v>
          </cell>
        </row>
        <row r="363">
          <cell r="B363" t="str">
            <v xml:space="preserve">3.8. Política Mejora Normativa </v>
          </cell>
        </row>
        <row r="364">
          <cell r="B364" t="str">
            <v xml:space="preserve">4.1. Seguimiento y  Evaluación del Desempeño Institucional </v>
          </cell>
        </row>
        <row r="365">
          <cell r="B365" t="str">
            <v>5.1. Política de Gestión Documental</v>
          </cell>
        </row>
        <row r="366">
          <cell r="B366" t="str">
            <v>5.2. Política de Transparencia, acceso a la Información Pública y lucha contra la corrupción.</v>
          </cell>
        </row>
        <row r="367">
          <cell r="B367" t="str">
            <v>6.1. Gestión del Conocimiento y  la Innovación</v>
          </cell>
        </row>
        <row r="368">
          <cell r="B368" t="str">
            <v>7.1. Control Interno</v>
          </cell>
        </row>
        <row r="372">
          <cell r="B372" t="str">
            <v>PAAC-(Plan Anticorrupción y de Atención al Ciudadano)</v>
          </cell>
        </row>
        <row r="373">
          <cell r="B373" t="str">
            <v>PINAR-(Plan Institucional de Archivos de la Entidad)­</v>
          </cell>
        </row>
        <row r="374">
          <cell r="B374" t="str">
            <v>PAA-(Plan Anual de Adquisiciones)</v>
          </cell>
        </row>
        <row r="375">
          <cell r="B375" t="str">
            <v>PAV-(Plan Anual de Vacantes)</v>
          </cell>
        </row>
        <row r="376">
          <cell r="B376" t="str">
            <v>PPRH-(Plan de Previsión de Recursos Humanos)</v>
          </cell>
        </row>
        <row r="377">
          <cell r="B377" t="str">
            <v>PETH-(Plan Estratégico de Talento Humano)</v>
          </cell>
        </row>
        <row r="378">
          <cell r="B378" t="str">
            <v>PIC-(Plan Institucional de Capacitación)</v>
          </cell>
        </row>
        <row r="379">
          <cell r="B379" t="str">
            <v>PII-(Plan de Incentivos Institucionales)</v>
          </cell>
        </row>
        <row r="380">
          <cell r="B380" t="str">
            <v>PTASST-(Plan de Trabajo Anual en Seguridad y Salud en el Trabajo)</v>
          </cell>
        </row>
        <row r="381">
          <cell r="B381" t="str">
            <v>PETI-(Plan Estratégico de Tecnologías de la Información y las Comunicaciones)</v>
          </cell>
        </row>
        <row r="382">
          <cell r="B382" t="str">
            <v>PTRSPI- (Plan de Tratamiento de Riesgos de Seguridad y Privacidad de la Información)</v>
          </cell>
        </row>
        <row r="383">
          <cell r="B383" t="str">
            <v>PSPI-(Plan de Seguridad y Privacidad de la Información)</v>
          </cell>
        </row>
        <row r="386">
          <cell r="B386" t="str">
            <v>Gestión de riesgos de corrupción – Mapa de Riesgos</v>
          </cell>
        </row>
        <row r="387">
          <cell r="B387" t="str">
            <v>Estrategia de Servicio al Ciudadano</v>
          </cell>
        </row>
        <row r="388">
          <cell r="B388" t="str">
            <v>Estrategia de Participación Ciudadana</v>
          </cell>
        </row>
        <row r="389">
          <cell r="B389" t="str">
            <v xml:space="preserve">Mecanismos de Rendición de Cuentas </v>
          </cell>
        </row>
        <row r="390">
          <cell r="B390" t="str">
            <v>Racionalización de Tramites</v>
          </cell>
        </row>
        <row r="391">
          <cell r="B391" t="str">
            <v>Transparencia en la gestión y acceso a la información pública</v>
          </cell>
        </row>
        <row r="392">
          <cell r="B392" t="str">
            <v>Iniciativas Adicionales</v>
          </cell>
        </row>
        <row r="395">
          <cell r="B395" t="str">
            <v>Actividad Riesgos Procesos-9001</v>
          </cell>
        </row>
        <row r="396">
          <cell r="B396" t="str">
            <v>Actividad Riesgo de Corrupción</v>
          </cell>
        </row>
        <row r="397">
          <cell r="B397" t="str">
            <v>Actividad Riesgo Seguridad de la Información</v>
          </cell>
        </row>
        <row r="398">
          <cell r="B398" t="str">
            <v>Actividad Riesgos Soborno-37001</v>
          </cell>
        </row>
        <row r="401">
          <cell r="B401" t="str">
            <v>Ambiente de control</v>
          </cell>
        </row>
        <row r="402">
          <cell r="B402" t="str">
            <v>Evaluación del riesgo</v>
          </cell>
        </row>
        <row r="403">
          <cell r="B403" t="str">
            <v>Actividades de control</v>
          </cell>
        </row>
        <row r="404">
          <cell r="B404" t="str">
            <v>Información y comunicación</v>
          </cell>
        </row>
        <row r="405">
          <cell r="B405" t="str">
            <v>Actividades de monitoreo</v>
          </cell>
        </row>
        <row r="408">
          <cell r="B408" t="str">
            <v>Construcción de Puentes Peatonales</v>
          </cell>
        </row>
        <row r="409">
          <cell r="B409" t="str">
            <v>Construcción de Puentes Vehiculares</v>
          </cell>
        </row>
        <row r="410">
          <cell r="B410" t="str">
            <v xml:space="preserve">Viaducto  </v>
          </cell>
        </row>
        <row r="411">
          <cell r="B411" t="str">
            <v xml:space="preserve">Intervención túneles </v>
          </cell>
        </row>
        <row r="412">
          <cell r="B412" t="str">
            <v xml:space="preserve">Sitios Críticos </v>
          </cell>
        </row>
        <row r="415">
          <cell r="B415" t="str">
            <v xml:space="preserve">Construcción Doble Calzada </v>
          </cell>
        </row>
        <row r="416">
          <cell r="B416" t="str">
            <v xml:space="preserve">Construcción Segunda Calzada </v>
          </cell>
        </row>
        <row r="417">
          <cell r="B417" t="str">
            <v>Construcción Calzada Sencilla</v>
          </cell>
        </row>
        <row r="418">
          <cell r="B418" t="str">
            <v xml:space="preserve">Construcción Tercer carril </v>
          </cell>
        </row>
        <row r="422">
          <cell r="B422" t="str">
            <v>SI</v>
          </cell>
        </row>
        <row r="425">
          <cell r="B425" t="str">
            <v>1: Fin de la pobreza</v>
          </cell>
        </row>
        <row r="426">
          <cell r="B426" t="str">
            <v>2: Hambre cero</v>
          </cell>
        </row>
        <row r="427">
          <cell r="B427" t="str">
            <v>3: Salud y bienestar</v>
          </cell>
        </row>
        <row r="428">
          <cell r="B428" t="str">
            <v>4: Educación de calidad</v>
          </cell>
        </row>
        <row r="429">
          <cell r="B429" t="str">
            <v>5: Igualdad de Género</v>
          </cell>
        </row>
        <row r="430">
          <cell r="B430" t="str">
            <v>6: Agua limpia y saneamiento</v>
          </cell>
        </row>
        <row r="431">
          <cell r="B431" t="str">
            <v>7: Energía asequible y no contaminante</v>
          </cell>
        </row>
        <row r="432">
          <cell r="B432" t="str">
            <v>8: Trabajo decente y crecimiento económico</v>
          </cell>
        </row>
        <row r="433">
          <cell r="B433" t="str">
            <v>9: Industria, innovación e infraestructura</v>
          </cell>
        </row>
        <row r="434">
          <cell r="B434" t="str">
            <v>10: Reducción de las desigualdades</v>
          </cell>
        </row>
        <row r="435">
          <cell r="B435" t="str">
            <v>11: Ciudades y comunidades sostenibles</v>
          </cell>
        </row>
        <row r="436">
          <cell r="B436" t="str">
            <v>12: Producción y consumo responsable</v>
          </cell>
        </row>
        <row r="437">
          <cell r="B437" t="str">
            <v>13: Acción por el clima</v>
          </cell>
        </row>
        <row r="438">
          <cell r="B438" t="str">
            <v>14: Vida submarina</v>
          </cell>
        </row>
        <row r="439">
          <cell r="B439" t="str">
            <v>15: Vida de ecosistemas terrestres</v>
          </cell>
        </row>
        <row r="440">
          <cell r="B440" t="str">
            <v>16: Paz, justicia e instituciones sólidas</v>
          </cell>
        </row>
        <row r="441">
          <cell r="B441" t="str">
            <v>17: Alianza para lograr los objetivos</v>
          </cell>
        </row>
      </sheetData>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E9ECD-B78B-43D6-9610-7C691C6D0498}">
  <sheetPr>
    <tabColor rgb="FF3333CC"/>
    <pageSetUpPr fitToPage="1"/>
  </sheetPr>
  <dimension ref="A10:AR41"/>
  <sheetViews>
    <sheetView showGridLines="0" tabSelected="1" zoomScale="40" zoomScaleNormal="40" workbookViewId="0">
      <selection activeCell="B13" sqref="B13"/>
    </sheetView>
  </sheetViews>
  <sheetFormatPr baseColWidth="10" defaultColWidth="11.42578125" defaultRowHeight="26.25" x14ac:dyDescent="0.25"/>
  <cols>
    <col min="1" max="1" width="40.5703125" style="1" customWidth="1"/>
    <col min="2" max="2" width="54.140625" style="1" customWidth="1"/>
    <col min="3" max="3" width="73.85546875" style="1" customWidth="1"/>
    <col min="4" max="4" width="27.140625" style="1" customWidth="1"/>
    <col min="5" max="5" width="37.7109375" style="1" hidden="1" customWidth="1"/>
    <col min="6" max="7" width="27.7109375" style="1" hidden="1" customWidth="1"/>
    <col min="8" max="8" width="34.140625" style="1" hidden="1" customWidth="1"/>
    <col min="9" max="10" width="27.7109375" style="1" customWidth="1"/>
    <col min="11" max="11" width="39.42578125" style="2" hidden="1" customWidth="1"/>
    <col min="12" max="12" width="37.7109375" style="2" hidden="1" customWidth="1"/>
    <col min="13" max="13" width="40.140625" style="2" hidden="1" customWidth="1"/>
    <col min="14" max="14" width="31.28515625" style="2" hidden="1" customWidth="1"/>
    <col min="15" max="15" width="31.28515625" style="224" customWidth="1"/>
    <col min="16" max="16" width="31.28515625" style="13" customWidth="1"/>
    <col min="17" max="17" width="29.85546875" style="2" hidden="1" customWidth="1"/>
    <col min="18" max="19" width="27.7109375" style="2" hidden="1" customWidth="1"/>
    <col min="20" max="20" width="80.7109375" style="233" customWidth="1"/>
    <col min="21" max="21" width="39.140625" style="1" bestFit="1" customWidth="1"/>
    <col min="22" max="23" width="27.7109375" style="1" hidden="1" customWidth="1"/>
    <col min="24" max="24" width="33.140625" style="1" hidden="1" customWidth="1"/>
    <col min="25" max="25" width="27.7109375" style="1" hidden="1" customWidth="1"/>
    <col min="26" max="26" width="45.42578125" style="1" customWidth="1"/>
    <col min="27" max="27" width="76.5703125" style="233" customWidth="1"/>
    <col min="28" max="28" width="27.42578125" style="1" bestFit="1" customWidth="1"/>
    <col min="29" max="29" width="17" style="1" customWidth="1"/>
    <col min="30" max="30" width="26.42578125" style="1" customWidth="1"/>
    <col min="31" max="31" width="33.7109375" style="1" customWidth="1"/>
    <col min="32" max="32" width="24.140625" style="1" hidden="1" customWidth="1"/>
    <col min="33" max="33" width="29.28515625" style="1" customWidth="1"/>
    <col min="34" max="35" width="15.5703125" style="1" hidden="1" customWidth="1"/>
    <col min="36" max="36" width="34.140625" style="1" hidden="1" customWidth="1"/>
    <col min="37" max="37" width="25.85546875" style="1" hidden="1" customWidth="1"/>
    <col min="38" max="38" width="83.85546875" style="1" customWidth="1"/>
    <col min="39" max="39" width="49.42578125" style="1" hidden="1" customWidth="1"/>
    <col min="40" max="40" width="35.42578125" style="1" customWidth="1"/>
    <col min="41" max="41" width="14.42578125" style="1" customWidth="1"/>
    <col min="42" max="43" width="11.42578125" style="1"/>
    <col min="44" max="44" width="19" style="1" bestFit="1" customWidth="1"/>
    <col min="45" max="16384" width="11.42578125" style="1"/>
  </cols>
  <sheetData>
    <row r="10" spans="1:40" ht="61.5" x14ac:dyDescent="0.25">
      <c r="A10" s="346" t="s">
        <v>41</v>
      </c>
      <c r="B10" s="346"/>
      <c r="C10" s="346"/>
      <c r="D10" s="346"/>
      <c r="E10" s="346"/>
      <c r="F10" s="346"/>
      <c r="G10" s="346"/>
      <c r="H10" s="346"/>
      <c r="I10" s="346"/>
      <c r="J10" s="346"/>
      <c r="K10" s="346"/>
      <c r="L10" s="346"/>
      <c r="M10" s="346"/>
      <c r="N10" s="346"/>
      <c r="O10" s="346"/>
      <c r="P10" s="346"/>
      <c r="Q10" s="346"/>
      <c r="R10" s="346"/>
      <c r="S10" s="346"/>
      <c r="T10" s="346"/>
      <c r="U10" s="346"/>
      <c r="V10" s="346"/>
      <c r="W10" s="346"/>
      <c r="X10" s="346"/>
      <c r="Y10" s="346"/>
      <c r="Z10" s="346"/>
      <c r="AA10" s="346"/>
      <c r="AB10" s="346"/>
      <c r="AC10" s="346"/>
      <c r="AD10" s="346"/>
      <c r="AE10" s="346"/>
      <c r="AF10" s="346"/>
      <c r="AG10" s="346"/>
      <c r="AH10" s="346"/>
      <c r="AI10" s="346"/>
      <c r="AJ10" s="346"/>
      <c r="AK10" s="346"/>
      <c r="AL10" s="346"/>
      <c r="AM10" s="346"/>
      <c r="AN10" s="346"/>
    </row>
    <row r="11" spans="1:40" ht="33.75" x14ac:dyDescent="0.25">
      <c r="A11" s="137"/>
      <c r="B11" s="137"/>
      <c r="C11" s="137"/>
      <c r="D11" s="137"/>
      <c r="E11" s="137"/>
      <c r="F11" s="137"/>
      <c r="G11" s="137"/>
      <c r="H11" s="137"/>
      <c r="I11" s="137"/>
      <c r="J11" s="137"/>
      <c r="K11" s="137"/>
      <c r="L11" s="137"/>
      <c r="M11" s="137"/>
      <c r="N11" s="137"/>
      <c r="O11" s="223"/>
      <c r="P11" s="299"/>
      <c r="Q11" s="137"/>
      <c r="R11" s="137"/>
      <c r="S11" s="137"/>
      <c r="T11" s="223"/>
      <c r="U11" s="137"/>
      <c r="V11" s="137"/>
      <c r="W11" s="137"/>
      <c r="X11" s="137"/>
      <c r="Y11" s="137"/>
      <c r="Z11" s="137"/>
      <c r="AA11" s="223"/>
      <c r="AB11" s="137"/>
      <c r="AC11" s="137"/>
      <c r="AD11" s="137"/>
      <c r="AE11" s="137"/>
      <c r="AF11" s="137"/>
      <c r="AG11" s="137"/>
      <c r="AH11" s="137"/>
      <c r="AI11" s="137"/>
      <c r="AJ11" s="137"/>
      <c r="AK11" s="137"/>
      <c r="AL11" s="137"/>
      <c r="AM11" s="137"/>
      <c r="AN11" s="137"/>
    </row>
    <row r="12" spans="1:40" ht="33.75" x14ac:dyDescent="0.25">
      <c r="A12" s="137"/>
      <c r="B12" s="137"/>
      <c r="C12" s="137"/>
      <c r="D12" s="137"/>
      <c r="E12" s="137"/>
      <c r="F12" s="137"/>
      <c r="G12" s="137"/>
      <c r="H12" s="137"/>
      <c r="I12" s="137"/>
      <c r="J12" s="137"/>
      <c r="K12" s="137"/>
      <c r="L12" s="137"/>
      <c r="M12" s="137"/>
      <c r="N12" s="137"/>
      <c r="O12" s="223"/>
      <c r="P12" s="299"/>
      <c r="Q12" s="137"/>
      <c r="R12" s="137"/>
      <c r="S12" s="137"/>
      <c r="T12" s="223"/>
      <c r="U12" s="137"/>
      <c r="V12" s="137"/>
      <c r="W12" s="137"/>
      <c r="X12" s="137"/>
      <c r="Y12" s="137"/>
      <c r="Z12" s="137"/>
      <c r="AA12" s="223"/>
      <c r="AB12" s="137"/>
      <c r="AC12" s="137"/>
      <c r="AD12" s="137"/>
      <c r="AE12" s="137"/>
      <c r="AF12" s="137"/>
      <c r="AG12" s="137"/>
      <c r="AH12" s="137"/>
      <c r="AI12" s="137"/>
      <c r="AJ12" s="137"/>
      <c r="AK12" s="137"/>
      <c r="AL12" s="137"/>
      <c r="AM12" s="137"/>
      <c r="AN12" s="137"/>
    </row>
    <row r="13" spans="1:40" ht="145.5" customHeight="1" x14ac:dyDescent="0.25">
      <c r="A13" s="137"/>
      <c r="B13" s="4" t="s">
        <v>0</v>
      </c>
      <c r="C13" s="303">
        <v>1.05</v>
      </c>
      <c r="D13" s="137"/>
      <c r="E13" s="137"/>
      <c r="F13" s="137"/>
      <c r="G13" s="137"/>
      <c r="H13" s="137"/>
      <c r="I13" s="137"/>
      <c r="J13" s="137"/>
      <c r="K13" s="137"/>
      <c r="L13" s="137"/>
      <c r="M13" s="137"/>
      <c r="N13" s="137"/>
      <c r="O13" s="223"/>
      <c r="P13" s="299"/>
      <c r="Q13" s="137"/>
      <c r="R13" s="137"/>
      <c r="S13" s="137"/>
      <c r="T13" s="223"/>
      <c r="U13" s="137"/>
      <c r="V13" s="137"/>
      <c r="W13" s="137"/>
      <c r="X13" s="137"/>
      <c r="Y13" s="137"/>
      <c r="Z13" s="137"/>
      <c r="AA13" s="223"/>
      <c r="AB13" s="137"/>
      <c r="AC13" s="137"/>
      <c r="AD13" s="137"/>
      <c r="AE13" s="137"/>
      <c r="AF13" s="137"/>
      <c r="AG13" s="137"/>
      <c r="AH13" s="137"/>
      <c r="AI13" s="137"/>
      <c r="AJ13" s="137"/>
      <c r="AK13" s="137"/>
      <c r="AL13" s="137"/>
      <c r="AM13" s="137"/>
      <c r="AN13" s="137"/>
    </row>
    <row r="14" spans="1:40" ht="124.5" customHeight="1" x14ac:dyDescent="0.25">
      <c r="A14" s="137"/>
      <c r="B14" s="4" t="s">
        <v>155</v>
      </c>
      <c r="C14" s="5">
        <v>8.1000000000000003E-2</v>
      </c>
      <c r="D14" s="137"/>
      <c r="E14" s="137"/>
      <c r="F14" s="137"/>
      <c r="G14" s="137"/>
      <c r="H14" s="137"/>
      <c r="I14" s="137"/>
      <c r="J14" s="137"/>
      <c r="K14" s="137"/>
      <c r="L14" s="137"/>
      <c r="M14" s="137"/>
      <c r="N14" s="137"/>
      <c r="O14" s="223"/>
      <c r="P14" s="299"/>
      <c r="Q14" s="137"/>
      <c r="R14" s="137"/>
      <c r="S14" s="137"/>
      <c r="T14" s="223"/>
      <c r="U14" s="137"/>
      <c r="V14" s="137"/>
      <c r="W14" s="137"/>
      <c r="X14" s="137"/>
      <c r="Y14" s="137"/>
      <c r="Z14" s="137"/>
      <c r="AA14" s="223"/>
      <c r="AB14" s="137"/>
      <c r="AC14" s="137"/>
      <c r="AD14" s="137"/>
      <c r="AE14" s="137"/>
      <c r="AF14" s="137"/>
      <c r="AG14" s="137"/>
      <c r="AH14" s="137"/>
      <c r="AI14" s="137"/>
      <c r="AJ14" s="137"/>
      <c r="AK14" s="137"/>
      <c r="AL14" s="137"/>
      <c r="AM14" s="137"/>
      <c r="AN14" s="137"/>
    </row>
    <row r="15" spans="1:40" ht="60" customHeight="1" thickBot="1" x14ac:dyDescent="0.3">
      <c r="J15" s="3"/>
      <c r="K15" s="3"/>
      <c r="L15" s="3"/>
      <c r="M15" s="3"/>
      <c r="N15" s="3"/>
      <c r="O15" s="136"/>
      <c r="P15" s="300"/>
      <c r="Q15" s="3"/>
      <c r="R15" s="3"/>
      <c r="S15" s="3"/>
      <c r="T15" s="136"/>
      <c r="U15" s="3"/>
      <c r="V15" s="3"/>
      <c r="W15" s="3"/>
      <c r="X15" s="3"/>
      <c r="Y15" s="3"/>
      <c r="Z15" s="3"/>
      <c r="AA15" s="136"/>
      <c r="AB15" s="3"/>
      <c r="AC15" s="3"/>
      <c r="AD15" s="3"/>
      <c r="AE15" s="3"/>
      <c r="AF15" s="3"/>
      <c r="AG15" s="3"/>
      <c r="AH15" s="3"/>
      <c r="AI15" s="3"/>
      <c r="AJ15" s="3"/>
      <c r="AK15" s="3"/>
      <c r="AL15" s="3"/>
      <c r="AM15" s="3"/>
      <c r="AN15" s="3"/>
    </row>
    <row r="16" spans="1:40" ht="47.25" thickBot="1" x14ac:dyDescent="0.3">
      <c r="E16" s="6" t="s">
        <v>1</v>
      </c>
      <c r="F16" s="7" t="s">
        <v>1</v>
      </c>
      <c r="G16" s="8" t="s">
        <v>1</v>
      </c>
      <c r="H16" s="9"/>
      <c r="K16" s="6" t="s">
        <v>1</v>
      </c>
      <c r="L16" s="7" t="s">
        <v>1</v>
      </c>
      <c r="M16" s="8" t="s">
        <v>1</v>
      </c>
      <c r="Q16" s="6"/>
      <c r="R16" s="7"/>
      <c r="S16" s="8"/>
      <c r="V16" s="6" t="s">
        <v>1</v>
      </c>
      <c r="W16" s="7" t="s">
        <v>1</v>
      </c>
      <c r="X16" s="8" t="s">
        <v>1</v>
      </c>
      <c r="Y16" s="10" t="s">
        <v>1</v>
      </c>
      <c r="AD16" s="11"/>
      <c r="AF16" s="12" t="s">
        <v>1</v>
      </c>
      <c r="AG16" s="13"/>
      <c r="AH16" s="12" t="s">
        <v>1</v>
      </c>
      <c r="AI16" s="14"/>
      <c r="AJ16" s="12" t="s">
        <v>1</v>
      </c>
    </row>
    <row r="17" spans="1:44" ht="189.75" thickBot="1" x14ac:dyDescent="0.3">
      <c r="A17" s="15" t="s">
        <v>2</v>
      </c>
      <c r="B17" s="15" t="s">
        <v>3</v>
      </c>
      <c r="C17" s="15" t="s">
        <v>4</v>
      </c>
      <c r="D17" s="16" t="s">
        <v>5</v>
      </c>
      <c r="E17" s="17" t="s">
        <v>6</v>
      </c>
      <c r="F17" s="18" t="s">
        <v>7</v>
      </c>
      <c r="G17" s="19" t="s">
        <v>8</v>
      </c>
      <c r="H17" s="16" t="s">
        <v>9</v>
      </c>
      <c r="I17" s="16" t="s">
        <v>10</v>
      </c>
      <c r="J17" s="16" t="s">
        <v>5</v>
      </c>
      <c r="K17" s="17" t="s">
        <v>11</v>
      </c>
      <c r="L17" s="18" t="s">
        <v>7</v>
      </c>
      <c r="M17" s="19" t="s">
        <v>8</v>
      </c>
      <c r="N17" s="16" t="s">
        <v>12</v>
      </c>
      <c r="O17" s="225" t="s">
        <v>13</v>
      </c>
      <c r="P17" s="301" t="s">
        <v>14</v>
      </c>
      <c r="Q17" s="17" t="s">
        <v>15</v>
      </c>
      <c r="R17" s="18" t="s">
        <v>7</v>
      </c>
      <c r="S17" s="19" t="s">
        <v>8</v>
      </c>
      <c r="T17" s="225" t="s">
        <v>16</v>
      </c>
      <c r="U17" s="16" t="s">
        <v>14</v>
      </c>
      <c r="V17" s="17" t="s">
        <v>17</v>
      </c>
      <c r="W17" s="18" t="s">
        <v>7</v>
      </c>
      <c r="X17" s="19" t="s">
        <v>8</v>
      </c>
      <c r="Y17" s="16" t="s">
        <v>18</v>
      </c>
      <c r="Z17" s="16" t="s">
        <v>19</v>
      </c>
      <c r="AA17" s="225" t="s">
        <v>20</v>
      </c>
      <c r="AB17" s="16" t="s">
        <v>21</v>
      </c>
      <c r="AC17" s="16" t="s">
        <v>43</v>
      </c>
      <c r="AD17" s="16" t="s">
        <v>22</v>
      </c>
      <c r="AE17" s="16" t="s">
        <v>23</v>
      </c>
      <c r="AF17" s="138"/>
      <c r="AG17" s="138" t="s">
        <v>24</v>
      </c>
      <c r="AH17" s="139"/>
      <c r="AI17" s="140"/>
      <c r="AJ17" s="20" t="s">
        <v>25</v>
      </c>
      <c r="AK17" s="16" t="s">
        <v>26</v>
      </c>
      <c r="AL17" s="21" t="s">
        <v>27</v>
      </c>
      <c r="AM17" s="21" t="s">
        <v>38</v>
      </c>
      <c r="AN17" s="21" t="s">
        <v>28</v>
      </c>
    </row>
    <row r="18" spans="1:44" ht="184.5" customHeight="1" x14ac:dyDescent="0.25">
      <c r="A18" s="309"/>
      <c r="B18" s="309" t="s">
        <v>53</v>
      </c>
      <c r="C18" s="315" t="s">
        <v>44</v>
      </c>
      <c r="D18" s="312">
        <v>0.3</v>
      </c>
      <c r="E18" s="351"/>
      <c r="F18" s="355"/>
      <c r="G18" s="359"/>
      <c r="H18" s="363"/>
      <c r="I18" s="374" t="s">
        <v>45</v>
      </c>
      <c r="J18" s="312">
        <v>0.6</v>
      </c>
      <c r="K18" s="367"/>
      <c r="L18" s="329"/>
      <c r="M18" s="333"/>
      <c r="N18" s="325"/>
      <c r="O18" s="226" t="s">
        <v>46</v>
      </c>
      <c r="P18" s="302">
        <v>0.2</v>
      </c>
      <c r="Q18" s="22"/>
      <c r="R18" s="23"/>
      <c r="S18" s="24"/>
      <c r="T18" s="234" t="s">
        <v>48</v>
      </c>
      <c r="U18" s="26">
        <v>1</v>
      </c>
      <c r="V18" s="27"/>
      <c r="W18" s="28"/>
      <c r="X18" s="29"/>
      <c r="Y18" s="30"/>
      <c r="Z18" s="269" t="s">
        <v>32</v>
      </c>
      <c r="AA18" s="234" t="s">
        <v>50</v>
      </c>
      <c r="AB18" s="25" t="s">
        <v>37</v>
      </c>
      <c r="AC18" s="278">
        <v>100</v>
      </c>
      <c r="AD18" s="304">
        <v>0</v>
      </c>
      <c r="AE18" s="304">
        <v>2</v>
      </c>
      <c r="AF18" s="75"/>
      <c r="AG18" s="184">
        <v>1.2</v>
      </c>
      <c r="AH18" s="33"/>
      <c r="AI18" s="76"/>
      <c r="AJ18" s="35"/>
      <c r="AK18" s="36"/>
      <c r="AL18" s="173" t="s">
        <v>152</v>
      </c>
      <c r="AM18" s="170">
        <v>595000000</v>
      </c>
      <c r="AN18" s="282" t="s">
        <v>51</v>
      </c>
    </row>
    <row r="19" spans="1:44" ht="184.5" customHeight="1" x14ac:dyDescent="0.25">
      <c r="A19" s="310"/>
      <c r="B19" s="310"/>
      <c r="C19" s="316"/>
      <c r="D19" s="313"/>
      <c r="E19" s="352"/>
      <c r="F19" s="356"/>
      <c r="G19" s="360"/>
      <c r="H19" s="364"/>
      <c r="I19" s="377"/>
      <c r="J19" s="378"/>
      <c r="K19" s="368"/>
      <c r="L19" s="330"/>
      <c r="M19" s="334"/>
      <c r="N19" s="326"/>
      <c r="O19" s="291" t="s">
        <v>47</v>
      </c>
      <c r="P19" s="196">
        <v>0.6</v>
      </c>
      <c r="Q19" s="143"/>
      <c r="R19" s="145"/>
      <c r="S19" s="284"/>
      <c r="T19" s="238" t="s">
        <v>49</v>
      </c>
      <c r="U19" s="38">
        <v>1</v>
      </c>
      <c r="V19" s="39"/>
      <c r="W19" s="40"/>
      <c r="X19" s="41"/>
      <c r="Y19" s="42"/>
      <c r="Z19" s="43" t="s">
        <v>40</v>
      </c>
      <c r="AA19" s="238" t="s">
        <v>52</v>
      </c>
      <c r="AB19" s="37" t="s">
        <v>29</v>
      </c>
      <c r="AC19" s="44">
        <v>1</v>
      </c>
      <c r="AD19" s="53">
        <v>0</v>
      </c>
      <c r="AE19" s="53">
        <v>0</v>
      </c>
      <c r="AF19" s="210"/>
      <c r="AG19" s="220">
        <v>1</v>
      </c>
      <c r="AH19" s="47"/>
      <c r="AI19" s="34"/>
      <c r="AJ19" s="48"/>
      <c r="AK19" s="49"/>
      <c r="AL19" s="286" t="s">
        <v>134</v>
      </c>
      <c r="AM19" s="219"/>
      <c r="AN19" s="287">
        <v>9</v>
      </c>
    </row>
    <row r="20" spans="1:44" ht="184.5" customHeight="1" x14ac:dyDescent="0.25">
      <c r="A20" s="310"/>
      <c r="B20" s="310"/>
      <c r="C20" s="316"/>
      <c r="D20" s="313"/>
      <c r="E20" s="352"/>
      <c r="F20" s="356"/>
      <c r="G20" s="360"/>
      <c r="H20" s="364"/>
      <c r="I20" s="379" t="s">
        <v>121</v>
      </c>
      <c r="J20" s="381">
        <v>0.4</v>
      </c>
      <c r="K20" s="368"/>
      <c r="L20" s="330"/>
      <c r="M20" s="334"/>
      <c r="N20" s="326"/>
      <c r="O20" s="164" t="s">
        <v>122</v>
      </c>
      <c r="P20" s="188">
        <v>0.5</v>
      </c>
      <c r="Q20" s="144"/>
      <c r="R20" s="146"/>
      <c r="S20" s="292"/>
      <c r="T20" s="240" t="s">
        <v>124</v>
      </c>
      <c r="U20" s="147">
        <v>1</v>
      </c>
      <c r="V20" s="206"/>
      <c r="W20" s="207"/>
      <c r="X20" s="208"/>
      <c r="Y20" s="209"/>
      <c r="Z20" s="43" t="s">
        <v>126</v>
      </c>
      <c r="AA20" s="238" t="s">
        <v>127</v>
      </c>
      <c r="AB20" s="37" t="s">
        <v>29</v>
      </c>
      <c r="AC20" s="44">
        <v>1</v>
      </c>
      <c r="AD20" s="53">
        <v>0</v>
      </c>
      <c r="AE20" s="53">
        <v>0</v>
      </c>
      <c r="AF20" s="210"/>
      <c r="AG20" s="285">
        <v>1</v>
      </c>
      <c r="AH20" s="211"/>
      <c r="AI20" s="62"/>
      <c r="AJ20" s="212"/>
      <c r="AK20" s="213"/>
      <c r="AL20" s="295" t="s">
        <v>135</v>
      </c>
      <c r="AM20" s="272"/>
      <c r="AN20" s="288">
        <v>9</v>
      </c>
    </row>
    <row r="21" spans="1:44" ht="196.5" customHeight="1" thickBot="1" x14ac:dyDescent="0.3">
      <c r="A21" s="311"/>
      <c r="B21" s="311"/>
      <c r="C21" s="317"/>
      <c r="D21" s="314"/>
      <c r="E21" s="353"/>
      <c r="F21" s="357"/>
      <c r="G21" s="361"/>
      <c r="H21" s="365"/>
      <c r="I21" s="380"/>
      <c r="J21" s="314"/>
      <c r="K21" s="369"/>
      <c r="L21" s="331"/>
      <c r="M21" s="335"/>
      <c r="N21" s="327"/>
      <c r="O21" s="289" t="s">
        <v>123</v>
      </c>
      <c r="P21" s="203">
        <v>0.5</v>
      </c>
      <c r="Q21" s="347">
        <f>SUM(V21:V22)*P18</f>
        <v>0</v>
      </c>
      <c r="R21" s="348">
        <f>+Q21/P18</f>
        <v>0</v>
      </c>
      <c r="S21" s="349">
        <f>SUM(X21:X22)/P18</f>
        <v>0</v>
      </c>
      <c r="T21" s="290" t="s">
        <v>125</v>
      </c>
      <c r="U21" s="116">
        <v>1</v>
      </c>
      <c r="V21" s="117"/>
      <c r="W21" s="118"/>
      <c r="X21" s="119"/>
      <c r="Y21" s="120"/>
      <c r="Z21" s="293" t="s">
        <v>32</v>
      </c>
      <c r="AA21" s="290" t="s">
        <v>128</v>
      </c>
      <c r="AB21" s="294" t="s">
        <v>37</v>
      </c>
      <c r="AC21" s="276">
        <v>30</v>
      </c>
      <c r="AD21" s="305">
        <v>0</v>
      </c>
      <c r="AE21" s="305">
        <v>18</v>
      </c>
      <c r="AF21" s="124"/>
      <c r="AG21" s="185">
        <v>1.2</v>
      </c>
      <c r="AH21" s="126" t="s">
        <v>30</v>
      </c>
      <c r="AI21" s="186" t="s">
        <v>30</v>
      </c>
      <c r="AJ21" s="128">
        <f>+AE18/AC21</f>
        <v>6.6666666666666666E-2</v>
      </c>
      <c r="AK21" s="129"/>
      <c r="AL21" s="187" t="s">
        <v>136</v>
      </c>
      <c r="AM21" s="171"/>
      <c r="AN21" s="283" t="s">
        <v>129</v>
      </c>
      <c r="AQ21" s="51"/>
      <c r="AR21" s="52"/>
    </row>
    <row r="22" spans="1:44" ht="186" customHeight="1" x14ac:dyDescent="0.25">
      <c r="A22" s="167"/>
      <c r="B22" s="167"/>
      <c r="C22" s="315" t="s">
        <v>54</v>
      </c>
      <c r="D22" s="312">
        <v>0.25</v>
      </c>
      <c r="E22" s="353"/>
      <c r="F22" s="357"/>
      <c r="G22" s="361"/>
      <c r="H22" s="365"/>
      <c r="I22" s="374" t="s">
        <v>64</v>
      </c>
      <c r="J22" s="312">
        <v>1</v>
      </c>
      <c r="K22" s="369"/>
      <c r="L22" s="331"/>
      <c r="M22" s="335"/>
      <c r="N22" s="327"/>
      <c r="O22" s="163" t="s">
        <v>55</v>
      </c>
      <c r="P22" s="189">
        <v>0.1</v>
      </c>
      <c r="Q22" s="347"/>
      <c r="R22" s="348"/>
      <c r="S22" s="350"/>
      <c r="T22" s="236" t="s">
        <v>65</v>
      </c>
      <c r="U22" s="147">
        <v>1</v>
      </c>
      <c r="V22" s="175"/>
      <c r="W22" s="176"/>
      <c r="X22" s="177"/>
      <c r="Y22" s="178"/>
      <c r="Z22" s="190" t="s">
        <v>32</v>
      </c>
      <c r="AA22" s="236" t="s">
        <v>74</v>
      </c>
      <c r="AB22" s="191" t="s">
        <v>82</v>
      </c>
      <c r="AC22" s="192">
        <v>1</v>
      </c>
      <c r="AD22" s="193">
        <v>0</v>
      </c>
      <c r="AE22" s="193">
        <v>0</v>
      </c>
      <c r="AF22" s="179"/>
      <c r="AG22" s="194">
        <v>1</v>
      </c>
      <c r="AH22" s="180" t="s">
        <v>30</v>
      </c>
      <c r="AI22" s="181" t="s">
        <v>30</v>
      </c>
      <c r="AJ22" s="182">
        <f t="shared" ref="AJ22:AJ34" si="0">+AE22/AC22</f>
        <v>0</v>
      </c>
      <c r="AK22" s="183"/>
      <c r="AL22" s="296" t="s">
        <v>137</v>
      </c>
      <c r="AM22" s="160">
        <v>182461598</v>
      </c>
      <c r="AN22" s="297">
        <v>9</v>
      </c>
      <c r="AR22" s="51"/>
    </row>
    <row r="23" spans="1:44" ht="264" customHeight="1" x14ac:dyDescent="0.25">
      <c r="A23" s="167"/>
      <c r="B23" s="167"/>
      <c r="C23" s="316"/>
      <c r="D23" s="313"/>
      <c r="E23" s="353"/>
      <c r="F23" s="357"/>
      <c r="G23" s="361"/>
      <c r="H23" s="365"/>
      <c r="I23" s="375"/>
      <c r="J23" s="313"/>
      <c r="K23" s="370"/>
      <c r="L23" s="332"/>
      <c r="M23" s="336"/>
      <c r="N23" s="328"/>
      <c r="O23" s="227" t="s">
        <v>56</v>
      </c>
      <c r="P23" s="103">
        <v>0.1</v>
      </c>
      <c r="Q23" s="132">
        <f>SUM(V23:V23)*P23</f>
        <v>0</v>
      </c>
      <c r="R23" s="133">
        <f>+Q23/P23</f>
        <v>0</v>
      </c>
      <c r="S23" s="70" cm="1">
        <f t="array" ref="S23">SUM(X23:X23/P23)</f>
        <v>0</v>
      </c>
      <c r="T23" s="237" t="s">
        <v>66</v>
      </c>
      <c r="U23" s="83">
        <v>1</v>
      </c>
      <c r="V23" s="65"/>
      <c r="W23" s="66"/>
      <c r="X23" s="67"/>
      <c r="Y23" s="68"/>
      <c r="Z23" s="158" t="s">
        <v>40</v>
      </c>
      <c r="AA23" s="237" t="s">
        <v>75</v>
      </c>
      <c r="AB23" s="56" t="s">
        <v>36</v>
      </c>
      <c r="AC23" s="58">
        <v>225.14</v>
      </c>
      <c r="AD23" s="105">
        <v>22.3</v>
      </c>
      <c r="AE23" s="105">
        <v>24.77</v>
      </c>
      <c r="AF23" s="31"/>
      <c r="AG23" s="60">
        <f>AE23/AD23</f>
        <v>1.1107623318385649</v>
      </c>
      <c r="AH23" s="47" t="s">
        <v>30</v>
      </c>
      <c r="AI23" s="34" t="s">
        <v>30</v>
      </c>
      <c r="AJ23" s="48">
        <f t="shared" si="0"/>
        <v>0.11002043173136715</v>
      </c>
      <c r="AK23" s="49"/>
      <c r="AL23" s="195" t="s">
        <v>138</v>
      </c>
      <c r="AM23" s="134">
        <v>746359556</v>
      </c>
      <c r="AN23" s="135">
        <v>9</v>
      </c>
    </row>
    <row r="24" spans="1:44" ht="156" customHeight="1" x14ac:dyDescent="0.25">
      <c r="A24" s="167"/>
      <c r="B24" s="167"/>
      <c r="C24" s="316"/>
      <c r="D24" s="313"/>
      <c r="E24" s="353"/>
      <c r="F24" s="357"/>
      <c r="G24" s="361"/>
      <c r="H24" s="365"/>
      <c r="I24" s="375"/>
      <c r="J24" s="313"/>
      <c r="K24" s="372"/>
      <c r="L24" s="323"/>
      <c r="M24" s="320"/>
      <c r="N24" s="321"/>
      <c r="O24" s="228" t="s">
        <v>57</v>
      </c>
      <c r="P24" s="196">
        <v>0.1</v>
      </c>
      <c r="Q24" s="343"/>
      <c r="R24" s="323"/>
      <c r="S24" s="320"/>
      <c r="T24" s="238" t="s">
        <v>67</v>
      </c>
      <c r="U24" s="54">
        <v>1</v>
      </c>
      <c r="V24" s="39"/>
      <c r="W24" s="40"/>
      <c r="X24" s="41"/>
      <c r="Y24" s="42"/>
      <c r="Z24" s="55" t="s">
        <v>40</v>
      </c>
      <c r="AA24" s="238" t="s">
        <v>139</v>
      </c>
      <c r="AB24" s="37" t="s">
        <v>36</v>
      </c>
      <c r="AC24" s="44">
        <v>310.81</v>
      </c>
      <c r="AD24" s="53">
        <v>0</v>
      </c>
      <c r="AE24" s="53">
        <v>41.4</v>
      </c>
      <c r="AF24" s="45"/>
      <c r="AG24" s="46">
        <v>1.2</v>
      </c>
      <c r="AH24" s="47" t="s">
        <v>30</v>
      </c>
      <c r="AI24" s="34" t="s">
        <v>30</v>
      </c>
      <c r="AJ24" s="48">
        <f t="shared" si="0"/>
        <v>0.13320034747916734</v>
      </c>
      <c r="AK24" s="49"/>
      <c r="AL24" s="142" t="s">
        <v>140</v>
      </c>
      <c r="AM24" s="134">
        <v>10000000000</v>
      </c>
      <c r="AN24" s="135">
        <v>9</v>
      </c>
    </row>
    <row r="25" spans="1:44" ht="180.75" customHeight="1" x14ac:dyDescent="0.25">
      <c r="A25" s="167"/>
      <c r="B25" s="167"/>
      <c r="C25" s="316"/>
      <c r="D25" s="313"/>
      <c r="E25" s="354"/>
      <c r="F25" s="358"/>
      <c r="G25" s="362"/>
      <c r="H25" s="366"/>
      <c r="I25" s="375"/>
      <c r="J25" s="313"/>
      <c r="K25" s="372"/>
      <c r="L25" s="323"/>
      <c r="M25" s="320"/>
      <c r="N25" s="321"/>
      <c r="O25" s="228" t="s">
        <v>58</v>
      </c>
      <c r="P25" s="196">
        <v>0.1</v>
      </c>
      <c r="Q25" s="343"/>
      <c r="R25" s="323"/>
      <c r="S25" s="320"/>
      <c r="T25" s="238" t="s">
        <v>68</v>
      </c>
      <c r="U25" s="54">
        <v>1</v>
      </c>
      <c r="V25" s="39"/>
      <c r="W25" s="40"/>
      <c r="X25" s="41"/>
      <c r="Y25" s="42"/>
      <c r="Z25" s="55" t="s">
        <v>40</v>
      </c>
      <c r="AA25" s="238" t="s">
        <v>76</v>
      </c>
      <c r="AB25" s="37" t="s">
        <v>36</v>
      </c>
      <c r="AC25" s="44">
        <v>137.15</v>
      </c>
      <c r="AD25" s="53">
        <v>0</v>
      </c>
      <c r="AE25" s="53">
        <v>22.77</v>
      </c>
      <c r="AF25" s="45"/>
      <c r="AG25" s="46">
        <v>1</v>
      </c>
      <c r="AH25" s="61" t="s">
        <v>30</v>
      </c>
      <c r="AI25" s="62" t="s">
        <v>30</v>
      </c>
      <c r="AJ25" s="63">
        <f t="shared" si="0"/>
        <v>0.16602260298942761</v>
      </c>
      <c r="AK25" s="64"/>
      <c r="AL25" s="215" t="s">
        <v>141</v>
      </c>
      <c r="AM25" s="134">
        <v>300000000</v>
      </c>
      <c r="AN25" s="135">
        <v>9</v>
      </c>
    </row>
    <row r="26" spans="1:44" ht="180.75" customHeight="1" x14ac:dyDescent="0.25">
      <c r="A26" s="167"/>
      <c r="B26" s="167"/>
      <c r="C26" s="316"/>
      <c r="D26" s="313"/>
      <c r="E26" s="354"/>
      <c r="F26" s="358"/>
      <c r="G26" s="362"/>
      <c r="H26" s="366"/>
      <c r="I26" s="375"/>
      <c r="J26" s="313"/>
      <c r="K26" s="372"/>
      <c r="L26" s="323"/>
      <c r="M26" s="320"/>
      <c r="N26" s="321"/>
      <c r="O26" s="228" t="s">
        <v>59</v>
      </c>
      <c r="P26" s="196">
        <v>0.1</v>
      </c>
      <c r="Q26" s="97"/>
      <c r="R26" s="98"/>
      <c r="S26" s="99"/>
      <c r="T26" s="238" t="s">
        <v>69</v>
      </c>
      <c r="U26" s="54">
        <v>1</v>
      </c>
      <c r="V26" s="39"/>
      <c r="W26" s="40"/>
      <c r="X26" s="41"/>
      <c r="Y26" s="42"/>
      <c r="Z26" s="55" t="s">
        <v>40</v>
      </c>
      <c r="AA26" s="238" t="s">
        <v>77</v>
      </c>
      <c r="AB26" s="37" t="s">
        <v>83</v>
      </c>
      <c r="AC26" s="44">
        <v>4</v>
      </c>
      <c r="AD26" s="53">
        <v>0</v>
      </c>
      <c r="AE26" s="53">
        <v>0</v>
      </c>
      <c r="AF26" s="45"/>
      <c r="AG26" s="46">
        <v>1</v>
      </c>
      <c r="AH26" s="61"/>
      <c r="AI26" s="62"/>
      <c r="AJ26" s="63">
        <f t="shared" si="0"/>
        <v>0</v>
      </c>
      <c r="AK26" s="64"/>
      <c r="AL26" s="279" t="s">
        <v>142</v>
      </c>
      <c r="AM26" s="134"/>
      <c r="AN26" s="135">
        <v>9</v>
      </c>
    </row>
    <row r="27" spans="1:44" ht="180.75" customHeight="1" x14ac:dyDescent="0.25">
      <c r="A27" s="167"/>
      <c r="B27" s="167"/>
      <c r="C27" s="316"/>
      <c r="D27" s="313"/>
      <c r="E27" s="354"/>
      <c r="F27" s="358"/>
      <c r="G27" s="362"/>
      <c r="H27" s="366"/>
      <c r="I27" s="375"/>
      <c r="J27" s="313"/>
      <c r="K27" s="372"/>
      <c r="L27" s="323"/>
      <c r="M27" s="320"/>
      <c r="N27" s="321"/>
      <c r="O27" s="228" t="s">
        <v>60</v>
      </c>
      <c r="P27" s="196">
        <v>0.1</v>
      </c>
      <c r="Q27" s="97"/>
      <c r="R27" s="98"/>
      <c r="S27" s="99"/>
      <c r="T27" s="238" t="s">
        <v>70</v>
      </c>
      <c r="U27" s="54">
        <v>1</v>
      </c>
      <c r="V27" s="39"/>
      <c r="W27" s="40"/>
      <c r="X27" s="41"/>
      <c r="Y27" s="42"/>
      <c r="Z27" s="55" t="s">
        <v>35</v>
      </c>
      <c r="AA27" s="238" t="s">
        <v>78</v>
      </c>
      <c r="AB27" s="37" t="s">
        <v>82</v>
      </c>
      <c r="AC27" s="44">
        <v>3</v>
      </c>
      <c r="AD27" s="53">
        <v>0</v>
      </c>
      <c r="AE27" s="53">
        <v>0</v>
      </c>
      <c r="AF27" s="45"/>
      <c r="AG27" s="46">
        <v>1</v>
      </c>
      <c r="AH27" s="61"/>
      <c r="AI27" s="62"/>
      <c r="AJ27" s="63">
        <f t="shared" si="0"/>
        <v>0</v>
      </c>
      <c r="AK27" s="64"/>
      <c r="AL27" s="279" t="s">
        <v>143</v>
      </c>
      <c r="AM27" s="134"/>
      <c r="AN27" s="217" t="s">
        <v>130</v>
      </c>
    </row>
    <row r="28" spans="1:44" ht="180.75" customHeight="1" x14ac:dyDescent="0.25">
      <c r="A28" s="167"/>
      <c r="B28" s="167"/>
      <c r="C28" s="316"/>
      <c r="D28" s="313"/>
      <c r="E28" s="354"/>
      <c r="F28" s="358"/>
      <c r="G28" s="362"/>
      <c r="H28" s="366"/>
      <c r="I28" s="375"/>
      <c r="J28" s="313"/>
      <c r="K28" s="372"/>
      <c r="L28" s="323"/>
      <c r="M28" s="320"/>
      <c r="N28" s="321"/>
      <c r="O28" s="228" t="s">
        <v>61</v>
      </c>
      <c r="P28" s="196">
        <v>0.1</v>
      </c>
      <c r="Q28" s="97"/>
      <c r="R28" s="98"/>
      <c r="S28" s="99"/>
      <c r="T28" s="238" t="s">
        <v>71</v>
      </c>
      <c r="U28" s="54">
        <v>1</v>
      </c>
      <c r="V28" s="39"/>
      <c r="W28" s="40"/>
      <c r="X28" s="41"/>
      <c r="Y28" s="42"/>
      <c r="Z28" s="55" t="s">
        <v>35</v>
      </c>
      <c r="AA28" s="238" t="s">
        <v>79</v>
      </c>
      <c r="AB28" s="37" t="s">
        <v>82</v>
      </c>
      <c r="AC28" s="44">
        <v>2</v>
      </c>
      <c r="AD28" s="53">
        <v>0</v>
      </c>
      <c r="AE28" s="53">
        <v>0</v>
      </c>
      <c r="AF28" s="45"/>
      <c r="AG28" s="46">
        <v>1</v>
      </c>
      <c r="AH28" s="61"/>
      <c r="AI28" s="62"/>
      <c r="AJ28" s="63">
        <f t="shared" si="0"/>
        <v>0</v>
      </c>
      <c r="AK28" s="64"/>
      <c r="AL28" s="279" t="s">
        <v>144</v>
      </c>
      <c r="AM28" s="134"/>
      <c r="AN28" s="135">
        <v>8.9</v>
      </c>
    </row>
    <row r="29" spans="1:44" ht="180.75" customHeight="1" x14ac:dyDescent="0.25">
      <c r="A29" s="167"/>
      <c r="B29" s="167"/>
      <c r="C29" s="316"/>
      <c r="D29" s="313"/>
      <c r="E29" s="354"/>
      <c r="F29" s="358"/>
      <c r="G29" s="362"/>
      <c r="H29" s="366"/>
      <c r="I29" s="375"/>
      <c r="J29" s="313"/>
      <c r="K29" s="372"/>
      <c r="L29" s="323"/>
      <c r="M29" s="320"/>
      <c r="N29" s="321"/>
      <c r="O29" s="228" t="s">
        <v>62</v>
      </c>
      <c r="P29" s="196">
        <v>0.2</v>
      </c>
      <c r="Q29" s="97"/>
      <c r="R29" s="98"/>
      <c r="S29" s="99"/>
      <c r="T29" s="238" t="s">
        <v>72</v>
      </c>
      <c r="U29" s="54">
        <v>1</v>
      </c>
      <c r="V29" s="39"/>
      <c r="W29" s="40"/>
      <c r="X29" s="41"/>
      <c r="Y29" s="42"/>
      <c r="Z29" s="55" t="s">
        <v>31</v>
      </c>
      <c r="AA29" s="238" t="s">
        <v>80</v>
      </c>
      <c r="AB29" s="37" t="s">
        <v>37</v>
      </c>
      <c r="AC29" s="44">
        <v>100</v>
      </c>
      <c r="AD29" s="53">
        <v>0</v>
      </c>
      <c r="AE29" s="53">
        <v>0</v>
      </c>
      <c r="AF29" s="45"/>
      <c r="AG29" s="46">
        <v>1</v>
      </c>
      <c r="AH29" s="61"/>
      <c r="AI29" s="62"/>
      <c r="AJ29" s="63">
        <f t="shared" si="0"/>
        <v>0</v>
      </c>
      <c r="AK29" s="64"/>
      <c r="AL29" s="279" t="s">
        <v>153</v>
      </c>
      <c r="AM29" s="134"/>
      <c r="AN29" s="217" t="s">
        <v>131</v>
      </c>
    </row>
    <row r="30" spans="1:44" ht="242.25" customHeight="1" thickBot="1" x14ac:dyDescent="0.3">
      <c r="A30" s="168"/>
      <c r="B30" s="168"/>
      <c r="C30" s="317"/>
      <c r="D30" s="314"/>
      <c r="E30" s="354"/>
      <c r="F30" s="358"/>
      <c r="G30" s="362"/>
      <c r="H30" s="366"/>
      <c r="I30" s="376"/>
      <c r="J30" s="314"/>
      <c r="K30" s="373"/>
      <c r="L30" s="324"/>
      <c r="M30" s="371"/>
      <c r="N30" s="322"/>
      <c r="O30" s="239" t="s">
        <v>63</v>
      </c>
      <c r="P30" s="199">
        <v>0.1</v>
      </c>
      <c r="Q30" s="273" t="e">
        <f>SUM(V30:V30)*#REF!</f>
        <v>#REF!</v>
      </c>
      <c r="R30" s="197" t="e">
        <f>+Q30/#REF!</f>
        <v>#REF!</v>
      </c>
      <c r="S30" s="274" t="e" cm="1">
        <f t="array" ref="S30">SUM(X30:X30/#REF!)</f>
        <v>#REF!</v>
      </c>
      <c r="T30" s="235" t="s">
        <v>73</v>
      </c>
      <c r="U30" s="200">
        <v>1</v>
      </c>
      <c r="V30" s="117"/>
      <c r="W30" s="118"/>
      <c r="X30" s="119"/>
      <c r="Y30" s="120"/>
      <c r="Z30" s="121" t="s">
        <v>35</v>
      </c>
      <c r="AA30" s="235" t="s">
        <v>81</v>
      </c>
      <c r="AB30" s="115" t="s">
        <v>29</v>
      </c>
      <c r="AC30" s="201">
        <v>12</v>
      </c>
      <c r="AD30" s="202">
        <v>3</v>
      </c>
      <c r="AE30" s="202">
        <v>3</v>
      </c>
      <c r="AF30" s="124"/>
      <c r="AG30" s="125">
        <v>1</v>
      </c>
      <c r="AH30" s="126" t="s">
        <v>30</v>
      </c>
      <c r="AI30" s="127" t="s">
        <v>30</v>
      </c>
      <c r="AJ30" s="128">
        <f t="shared" si="0"/>
        <v>0.25</v>
      </c>
      <c r="AK30" s="129"/>
      <c r="AL30" s="141" t="s">
        <v>145</v>
      </c>
      <c r="AM30" s="275">
        <v>64657040</v>
      </c>
      <c r="AN30" s="217" t="s">
        <v>132</v>
      </c>
    </row>
    <row r="31" spans="1:44" ht="270.75" customHeight="1" x14ac:dyDescent="0.25">
      <c r="A31" s="166"/>
      <c r="B31" s="166"/>
      <c r="C31" s="315" t="s">
        <v>84</v>
      </c>
      <c r="D31" s="312">
        <v>0.2</v>
      </c>
      <c r="E31" s="71"/>
      <c r="F31" s="72"/>
      <c r="G31" s="73"/>
      <c r="H31" s="382"/>
      <c r="I31" s="374" t="s">
        <v>85</v>
      </c>
      <c r="J31" s="312">
        <v>1</v>
      </c>
      <c r="K31" s="80"/>
      <c r="L31" s="81"/>
      <c r="M31" s="82"/>
      <c r="N31" s="341"/>
      <c r="O31" s="259" t="s">
        <v>86</v>
      </c>
      <c r="P31" s="188">
        <v>0.3</v>
      </c>
      <c r="Q31" s="342" t="e">
        <f>SUM(V31:V32)*#REF!</f>
        <v>#REF!</v>
      </c>
      <c r="R31" s="344" t="e">
        <f>+Q31/#REF!</f>
        <v>#REF!</v>
      </c>
      <c r="S31" s="318" t="e" cm="1">
        <f t="array" ref="S31">SUM(X31:X32/#REF!)</f>
        <v>#REF!</v>
      </c>
      <c r="T31" s="240" t="s">
        <v>88</v>
      </c>
      <c r="U31" s="148">
        <v>1</v>
      </c>
      <c r="V31" s="175"/>
      <c r="W31" s="176"/>
      <c r="X31" s="177"/>
      <c r="Y31" s="178"/>
      <c r="Z31" s="161" t="s">
        <v>32</v>
      </c>
      <c r="AA31" s="240" t="s">
        <v>90</v>
      </c>
      <c r="AB31" s="157" t="s">
        <v>37</v>
      </c>
      <c r="AC31" s="162">
        <v>30</v>
      </c>
      <c r="AD31" s="165">
        <v>0</v>
      </c>
      <c r="AE31" s="165">
        <v>18</v>
      </c>
      <c r="AF31" s="179"/>
      <c r="AG31" s="172">
        <v>1.2</v>
      </c>
      <c r="AH31" s="180" t="s">
        <v>30</v>
      </c>
      <c r="AI31" s="181" t="s">
        <v>30</v>
      </c>
      <c r="AJ31" s="182" t="e">
        <f>+AE31/#REF!</f>
        <v>#REF!</v>
      </c>
      <c r="AK31" s="183"/>
      <c r="AL31" s="174" t="s">
        <v>146</v>
      </c>
      <c r="AM31" s="272">
        <v>33024100000</v>
      </c>
      <c r="AN31" s="171" t="s">
        <v>51</v>
      </c>
    </row>
    <row r="32" spans="1:44" ht="227.25" customHeight="1" thickBot="1" x14ac:dyDescent="0.3">
      <c r="A32" s="167"/>
      <c r="B32" s="168"/>
      <c r="C32" s="317"/>
      <c r="D32" s="314"/>
      <c r="E32" s="77"/>
      <c r="F32" s="78"/>
      <c r="G32" s="79"/>
      <c r="H32" s="383"/>
      <c r="I32" s="376"/>
      <c r="J32" s="314"/>
      <c r="K32" s="80"/>
      <c r="L32" s="81"/>
      <c r="M32" s="82"/>
      <c r="N32" s="341"/>
      <c r="O32" s="230" t="s">
        <v>87</v>
      </c>
      <c r="P32" s="198">
        <v>0.3</v>
      </c>
      <c r="Q32" s="343"/>
      <c r="R32" s="345"/>
      <c r="S32" s="319"/>
      <c r="T32" s="235" t="s">
        <v>89</v>
      </c>
      <c r="U32" s="116">
        <v>1</v>
      </c>
      <c r="V32" s="117"/>
      <c r="W32" s="118"/>
      <c r="X32" s="119"/>
      <c r="Y32" s="120"/>
      <c r="Z32" s="121" t="s">
        <v>32</v>
      </c>
      <c r="AA32" s="235" t="s">
        <v>91</v>
      </c>
      <c r="AB32" s="115" t="s">
        <v>92</v>
      </c>
      <c r="AC32" s="122">
        <v>1</v>
      </c>
      <c r="AD32" s="123">
        <v>0</v>
      </c>
      <c r="AE32" s="123">
        <v>0</v>
      </c>
      <c r="AF32" s="124"/>
      <c r="AG32" s="185">
        <v>1</v>
      </c>
      <c r="AH32" s="126" t="s">
        <v>30</v>
      </c>
      <c r="AI32" s="214" t="s">
        <v>30</v>
      </c>
      <c r="AJ32" s="128">
        <f>+AE32/AC31</f>
        <v>0</v>
      </c>
      <c r="AK32" s="129"/>
      <c r="AL32" s="221" t="s">
        <v>154</v>
      </c>
      <c r="AM32" s="218"/>
      <c r="AN32" s="218" t="s">
        <v>129</v>
      </c>
    </row>
    <row r="33" spans="1:42" ht="293.25" customHeight="1" thickBot="1" x14ac:dyDescent="0.3">
      <c r="A33" s="167"/>
      <c r="B33" s="167"/>
      <c r="C33" s="315" t="s">
        <v>93</v>
      </c>
      <c r="D33" s="312">
        <v>0.1</v>
      </c>
      <c r="E33" s="77"/>
      <c r="F33" s="78"/>
      <c r="G33" s="79"/>
      <c r="H33" s="383"/>
      <c r="I33" s="374" t="s">
        <v>94</v>
      </c>
      <c r="J33" s="312">
        <v>1</v>
      </c>
      <c r="K33" s="80"/>
      <c r="L33" s="81"/>
      <c r="M33" s="82"/>
      <c r="N33" s="341"/>
      <c r="O33" s="231" t="s">
        <v>95</v>
      </c>
      <c r="P33" s="203">
        <v>0.5</v>
      </c>
      <c r="Q33" s="150">
        <f>SUM(V33:V33)*P31</f>
        <v>0</v>
      </c>
      <c r="R33" s="204">
        <f>+Q33/P31</f>
        <v>0</v>
      </c>
      <c r="S33" s="205" cm="1">
        <f t="array" ref="S33">SUM(X33:X33/P31)</f>
        <v>0</v>
      </c>
      <c r="T33" s="236" t="s">
        <v>97</v>
      </c>
      <c r="U33" s="147">
        <v>1</v>
      </c>
      <c r="V33" s="206"/>
      <c r="W33" s="207"/>
      <c r="X33" s="208"/>
      <c r="Y33" s="209"/>
      <c r="Z33" s="84" t="s">
        <v>31</v>
      </c>
      <c r="AA33" s="236" t="s">
        <v>99</v>
      </c>
      <c r="AB33" s="191" t="s">
        <v>29</v>
      </c>
      <c r="AC33" s="277">
        <v>1</v>
      </c>
      <c r="AD33" s="193">
        <v>0</v>
      </c>
      <c r="AE33" s="193">
        <v>0</v>
      </c>
      <c r="AF33" s="210"/>
      <c r="AG33" s="194">
        <v>1</v>
      </c>
      <c r="AH33" s="211" t="s">
        <v>30</v>
      </c>
      <c r="AI33" s="62" t="s">
        <v>30</v>
      </c>
      <c r="AJ33" s="212">
        <f t="shared" si="0"/>
        <v>0</v>
      </c>
      <c r="AK33" s="213"/>
      <c r="AL33" s="281" t="s">
        <v>147</v>
      </c>
      <c r="AM33" s="156" t="s">
        <v>39</v>
      </c>
      <c r="AN33" s="298">
        <v>16.170000000000002</v>
      </c>
    </row>
    <row r="34" spans="1:42" ht="265.5" customHeight="1" thickBot="1" x14ac:dyDescent="0.3">
      <c r="A34" s="167"/>
      <c r="B34" s="167"/>
      <c r="C34" s="317"/>
      <c r="D34" s="314"/>
      <c r="E34" s="77"/>
      <c r="F34" s="78"/>
      <c r="G34" s="79"/>
      <c r="H34" s="383"/>
      <c r="I34" s="376"/>
      <c r="J34" s="314"/>
      <c r="K34" s="85"/>
      <c r="L34" s="86"/>
      <c r="M34" s="87"/>
      <c r="N34" s="340"/>
      <c r="O34" s="241" t="s">
        <v>96</v>
      </c>
      <c r="P34" s="242">
        <v>0.5</v>
      </c>
      <c r="Q34" s="243"/>
      <c r="R34" s="244"/>
      <c r="S34" s="245"/>
      <c r="T34" s="246" t="s">
        <v>98</v>
      </c>
      <c r="U34" s="222">
        <v>1</v>
      </c>
      <c r="V34" s="249"/>
      <c r="W34" s="250"/>
      <c r="X34" s="251"/>
      <c r="Y34" s="252"/>
      <c r="Z34" s="253" t="s">
        <v>31</v>
      </c>
      <c r="AA34" s="246" t="s">
        <v>100</v>
      </c>
      <c r="AB34" s="254" t="s">
        <v>101</v>
      </c>
      <c r="AC34" s="276">
        <v>1</v>
      </c>
      <c r="AD34" s="255">
        <v>0</v>
      </c>
      <c r="AE34" s="256">
        <v>0</v>
      </c>
      <c r="AF34" s="75"/>
      <c r="AG34" s="32">
        <v>1</v>
      </c>
      <c r="AH34" s="33"/>
      <c r="AI34" s="91"/>
      <c r="AJ34" s="35">
        <f t="shared" si="0"/>
        <v>0</v>
      </c>
      <c r="AK34" s="36"/>
      <c r="AL34" s="280" t="s">
        <v>148</v>
      </c>
      <c r="AM34" s="307">
        <v>4351815240292</v>
      </c>
      <c r="AN34" s="258">
        <v>16.170000000000002</v>
      </c>
      <c r="AP34" s="92"/>
    </row>
    <row r="35" spans="1:42" ht="237" customHeight="1" thickBot="1" x14ac:dyDescent="0.3">
      <c r="A35" s="167"/>
      <c r="B35" s="167"/>
      <c r="C35" s="154" t="s">
        <v>102</v>
      </c>
      <c r="D35" s="312">
        <v>0.15</v>
      </c>
      <c r="E35" s="77"/>
      <c r="F35" s="78"/>
      <c r="G35" s="79"/>
      <c r="H35" s="383"/>
      <c r="I35" s="169" t="s">
        <v>103</v>
      </c>
      <c r="J35" s="26">
        <v>0.6</v>
      </c>
      <c r="K35" s="93"/>
      <c r="L35" s="94"/>
      <c r="M35" s="95"/>
      <c r="N35" s="341"/>
      <c r="O35" s="232" t="s">
        <v>105</v>
      </c>
      <c r="P35" s="74">
        <v>1</v>
      </c>
      <c r="Q35" s="88"/>
      <c r="R35" s="89"/>
      <c r="S35" s="90"/>
      <c r="T35" s="234" t="s">
        <v>106</v>
      </c>
      <c r="U35" s="148">
        <v>0.4</v>
      </c>
      <c r="V35" s="175"/>
      <c r="W35" s="176"/>
      <c r="X35" s="177"/>
      <c r="Y35" s="178"/>
      <c r="Z35" s="161" t="s">
        <v>31</v>
      </c>
      <c r="AA35" s="240" t="s">
        <v>107</v>
      </c>
      <c r="AB35" s="157" t="s">
        <v>29</v>
      </c>
      <c r="AC35" s="247">
        <v>5</v>
      </c>
      <c r="AD35" s="248">
        <v>0</v>
      </c>
      <c r="AE35" s="248">
        <v>0</v>
      </c>
      <c r="AF35" s="45"/>
      <c r="AG35" s="32">
        <v>1</v>
      </c>
      <c r="AH35" s="47" t="s">
        <v>30</v>
      </c>
      <c r="AI35" s="100" t="s">
        <v>30</v>
      </c>
      <c r="AJ35" s="48">
        <f t="shared" ref="AJ35:AJ39" si="1">+AE35/AC35</f>
        <v>0</v>
      </c>
      <c r="AK35" s="49"/>
      <c r="AL35" s="261" t="s">
        <v>148</v>
      </c>
      <c r="AM35" s="308"/>
      <c r="AN35" s="257" t="s">
        <v>133</v>
      </c>
      <c r="AP35" s="92"/>
    </row>
    <row r="36" spans="1:42" ht="213.75" customHeight="1" x14ac:dyDescent="0.25">
      <c r="A36" s="167"/>
      <c r="B36" s="167"/>
      <c r="C36" s="154"/>
      <c r="D36" s="313"/>
      <c r="E36" s="77"/>
      <c r="F36" s="78"/>
      <c r="G36" s="79"/>
      <c r="H36" s="383"/>
      <c r="I36" s="384" t="s">
        <v>104</v>
      </c>
      <c r="J36" s="381">
        <v>0.4</v>
      </c>
      <c r="K36" s="106"/>
      <c r="L36" s="86"/>
      <c r="M36" s="87"/>
      <c r="N36" s="337"/>
      <c r="O36" s="259" t="s">
        <v>108</v>
      </c>
      <c r="P36" s="149">
        <v>0.25</v>
      </c>
      <c r="Q36" s="260">
        <f>+V36*P36</f>
        <v>0</v>
      </c>
      <c r="R36" s="152">
        <f>+Q36/P36</f>
        <v>0</v>
      </c>
      <c r="S36" s="153">
        <f>+X36/P36</f>
        <v>0</v>
      </c>
      <c r="T36" s="240" t="s">
        <v>112</v>
      </c>
      <c r="U36" s="148">
        <v>1</v>
      </c>
      <c r="V36" s="175"/>
      <c r="W36" s="176"/>
      <c r="X36" s="177"/>
      <c r="Y36" s="178"/>
      <c r="Z36" s="161" t="s">
        <v>31</v>
      </c>
      <c r="AA36" s="240" t="s">
        <v>117</v>
      </c>
      <c r="AB36" s="157" t="s">
        <v>37</v>
      </c>
      <c r="AC36" s="162">
        <v>100</v>
      </c>
      <c r="AD36" s="165">
        <v>0</v>
      </c>
      <c r="AE36" s="165">
        <v>0</v>
      </c>
      <c r="AF36" s="179"/>
      <c r="AG36" s="159">
        <v>1</v>
      </c>
      <c r="AH36" s="33" t="s">
        <v>30</v>
      </c>
      <c r="AI36" s="76" t="s">
        <v>30</v>
      </c>
      <c r="AJ36" s="35">
        <f t="shared" si="1"/>
        <v>0</v>
      </c>
      <c r="AK36" s="36"/>
      <c r="AL36" s="263" t="s">
        <v>149</v>
      </c>
      <c r="AM36" s="262">
        <v>97359978684</v>
      </c>
      <c r="AN36" s="257">
        <v>16</v>
      </c>
    </row>
    <row r="37" spans="1:42" ht="257.25" customHeight="1" x14ac:dyDescent="0.25">
      <c r="A37" s="167"/>
      <c r="B37" s="167"/>
      <c r="C37" s="154"/>
      <c r="D37" s="313"/>
      <c r="E37" s="77"/>
      <c r="F37" s="78"/>
      <c r="G37" s="79"/>
      <c r="H37" s="383"/>
      <c r="I37" s="375"/>
      <c r="J37" s="313"/>
      <c r="K37" s="107"/>
      <c r="L37" s="94"/>
      <c r="M37" s="95"/>
      <c r="N37" s="338"/>
      <c r="O37" s="229" t="s">
        <v>109</v>
      </c>
      <c r="P37" s="96">
        <v>0.25</v>
      </c>
      <c r="Q37" s="108">
        <f>+V37*P37</f>
        <v>0</v>
      </c>
      <c r="R37" s="98">
        <f>+Q37/P37</f>
        <v>0</v>
      </c>
      <c r="S37" s="99">
        <f>+X37/P37</f>
        <v>0</v>
      </c>
      <c r="T37" s="238" t="s">
        <v>113</v>
      </c>
      <c r="U37" s="38">
        <v>1</v>
      </c>
      <c r="V37" s="39"/>
      <c r="W37" s="40"/>
      <c r="X37" s="41"/>
      <c r="Y37" s="42"/>
      <c r="Z37" s="55" t="s">
        <v>116</v>
      </c>
      <c r="AA37" s="238" t="s">
        <v>118</v>
      </c>
      <c r="AB37" s="37" t="s">
        <v>29</v>
      </c>
      <c r="AC37" s="44">
        <v>4</v>
      </c>
      <c r="AD37" s="53">
        <v>0</v>
      </c>
      <c r="AE37" s="53">
        <v>1</v>
      </c>
      <c r="AF37" s="45"/>
      <c r="AG37" s="46">
        <v>1.2</v>
      </c>
      <c r="AH37" s="47" t="s">
        <v>30</v>
      </c>
      <c r="AI37" s="34" t="s">
        <v>30</v>
      </c>
      <c r="AJ37" s="48">
        <f t="shared" si="1"/>
        <v>0.25</v>
      </c>
      <c r="AK37" s="49"/>
      <c r="AL37" s="215" t="s">
        <v>150</v>
      </c>
      <c r="AM37" s="271">
        <v>6042022926</v>
      </c>
      <c r="AN37" s="50">
        <v>8.17</v>
      </c>
    </row>
    <row r="38" spans="1:42" ht="257.25" customHeight="1" x14ac:dyDescent="0.25">
      <c r="A38" s="167"/>
      <c r="B38" s="167"/>
      <c r="C38" s="154"/>
      <c r="D38" s="313"/>
      <c r="E38" s="264"/>
      <c r="F38" s="265"/>
      <c r="G38" s="266"/>
      <c r="H38" s="383"/>
      <c r="I38" s="375"/>
      <c r="J38" s="313"/>
      <c r="K38" s="267"/>
      <c r="L38" s="101"/>
      <c r="M38" s="102"/>
      <c r="N38" s="338"/>
      <c r="O38" s="268" t="s">
        <v>110</v>
      </c>
      <c r="P38" s="96">
        <v>0.25</v>
      </c>
      <c r="Q38" s="151"/>
      <c r="R38" s="69"/>
      <c r="S38" s="104"/>
      <c r="T38" s="237" t="s">
        <v>114</v>
      </c>
      <c r="U38" s="83">
        <v>1</v>
      </c>
      <c r="V38" s="65"/>
      <c r="W38" s="66"/>
      <c r="X38" s="67"/>
      <c r="Y38" s="68"/>
      <c r="Z38" s="57" t="s">
        <v>33</v>
      </c>
      <c r="AA38" s="237" t="s">
        <v>119</v>
      </c>
      <c r="AB38" s="56" t="s">
        <v>37</v>
      </c>
      <c r="AC38" s="58">
        <v>100</v>
      </c>
      <c r="AD38" s="59">
        <v>0</v>
      </c>
      <c r="AE38" s="59">
        <v>25</v>
      </c>
      <c r="AF38" s="31"/>
      <c r="AG38" s="60">
        <v>1.2</v>
      </c>
      <c r="AH38" s="61"/>
      <c r="AI38" s="62"/>
      <c r="AJ38" s="63">
        <f t="shared" si="1"/>
        <v>0.25</v>
      </c>
      <c r="AK38" s="64"/>
      <c r="AL38" s="215" t="s">
        <v>151</v>
      </c>
      <c r="AM38" s="271"/>
      <c r="AN38" s="50">
        <v>16.170000000000002</v>
      </c>
    </row>
    <row r="39" spans="1:42" ht="192.75" customHeight="1" thickBot="1" x14ac:dyDescent="0.3">
      <c r="A39" s="168"/>
      <c r="B39" s="168"/>
      <c r="C39" s="155"/>
      <c r="D39" s="314"/>
      <c r="E39" s="109"/>
      <c r="F39" s="110"/>
      <c r="G39" s="111"/>
      <c r="H39" s="383"/>
      <c r="I39" s="376"/>
      <c r="J39" s="314"/>
      <c r="K39" s="112"/>
      <c r="L39" s="113"/>
      <c r="M39" s="114"/>
      <c r="N39" s="339"/>
      <c r="O39" s="230" t="s">
        <v>111</v>
      </c>
      <c r="P39" s="199">
        <v>0.25</v>
      </c>
      <c r="Q39" s="112">
        <f>+V39*P39</f>
        <v>0</v>
      </c>
      <c r="R39" s="113">
        <f>+Q39/P39</f>
        <v>0</v>
      </c>
      <c r="S39" s="114">
        <f>+X39/P39</f>
        <v>0</v>
      </c>
      <c r="T39" s="235" t="s">
        <v>115</v>
      </c>
      <c r="U39" s="116">
        <v>1</v>
      </c>
      <c r="V39" s="117"/>
      <c r="W39" s="118"/>
      <c r="X39" s="119"/>
      <c r="Y39" s="120"/>
      <c r="Z39" s="121" t="s">
        <v>31</v>
      </c>
      <c r="AA39" s="235" t="s">
        <v>120</v>
      </c>
      <c r="AB39" s="115" t="s">
        <v>34</v>
      </c>
      <c r="AC39" s="122">
        <v>1</v>
      </c>
      <c r="AD39" s="123">
        <v>0</v>
      </c>
      <c r="AE39" s="123">
        <v>0</v>
      </c>
      <c r="AF39" s="124"/>
      <c r="AG39" s="125">
        <v>1</v>
      </c>
      <c r="AH39" s="126" t="s">
        <v>30</v>
      </c>
      <c r="AI39" s="127" t="s">
        <v>30</v>
      </c>
      <c r="AJ39" s="128">
        <f t="shared" si="1"/>
        <v>0</v>
      </c>
      <c r="AK39" s="129"/>
      <c r="AL39" s="216" t="s">
        <v>148</v>
      </c>
      <c r="AM39" s="270">
        <v>4056837754</v>
      </c>
      <c r="AN39" s="130">
        <v>16.170000000000002</v>
      </c>
    </row>
    <row r="40" spans="1:42" ht="31.5" x14ac:dyDescent="0.25">
      <c r="A40" s="306"/>
      <c r="B40" s="306"/>
      <c r="C40" s="306"/>
      <c r="D40" s="306"/>
      <c r="E40" s="306"/>
      <c r="F40" s="306"/>
      <c r="G40" s="306"/>
      <c r="H40" s="306"/>
      <c r="I40" s="306"/>
      <c r="J40" s="306"/>
      <c r="K40" s="306"/>
      <c r="L40" s="306"/>
      <c r="M40" s="306"/>
      <c r="N40" s="306"/>
      <c r="O40" s="306"/>
    </row>
    <row r="41" spans="1:42" x14ac:dyDescent="0.25">
      <c r="A41" s="136" t="s">
        <v>42</v>
      </c>
      <c r="AL41" s="131"/>
      <c r="AM41" s="131"/>
      <c r="AN41" s="131"/>
    </row>
  </sheetData>
  <autoFilter ref="C17:AL39" xr:uid="{0E8F8555-1EAE-49D9-BBA9-1382328AF5D6}">
    <filterColumn colId="29" showButton="0"/>
    <filterColumn colId="30" showButton="0"/>
    <filterColumn colId="31" showButton="0"/>
  </autoFilter>
  <mergeCells count="51">
    <mergeCell ref="I18:I19"/>
    <mergeCell ref="J18:J19"/>
    <mergeCell ref="I20:I21"/>
    <mergeCell ref="D35:D39"/>
    <mergeCell ref="D31:D32"/>
    <mergeCell ref="J20:J21"/>
    <mergeCell ref="J33:J34"/>
    <mergeCell ref="D18:D21"/>
    <mergeCell ref="H31:H39"/>
    <mergeCell ref="I31:I32"/>
    <mergeCell ref="J31:J32"/>
    <mergeCell ref="I33:I34"/>
    <mergeCell ref="I36:I39"/>
    <mergeCell ref="J36:J39"/>
    <mergeCell ref="C18:C21"/>
    <mergeCell ref="B18:B21"/>
    <mergeCell ref="A10:AN10"/>
    <mergeCell ref="Q21:Q22"/>
    <mergeCell ref="R21:R22"/>
    <mergeCell ref="S21:S22"/>
    <mergeCell ref="E18:E30"/>
    <mergeCell ref="F18:F30"/>
    <mergeCell ref="G18:G30"/>
    <mergeCell ref="H18:H30"/>
    <mergeCell ref="K18:K23"/>
    <mergeCell ref="Q24:Q25"/>
    <mergeCell ref="M24:M30"/>
    <mergeCell ref="K24:K30"/>
    <mergeCell ref="I22:I30"/>
    <mergeCell ref="J22:J30"/>
    <mergeCell ref="N34:N35"/>
    <mergeCell ref="N31:N33"/>
    <mergeCell ref="R24:R25"/>
    <mergeCell ref="Q31:Q32"/>
    <mergeCell ref="R31:R32"/>
    <mergeCell ref="A40:O40"/>
    <mergeCell ref="AM34:AM35"/>
    <mergeCell ref="A18:A21"/>
    <mergeCell ref="D22:D30"/>
    <mergeCell ref="C22:C30"/>
    <mergeCell ref="C31:C32"/>
    <mergeCell ref="C33:C34"/>
    <mergeCell ref="D33:D34"/>
    <mergeCell ref="S31:S32"/>
    <mergeCell ref="S24:S25"/>
    <mergeCell ref="N24:N30"/>
    <mergeCell ref="L24:L30"/>
    <mergeCell ref="N18:N23"/>
    <mergeCell ref="L18:L23"/>
    <mergeCell ref="M18:M23"/>
    <mergeCell ref="N36:N39"/>
  </mergeCells>
  <conditionalFormatting sqref="AH32:AH33 AH36:AH39">
    <cfRule type="expression" dxfId="27" priority="25">
      <formula>+AND(AD32=0%,AE32=0%)</formula>
    </cfRule>
    <cfRule type="expression" dxfId="26" priority="29">
      <formula>+AND(AF32&gt;=70%,AF32&lt;90%)</formula>
    </cfRule>
    <cfRule type="expression" dxfId="25" priority="30">
      <formula>+AND(AD32&lt;&gt;0%,AE32=0%)</formula>
    </cfRule>
    <cfRule type="expression" dxfId="24" priority="31">
      <formula>AF32&gt;=90%</formula>
    </cfRule>
  </conditionalFormatting>
  <conditionalFormatting sqref="AH32:AH33 AH36:AH39">
    <cfRule type="expression" dxfId="23" priority="24">
      <formula>+AND(AF32&gt;0%,AF32&lt;=69.9999999999999%,AD32&lt;&gt;0%)</formula>
    </cfRule>
  </conditionalFormatting>
  <conditionalFormatting sqref="AH31">
    <cfRule type="expression" dxfId="22" priority="20">
      <formula>+AND(AD31=0%,AE31=0%)</formula>
    </cfRule>
    <cfRule type="expression" dxfId="21" priority="21">
      <formula>+AND(AF31&gt;=70%,AF31&lt;90%)</formula>
    </cfRule>
    <cfRule type="expression" dxfId="20" priority="22">
      <formula>+AND(AD31&lt;&gt;0%,AE31=0%)</formula>
    </cfRule>
    <cfRule type="expression" dxfId="19" priority="23">
      <formula>AF31&gt;=90%</formula>
    </cfRule>
  </conditionalFormatting>
  <conditionalFormatting sqref="AH31">
    <cfRule type="expression" dxfId="18" priority="19">
      <formula>+AND(AF31&gt;0%,AF31&lt;=69.9999999999999%,AD31&lt;&gt;0%)</formula>
    </cfRule>
  </conditionalFormatting>
  <conditionalFormatting sqref="AH34">
    <cfRule type="expression" dxfId="17" priority="7">
      <formula>+AND(AF34&gt;0%,AF34&lt;=69.9999999999999%,AD34&lt;&gt;0%)</formula>
    </cfRule>
  </conditionalFormatting>
  <conditionalFormatting sqref="AH35">
    <cfRule type="expression" dxfId="16" priority="14">
      <formula>+AND(AD35=0%,AE35=0%)</formula>
    </cfRule>
    <cfRule type="expression" dxfId="15" priority="15">
      <formula>+AND(AF35&gt;=70%,AF35&lt;90%)</formula>
    </cfRule>
    <cfRule type="expression" dxfId="14" priority="16">
      <formula>+AND(AD35&lt;&gt;0%,AE35=0%)</formula>
    </cfRule>
    <cfRule type="expression" dxfId="13" priority="17">
      <formula>AF35&gt;=90%</formula>
    </cfRule>
  </conditionalFormatting>
  <conditionalFormatting sqref="AH35">
    <cfRule type="expression" dxfId="12" priority="13">
      <formula>+AND(AF35&gt;0%,AF35&lt;=69.9999999999999%,AD35&lt;&gt;0%)</formula>
    </cfRule>
  </conditionalFormatting>
  <conditionalFormatting sqref="AK35">
    <cfRule type="iconSet" priority="18">
      <iconSet iconSet="4TrafficLights">
        <cfvo type="percent" val="0"/>
        <cfvo type="num" val="0" gte="0"/>
        <cfvo type="num" val="70"/>
        <cfvo type="num" val="90" gte="0"/>
      </iconSet>
    </cfRule>
  </conditionalFormatting>
  <conditionalFormatting sqref="AH34">
    <cfRule type="expression" dxfId="11" priority="8">
      <formula>+AND(AD34=0%,AE34=0%)</formula>
    </cfRule>
    <cfRule type="expression" dxfId="10" priority="9">
      <formula>+AND(AF34&gt;=70%,AF34&lt;90%)</formula>
    </cfRule>
    <cfRule type="expression" dxfId="9" priority="10">
      <formula>+AND(AD34&lt;&gt;0%,AE34=0%)</formula>
    </cfRule>
    <cfRule type="expression" dxfId="8" priority="11">
      <formula>AF34&gt;=90%</formula>
    </cfRule>
  </conditionalFormatting>
  <conditionalFormatting sqref="AK34">
    <cfRule type="iconSet" priority="12">
      <iconSet iconSet="4TrafficLights">
        <cfvo type="percent" val="0"/>
        <cfvo type="num" val="0" gte="0"/>
        <cfvo type="num" val="70"/>
        <cfvo type="num" val="90" gte="0"/>
      </iconSet>
    </cfRule>
  </conditionalFormatting>
  <conditionalFormatting sqref="AH18:AH30">
    <cfRule type="expression" dxfId="7" priority="40">
      <formula>+AND(AF18&gt;0%,AF18&lt;=69.9999999999999%,#REF!&lt;&gt;0%)</formula>
    </cfRule>
  </conditionalFormatting>
  <conditionalFormatting sqref="AH18:AH30">
    <cfRule type="expression" dxfId="6" priority="41">
      <formula>+AND(#REF!=0%,#REF!=0%)</formula>
    </cfRule>
    <cfRule type="expression" dxfId="5" priority="42">
      <formula>+AND(AF18&gt;=70%,AF18&lt;90%)</formula>
    </cfRule>
    <cfRule type="expression" dxfId="4" priority="43">
      <formula>+AND(#REF!&lt;&gt;0%,#REF!=0%)</formula>
    </cfRule>
    <cfRule type="expression" dxfId="3" priority="44">
      <formula>AF18&gt;=90%</formula>
    </cfRule>
  </conditionalFormatting>
  <conditionalFormatting sqref="AH21">
    <cfRule type="expression" dxfId="2" priority="45">
      <formula>+AND(AF21&gt;=70%,AF21&lt;90%)</formula>
    </cfRule>
    <cfRule type="expression" dxfId="1" priority="46">
      <formula>+AND(AD18&lt;&gt;0%,AE18=0%)</formula>
    </cfRule>
    <cfRule type="expression" dxfId="0" priority="47">
      <formula>AF21&gt;=90%</formula>
    </cfRule>
  </conditionalFormatting>
  <conditionalFormatting sqref="AK36:AK39 AK18:AK33">
    <cfRule type="iconSet" priority="64">
      <iconSet iconSet="4TrafficLights">
        <cfvo type="percent" val="0"/>
        <cfvo type="num" val="0" gte="0"/>
        <cfvo type="num" val="70"/>
        <cfvo type="num" val="90" gte="0"/>
      </iconSet>
    </cfRule>
  </conditionalFormatting>
  <printOptions horizontalCentered="1"/>
  <pageMargins left="0.25" right="0.25" top="0.75" bottom="0.75" header="0.3" footer="0.3"/>
  <pageSetup paperSize="8" scale="12" orientation="landscape" horizontalDpi="4294967293"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Aguilera Wilches</dc:creator>
  <cp:lastModifiedBy>Ricardo Aguilera Wilches</cp:lastModifiedBy>
  <dcterms:created xsi:type="dcterms:W3CDTF">2021-01-26T03:18:09Z</dcterms:created>
  <dcterms:modified xsi:type="dcterms:W3CDTF">2023-05-19T13:38:50Z</dcterms:modified>
</cp:coreProperties>
</file>