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E7F1A72C-C074-4886-8123-5A4BB25550F3}" xr6:coauthVersionLast="31" xr6:coauthVersionMax="31" xr10:uidLastSave="{00000000-0000-0000-0000-000000000000}"/>
  <bookViews>
    <workbookView xWindow="0" yWindow="0" windowWidth="24000" windowHeight="9525" xr2:uid="{E71B9B0B-D95F-4326-A983-685C14C8E75F}"/>
  </bookViews>
  <sheets>
    <sheet name="ER marzo 2018" sheetId="1" r:id="rId1"/>
  </sheets>
  <externalReferences>
    <externalReference r:id="rId2"/>
    <externalReference r:id="rId3"/>
    <externalReference r:id="rId4"/>
  </externalReferences>
  <definedNames>
    <definedName name="_xlnm.Print_Area" localSheetId="0">'ER marzo 2018'!$B$1:$E$43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6" i="1" l="1"/>
  <c r="D31" i="1"/>
  <c r="D24" i="1"/>
  <c r="D23" i="1" s="1"/>
  <c r="C24" i="1"/>
  <c r="D21" i="1"/>
  <c r="C21" i="1"/>
  <c r="D20" i="1"/>
  <c r="D16" i="1"/>
  <c r="C16" i="1"/>
  <c r="D15" i="1"/>
  <c r="C15" i="1"/>
  <c r="D14" i="1"/>
  <c r="C14" i="1"/>
  <c r="D13" i="1"/>
  <c r="D11" i="1"/>
  <c r="D10" i="1"/>
  <c r="C10" i="1"/>
  <c r="D9" i="1"/>
  <c r="D7" i="1"/>
  <c r="B5" i="1"/>
  <c r="B4" i="1"/>
  <c r="B3" i="1"/>
  <c r="D26" i="1" l="1"/>
  <c r="D29" i="1" s="1"/>
  <c r="D32" i="1" s="1"/>
  <c r="D18" i="1"/>
</calcChain>
</file>

<file path=xl/sharedStrings.xml><?xml version="1.0" encoding="utf-8"?>
<sst xmlns="http://schemas.openxmlformats.org/spreadsheetml/2006/main" count="17" uniqueCount="17">
  <si>
    <t>ANEXO No. 3</t>
  </si>
  <si>
    <t>AGENCIA NACIONAL DE INFRAESTRUCTURA</t>
  </si>
  <si>
    <t>CODIGO</t>
  </si>
  <si>
    <t>CUENTAS</t>
  </si>
  <si>
    <t xml:space="preserve"> </t>
  </si>
  <si>
    <t>INGRESOS SIN CONTRAPRESTACIÓN</t>
  </si>
  <si>
    <t>Transferencias y subvenciones</t>
  </si>
  <si>
    <t xml:space="preserve">GASTOS </t>
  </si>
  <si>
    <t>EXCEDENTES (DÉFICIT) OPERACIONAL</t>
  </si>
  <si>
    <t>INGRESOS CON CONTRAPRESTACIÓN</t>
  </si>
  <si>
    <t>OTROS GASTOS</t>
  </si>
  <si>
    <t xml:space="preserve">EXCEDENTE (DÉFICIT) ANTES DE AJUSTES </t>
  </si>
  <si>
    <t>EXCEDENTE (DÉFICIT ) DEL EJERCICIO</t>
  </si>
  <si>
    <t>MIREYI VARGAS OLIVEROS</t>
  </si>
  <si>
    <t>Representante Legal</t>
  </si>
  <si>
    <t>Experto G3 Grado 06</t>
  </si>
  <si>
    <t>T.P. No. 73619-T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</si>
</sst>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2" borderId="0" xfId="1" applyFont="1" applyFill="1" applyBorder="1" applyAlignment="1">
      <alignment horizontal="center" vertical="center" wrapText="1"/>
    </xf>
    <xf numFmtId="0" fontId="1" fillId="2" borderId="0" xfId="1" applyFont="1" applyFill="1" applyBorder="1" applyAlignment="1">
      <alignment horizontal="center" vertical="center" wrapText="1"/>
    </xf>
    <xf numFmtId="0" fontId="1" fillId="0" borderId="0" xfId="1" applyFont="1"/>
    <xf numFmtId="0" fontId="2" fillId="2" borderId="0" xfId="1" applyFont="1" applyFill="1" applyBorder="1" applyAlignment="1">
      <alignment horizontal="centerContinuous"/>
    </xf>
    <xf numFmtId="3" fontId="2" fillId="2" borderId="0" xfId="1" applyNumberFormat="1" applyFont="1" applyFill="1" applyBorder="1" applyAlignment="1">
      <alignment horizontal="centerContinuous"/>
    </xf>
    <xf numFmtId="0" fontId="2" fillId="0" borderId="0" xfId="1" applyFont="1" applyFill="1" applyBorder="1" applyAlignment="1">
      <alignment horizontal="centerContinuous"/>
    </xf>
    <xf numFmtId="0" fontId="2" fillId="3" borderId="0" xfId="1" applyFont="1" applyFill="1" applyBorder="1" applyAlignment="1">
      <alignment horizontal="center" vertical="center" wrapText="1"/>
    </xf>
    <xf numFmtId="3" fontId="2" fillId="3" borderId="0" xfId="1" applyNumberFormat="1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center" vertical="center"/>
    </xf>
    <xf numFmtId="0" fontId="1" fillId="0" borderId="0" xfId="1" applyFont="1" applyBorder="1"/>
    <xf numFmtId="3" fontId="1" fillId="0" borderId="0" xfId="1" applyNumberFormat="1" applyFont="1" applyBorder="1"/>
    <xf numFmtId="0" fontId="1" fillId="0" borderId="0" xfId="1" applyFont="1" applyFill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/>
    <xf numFmtId="3" fontId="2" fillId="3" borderId="0" xfId="1" applyNumberFormat="1" applyFont="1" applyFill="1" applyBorder="1"/>
    <xf numFmtId="3" fontId="2" fillId="0" borderId="0" xfId="1" applyNumberFormat="1" applyFont="1" applyFill="1" applyBorder="1"/>
    <xf numFmtId="0" fontId="1" fillId="0" borderId="0" xfId="1" applyFont="1" applyBorder="1" applyAlignment="1">
      <alignment horizontal="center"/>
    </xf>
    <xf numFmtId="3" fontId="1" fillId="0" borderId="0" xfId="1" applyNumberFormat="1" applyFont="1" applyFill="1" applyBorder="1"/>
    <xf numFmtId="0" fontId="2" fillId="0" borderId="0" xfId="1" applyFont="1" applyBorder="1"/>
    <xf numFmtId="0" fontId="2" fillId="0" borderId="0" xfId="1" applyFont="1" applyBorder="1" applyAlignment="1">
      <alignment wrapText="1"/>
    </xf>
    <xf numFmtId="1" fontId="1" fillId="0" borderId="0" xfId="1" applyNumberFormat="1" applyFont="1" applyBorder="1"/>
    <xf numFmtId="3" fontId="3" fillId="0" borderId="0" xfId="1" applyNumberFormat="1" applyFont="1"/>
    <xf numFmtId="0" fontId="3" fillId="0" borderId="0" xfId="1" applyFont="1" applyFill="1"/>
    <xf numFmtId="3" fontId="4" fillId="0" borderId="0" xfId="1" applyNumberFormat="1" applyFont="1" applyFill="1" applyBorder="1"/>
    <xf numFmtId="0" fontId="4" fillId="0" borderId="0" xfId="1" applyFont="1" applyFill="1" applyBorder="1"/>
    <xf numFmtId="3" fontId="4" fillId="0" borderId="0" xfId="1" applyNumberFormat="1" applyFont="1" applyFill="1"/>
    <xf numFmtId="0" fontId="4" fillId="0" borderId="0" xfId="1" applyFont="1" applyFill="1"/>
    <xf numFmtId="3" fontId="1" fillId="0" borderId="0" xfId="1" applyNumberFormat="1" applyFont="1"/>
    <xf numFmtId="0" fontId="1" fillId="0" borderId="0" xfId="1" applyFont="1" applyFill="1"/>
    <xf numFmtId="3" fontId="2" fillId="0" borderId="0" xfId="1" applyNumberFormat="1" applyFont="1" applyBorder="1" applyAlignment="1">
      <alignment horizontal="left"/>
    </xf>
    <xf numFmtId="0" fontId="2" fillId="0" borderId="0" xfId="1" applyFont="1" applyFill="1" applyBorder="1" applyAlignment="1">
      <alignment horizontal="left"/>
    </xf>
    <xf numFmtId="0" fontId="1" fillId="0" borderId="0" xfId="1"/>
    <xf numFmtId="0" fontId="5" fillId="0" borderId="0" xfId="1" applyFont="1" applyBorder="1"/>
    <xf numFmtId="0" fontId="1" fillId="0" borderId="0" xfId="1" applyBorder="1"/>
    <xf numFmtId="3" fontId="5" fillId="0" borderId="0" xfId="1" applyNumberFormat="1" applyFont="1" applyBorder="1"/>
    <xf numFmtId="0" fontId="5" fillId="0" borderId="0" xfId="1" applyFont="1" applyFill="1" applyBorder="1"/>
  </cellXfs>
  <cellStyles count="2">
    <cellStyle name="Normal" xfId="0" builtinId="0"/>
    <cellStyle name="Normal 2" xfId="1" xr:uid="{ADC41430-5272-4687-AA8A-F8B4D03763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cardenas\AppData\Local\Microsoft\Windows\Temporary%20Internet%20Files\Content.Outlook\6ZYCEMR3\Anexos%20Marzo%202018%20imprimi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is%20Documentos\ADRIANA\NOTAS\2018\FEBRERO%202018\Anexos%20Febrero%202018%20Imprimir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ADRIANA\NOTAS\2016\ABRIL%202016\SALDOS%20Y%20MOVIMIENTOS%20ABRIL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18"/>
    </sheetNames>
    <sheetDataSet>
      <sheetData sheetId="0"/>
      <sheetData sheetId="1"/>
      <sheetData sheetId="2"/>
      <sheetData sheetId="3">
        <row r="3">
          <cell r="B3" t="str">
            <v>ESTADO DE RESULTADOS</v>
          </cell>
        </row>
        <row r="4">
          <cell r="B4" t="str">
            <v>DEL 1 DE ENERO AL 31 DE MARZO DE 2018</v>
          </cell>
        </row>
        <row r="5">
          <cell r="B5" t="str">
            <v>(Cifras en miles de pesos colombianos )</v>
          </cell>
        </row>
        <row r="7">
          <cell r="D7" t="str">
            <v>MARZO DE 2018</v>
          </cell>
        </row>
        <row r="16">
          <cell r="D16">
            <v>183600326</v>
          </cell>
        </row>
        <row r="19">
          <cell r="D19">
            <v>1840</v>
          </cell>
        </row>
        <row r="24">
          <cell r="D24">
            <v>23598457</v>
          </cell>
        </row>
        <row r="35">
          <cell r="D35">
            <v>3598003</v>
          </cell>
        </row>
        <row r="40">
          <cell r="D40">
            <v>469269</v>
          </cell>
        </row>
        <row r="46">
          <cell r="D46">
            <v>82494881</v>
          </cell>
        </row>
        <row r="50">
          <cell r="D50">
            <v>517385</v>
          </cell>
        </row>
        <row r="62">
          <cell r="B62" t="str">
            <v>DIMITRI ZANINOVICH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18"/>
    </sheetNames>
    <sheetDataSet>
      <sheetData sheetId="0" refreshError="1"/>
      <sheetData sheetId="1" refreshError="1"/>
      <sheetData sheetId="2">
        <row r="10">
          <cell r="B10">
            <v>47</v>
          </cell>
          <cell r="C10" t="str">
            <v>Operaciones interinstitucionales</v>
          </cell>
          <cell r="D10">
            <v>14952358</v>
          </cell>
        </row>
        <row r="12">
          <cell r="C12" t="str">
            <v>GASTOS</v>
          </cell>
          <cell r="D12">
            <v>12932779</v>
          </cell>
        </row>
        <row r="13">
          <cell r="B13">
            <v>51</v>
          </cell>
          <cell r="C13" t="str">
            <v>De Administración y operación</v>
          </cell>
          <cell r="D13">
            <v>12266487</v>
          </cell>
        </row>
        <row r="14">
          <cell r="B14">
            <v>53</v>
          </cell>
          <cell r="C14" t="str">
            <v>Deterioro, depreciaciones, amortizaciones y provisiones</v>
          </cell>
          <cell r="D14">
            <v>334690</v>
          </cell>
        </row>
        <row r="15">
          <cell r="B15">
            <v>57</v>
          </cell>
          <cell r="C15" t="str">
            <v>Operaciones interinstitucionales</v>
          </cell>
          <cell r="D15">
            <v>331602</v>
          </cell>
        </row>
        <row r="17">
          <cell r="C17" t="str">
            <v>EXCEDENTES (DÉFICIT) OPERACIONAL</v>
          </cell>
          <cell r="D17">
            <v>2019579</v>
          </cell>
        </row>
        <row r="19">
          <cell r="C19" t="str">
            <v>INGRESOS CON CONTRAPRESTACIÓN</v>
          </cell>
          <cell r="D19">
            <v>52199603</v>
          </cell>
        </row>
        <row r="20">
          <cell r="B20">
            <v>48</v>
          </cell>
          <cell r="C20" t="str">
            <v>Otros ingresos</v>
          </cell>
          <cell r="D20">
            <v>52199603</v>
          </cell>
        </row>
        <row r="22">
          <cell r="C22" t="str">
            <v>OTROS GASTOS</v>
          </cell>
          <cell r="D22">
            <v>343933</v>
          </cell>
        </row>
        <row r="23">
          <cell r="B23">
            <v>58</v>
          </cell>
          <cell r="C23" t="str">
            <v xml:space="preserve">Otros gastos </v>
          </cell>
          <cell r="D23">
            <v>343933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ar (2)"/>
      <sheetName val="Exportar"/>
    </sheetNames>
    <sheetDataSet>
      <sheetData sheetId="0">
        <row r="10">
          <cell r="A10" t="str">
            <v>1</v>
          </cell>
        </row>
        <row r="426">
          <cell r="G426">
            <v>494683603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B1E60-0E7D-41DE-99F5-AED99A42C9CA}">
  <dimension ref="B1:E63"/>
  <sheetViews>
    <sheetView tabSelected="1" zoomScaleNormal="100" workbookViewId="0">
      <selection activeCell="D30" sqref="D30"/>
    </sheetView>
  </sheetViews>
  <sheetFormatPr baseColWidth="10" defaultRowHeight="12.75" x14ac:dyDescent="0.2"/>
  <cols>
    <col min="1" max="1" width="8.7109375" style="3" customWidth="1"/>
    <col min="2" max="2" width="11.140625" style="3" customWidth="1"/>
    <col min="3" max="3" width="46.5703125" style="3" customWidth="1"/>
    <col min="4" max="4" width="19.5703125" style="28" customWidth="1"/>
    <col min="5" max="5" width="12.42578125" style="29" customWidth="1"/>
    <col min="6" max="16384" width="11.42578125" style="3"/>
  </cols>
  <sheetData>
    <row r="1" spans="2:5" x14ac:dyDescent="0.2">
      <c r="B1" s="1" t="s">
        <v>0</v>
      </c>
      <c r="C1" s="2"/>
      <c r="D1" s="2"/>
      <c r="E1" s="2"/>
    </row>
    <row r="2" spans="2:5" x14ac:dyDescent="0.2">
      <c r="B2" s="1" t="s">
        <v>1</v>
      </c>
      <c r="C2" s="2"/>
      <c r="D2" s="2"/>
      <c r="E2" s="2"/>
    </row>
    <row r="3" spans="2:5" x14ac:dyDescent="0.2">
      <c r="B3" s="1" t="str">
        <f>+'[1]Anexo (4) D'!B3:E3</f>
        <v>ESTADO DE RESULTADOS</v>
      </c>
      <c r="C3" s="2"/>
      <c r="D3" s="2"/>
      <c r="E3" s="2"/>
    </row>
    <row r="4" spans="2:5" x14ac:dyDescent="0.2">
      <c r="B4" s="1" t="str">
        <f>+'[1]Anexo (4) D'!B4:E4</f>
        <v>DEL 1 DE ENERO AL 31 DE MARZO DE 2018</v>
      </c>
      <c r="C4" s="2"/>
      <c r="D4" s="2"/>
      <c r="E4" s="2"/>
    </row>
    <row r="5" spans="2:5" x14ac:dyDescent="0.2">
      <c r="B5" s="1" t="str">
        <f>+'[1]Anexo (4) D'!B5:E5</f>
        <v>(Cifras en miles de pesos colombianos )</v>
      </c>
      <c r="C5" s="2"/>
      <c r="D5" s="2"/>
      <c r="E5" s="2"/>
    </row>
    <row r="6" spans="2:5" x14ac:dyDescent="0.2">
      <c r="B6" s="4"/>
      <c r="C6" s="4"/>
      <c r="D6" s="5"/>
      <c r="E6" s="6"/>
    </row>
    <row r="7" spans="2:5" ht="12.75" customHeight="1" x14ac:dyDescent="0.2">
      <c r="B7" s="7" t="s">
        <v>2</v>
      </c>
      <c r="C7" s="7" t="s">
        <v>3</v>
      </c>
      <c r="D7" s="8" t="str">
        <f>+'[1]Anexo (4) D'!D7:D8</f>
        <v>MARZO DE 2018</v>
      </c>
      <c r="E7" s="9"/>
    </row>
    <row r="8" spans="2:5" x14ac:dyDescent="0.2">
      <c r="B8" s="10"/>
      <c r="C8" s="10"/>
      <c r="D8" s="11"/>
      <c r="E8" s="12"/>
    </row>
    <row r="9" spans="2:5" x14ac:dyDescent="0.2">
      <c r="B9" s="13" t="s">
        <v>4</v>
      </c>
      <c r="C9" s="14" t="s">
        <v>5</v>
      </c>
      <c r="D9" s="15">
        <f>+D10+D11</f>
        <v>183602166</v>
      </c>
      <c r="E9" s="16"/>
    </row>
    <row r="10" spans="2:5" ht="13.5" customHeight="1" x14ac:dyDescent="0.2">
      <c r="B10" s="17">
        <v>47</v>
      </c>
      <c r="C10" s="10" t="str">
        <f>VLOOKUP(B10,'[2]Anexo (3) Form'!B$10:D$23,2,0)</f>
        <v>Operaciones interinstitucionales</v>
      </c>
      <c r="D10" s="11">
        <f>+'[1]Anexo (4) D'!D16</f>
        <v>183600326</v>
      </c>
      <c r="E10" s="18"/>
    </row>
    <row r="11" spans="2:5" ht="13.5" customHeight="1" x14ac:dyDescent="0.2">
      <c r="B11" s="17">
        <v>44</v>
      </c>
      <c r="C11" s="10" t="s">
        <v>6</v>
      </c>
      <c r="D11" s="11">
        <f>+'[1]Anexo (4) D'!D19</f>
        <v>1840</v>
      </c>
      <c r="E11" s="18"/>
    </row>
    <row r="12" spans="2:5" x14ac:dyDescent="0.2">
      <c r="B12" s="10"/>
      <c r="C12" s="10"/>
      <c r="D12" s="11"/>
      <c r="E12" s="18"/>
    </row>
    <row r="13" spans="2:5" x14ac:dyDescent="0.2">
      <c r="B13" s="17"/>
      <c r="C13" s="19" t="s">
        <v>7</v>
      </c>
      <c r="D13" s="15">
        <f>SUM(D14:D16)</f>
        <v>27665729</v>
      </c>
      <c r="E13" s="16"/>
    </row>
    <row r="14" spans="2:5" x14ac:dyDescent="0.2">
      <c r="B14" s="17">
        <v>51</v>
      </c>
      <c r="C14" s="10" t="str">
        <f>VLOOKUP(B14,'[2]Anexo (3) Form'!B$10:D$23,2,0)</f>
        <v>De Administración y operación</v>
      </c>
      <c r="D14" s="11">
        <f>+'[1]Anexo (4) D'!D24</f>
        <v>23598457</v>
      </c>
      <c r="E14" s="18"/>
    </row>
    <row r="15" spans="2:5" x14ac:dyDescent="0.2">
      <c r="B15" s="17">
        <v>53</v>
      </c>
      <c r="C15" s="10" t="str">
        <f>VLOOKUP(B15,'[2]Anexo (3) Form'!B$10:D$23,2,0)</f>
        <v>Deterioro, depreciaciones, amortizaciones y provisiones</v>
      </c>
      <c r="D15" s="11">
        <f>+'[1]Anexo (4) D'!D35</f>
        <v>3598003</v>
      </c>
      <c r="E15" s="18"/>
    </row>
    <row r="16" spans="2:5" x14ac:dyDescent="0.2">
      <c r="B16" s="17">
        <v>57</v>
      </c>
      <c r="C16" s="10" t="str">
        <f>VLOOKUP(B16,'[2]Anexo (3) Form'!B$10:D$23,2,0)</f>
        <v>Operaciones interinstitucionales</v>
      </c>
      <c r="D16" s="11">
        <f>+'[1]Anexo (4) D'!D40</f>
        <v>469269</v>
      </c>
      <c r="E16" s="18"/>
    </row>
    <row r="17" spans="2:5" x14ac:dyDescent="0.2">
      <c r="B17" s="17"/>
      <c r="C17" s="10"/>
      <c r="D17" s="11"/>
      <c r="E17" s="18"/>
    </row>
    <row r="18" spans="2:5" x14ac:dyDescent="0.2">
      <c r="B18" s="13"/>
      <c r="C18" s="19" t="s">
        <v>8</v>
      </c>
      <c r="D18" s="15">
        <f>+D9-D13</f>
        <v>155936437</v>
      </c>
      <c r="E18" s="16"/>
    </row>
    <row r="19" spans="2:5" x14ac:dyDescent="0.2">
      <c r="B19" s="17"/>
      <c r="C19" s="10"/>
      <c r="D19" s="11"/>
      <c r="E19" s="18"/>
    </row>
    <row r="20" spans="2:5" x14ac:dyDescent="0.2">
      <c r="B20" s="13"/>
      <c r="C20" s="14" t="s">
        <v>9</v>
      </c>
      <c r="D20" s="15">
        <f>+D21</f>
        <v>82494881</v>
      </c>
      <c r="E20" s="16"/>
    </row>
    <row r="21" spans="2:5" x14ac:dyDescent="0.2">
      <c r="B21" s="17">
        <v>48</v>
      </c>
      <c r="C21" s="10" t="str">
        <f>VLOOKUP(B21,'[2]Anexo (3) Form'!B$10:D$23,2,0)</f>
        <v>Otros ingresos</v>
      </c>
      <c r="D21" s="11">
        <f>+'[1]Anexo (4) D'!D46</f>
        <v>82494881</v>
      </c>
      <c r="E21" s="18"/>
    </row>
    <row r="22" spans="2:5" x14ac:dyDescent="0.2">
      <c r="B22" s="17"/>
      <c r="C22" s="10"/>
      <c r="D22" s="11"/>
      <c r="E22" s="18"/>
    </row>
    <row r="23" spans="2:5" x14ac:dyDescent="0.2">
      <c r="B23" s="13"/>
      <c r="C23" s="19" t="s">
        <v>10</v>
      </c>
      <c r="D23" s="15">
        <f>+D24</f>
        <v>517385</v>
      </c>
      <c r="E23" s="16"/>
    </row>
    <row r="24" spans="2:5" x14ac:dyDescent="0.2">
      <c r="B24" s="17">
        <v>58</v>
      </c>
      <c r="C24" s="10" t="str">
        <f>VLOOKUP(B24,'[2]Anexo (3) Form'!B$10:D$23,2,0)</f>
        <v xml:space="preserve">Otros gastos </v>
      </c>
      <c r="D24" s="11">
        <f>+'[1]Anexo (4) D'!D50</f>
        <v>517385</v>
      </c>
      <c r="E24" s="18"/>
    </row>
    <row r="25" spans="2:5" x14ac:dyDescent="0.2">
      <c r="B25" s="17"/>
      <c r="C25" s="10"/>
      <c r="D25" s="11"/>
      <c r="E25" s="18"/>
    </row>
    <row r="26" spans="2:5" x14ac:dyDescent="0.2">
      <c r="B26" s="13"/>
      <c r="C26" s="20" t="s">
        <v>11</v>
      </c>
      <c r="D26" s="15">
        <f>+D9+D20-D13-D23</f>
        <v>237913933</v>
      </c>
      <c r="E26" s="16"/>
    </row>
    <row r="27" spans="2:5" x14ac:dyDescent="0.2">
      <c r="B27" s="13"/>
      <c r="C27" s="19"/>
      <c r="D27" s="11"/>
      <c r="E27" s="21"/>
    </row>
    <row r="28" spans="2:5" x14ac:dyDescent="0.2">
      <c r="B28" s="17"/>
      <c r="C28" s="10"/>
      <c r="D28" s="11"/>
      <c r="E28" s="10"/>
    </row>
    <row r="29" spans="2:5" ht="18" customHeight="1" x14ac:dyDescent="0.2">
      <c r="B29" s="13"/>
      <c r="C29" s="19" t="s">
        <v>12</v>
      </c>
      <c r="D29" s="15">
        <f>+D26</f>
        <v>237913933</v>
      </c>
      <c r="E29" s="16"/>
    </row>
    <row r="30" spans="2:5" ht="14.25" customHeight="1" x14ac:dyDescent="0.2">
      <c r="D30" s="22"/>
      <c r="E30" s="23"/>
    </row>
    <row r="31" spans="2:5" ht="13.5" customHeight="1" x14ac:dyDescent="0.2">
      <c r="D31" s="24">
        <f>+'[3]Exportar (2)'!$G$426</f>
        <v>494683603</v>
      </c>
      <c r="E31" s="25"/>
    </row>
    <row r="32" spans="2:5" ht="13.5" customHeight="1" x14ac:dyDescent="0.2">
      <c r="B32" s="10"/>
      <c r="C32" s="10"/>
      <c r="D32" s="26">
        <f>+D29-D31</f>
        <v>-256769670</v>
      </c>
      <c r="E32" s="27"/>
    </row>
    <row r="33" spans="2:5" ht="13.5" customHeight="1" x14ac:dyDescent="0.2">
      <c r="D33" s="22"/>
      <c r="E33" s="23"/>
    </row>
    <row r="34" spans="2:5" ht="13.5" customHeight="1" x14ac:dyDescent="0.2">
      <c r="D34" s="22"/>
      <c r="E34" s="23"/>
    </row>
    <row r="35" spans="2:5" ht="13.5" customHeight="1" x14ac:dyDescent="0.2">
      <c r="B35" s="10"/>
      <c r="C35" s="10"/>
    </row>
    <row r="36" spans="2:5" s="32" customFormat="1" x14ac:dyDescent="0.2">
      <c r="B36" s="19" t="str">
        <f>+'[1]Anexo (4) D'!B62</f>
        <v>DIMITRI ZANINOVICH</v>
      </c>
      <c r="C36" s="10"/>
      <c r="D36" s="30" t="s">
        <v>13</v>
      </c>
      <c r="E36" s="31"/>
    </row>
    <row r="37" spans="2:5" s="32" customFormat="1" x14ac:dyDescent="0.2">
      <c r="B37" s="19" t="s">
        <v>14</v>
      </c>
      <c r="C37" s="10"/>
      <c r="D37" s="30" t="s">
        <v>15</v>
      </c>
      <c r="E37" s="31"/>
    </row>
    <row r="38" spans="2:5" s="32" customFormat="1" x14ac:dyDescent="0.2">
      <c r="B38" s="19"/>
      <c r="C38" s="10"/>
      <c r="D38" s="30" t="s">
        <v>16</v>
      </c>
      <c r="E38" s="31"/>
    </row>
    <row r="39" spans="2:5" s="32" customFormat="1" x14ac:dyDescent="0.2">
      <c r="B39" s="33"/>
      <c r="C39" s="34"/>
      <c r="D39" s="35"/>
      <c r="E39" s="36"/>
    </row>
    <row r="40" spans="2:5" x14ac:dyDescent="0.2">
      <c r="B40" s="10"/>
      <c r="C40" s="10"/>
    </row>
    <row r="41" spans="2:5" x14ac:dyDescent="0.2">
      <c r="B41" s="10"/>
      <c r="C41" s="10"/>
    </row>
    <row r="42" spans="2:5" x14ac:dyDescent="0.2">
      <c r="B42" s="10"/>
      <c r="C42" s="10"/>
    </row>
    <row r="43" spans="2:5" x14ac:dyDescent="0.2">
      <c r="B43" s="10"/>
      <c r="C43" s="10"/>
    </row>
    <row r="44" spans="2:5" x14ac:dyDescent="0.2">
      <c r="B44" s="10"/>
      <c r="C44" s="10"/>
    </row>
    <row r="45" spans="2:5" x14ac:dyDescent="0.2">
      <c r="B45" s="10"/>
      <c r="C45" s="10"/>
    </row>
    <row r="46" spans="2:5" x14ac:dyDescent="0.2">
      <c r="B46" s="10"/>
      <c r="C46" s="10"/>
    </row>
    <row r="48" spans="2:5" x14ac:dyDescent="0.2">
      <c r="B48" s="10"/>
      <c r="C48" s="10"/>
    </row>
    <row r="49" spans="2:3" x14ac:dyDescent="0.2">
      <c r="B49" s="10"/>
      <c r="C49" s="10"/>
    </row>
    <row r="50" spans="2:3" x14ac:dyDescent="0.2">
      <c r="B50" s="10"/>
      <c r="C50" s="10"/>
    </row>
    <row r="51" spans="2:3" x14ac:dyDescent="0.2">
      <c r="B51" s="10"/>
      <c r="C51" s="10"/>
    </row>
    <row r="52" spans="2:3" x14ac:dyDescent="0.2">
      <c r="B52" s="10"/>
      <c r="C52" s="10"/>
    </row>
    <row r="53" spans="2:3" x14ac:dyDescent="0.2">
      <c r="B53" s="10"/>
      <c r="C53" s="10"/>
    </row>
    <row r="54" spans="2:3" x14ac:dyDescent="0.2">
      <c r="B54" s="10"/>
      <c r="C54" s="10"/>
    </row>
    <row r="55" spans="2:3" x14ac:dyDescent="0.2">
      <c r="B55" s="10"/>
      <c r="C55" s="10"/>
    </row>
    <row r="56" spans="2:3" x14ac:dyDescent="0.2">
      <c r="B56" s="10"/>
      <c r="C56" s="10"/>
    </row>
    <row r="57" spans="2:3" x14ac:dyDescent="0.2">
      <c r="B57" s="10"/>
      <c r="C57" s="10"/>
    </row>
    <row r="58" spans="2:3" x14ac:dyDescent="0.2">
      <c r="B58" s="10"/>
      <c r="C58" s="10"/>
    </row>
    <row r="59" spans="2:3" x14ac:dyDescent="0.2">
      <c r="B59" s="10"/>
      <c r="C59" s="10"/>
    </row>
    <row r="60" spans="2:3" x14ac:dyDescent="0.2">
      <c r="B60" s="10"/>
      <c r="C60" s="10"/>
    </row>
    <row r="61" spans="2:3" x14ac:dyDescent="0.2">
      <c r="B61" s="10"/>
      <c r="C61" s="10"/>
    </row>
    <row r="62" spans="2:3" x14ac:dyDescent="0.2">
      <c r="B62" s="10"/>
      <c r="C62" s="10"/>
    </row>
    <row r="63" spans="2:3" x14ac:dyDescent="0.2">
      <c r="B63" s="10"/>
      <c r="C63" s="10"/>
    </row>
  </sheetData>
  <mergeCells count="5">
    <mergeCell ref="B1:E1"/>
    <mergeCell ref="B2:E2"/>
    <mergeCell ref="B3:E3"/>
    <mergeCell ref="B4:E4"/>
    <mergeCell ref="B5:E5"/>
  </mergeCells>
  <printOptions horizontalCentered="1" verticalCentered="1"/>
  <pageMargins left="1.3779527559055118" right="0.78740157480314965" top="1.3779527559055118" bottom="0.98425196850393704" header="1.1023622047244095" footer="0.43307086614173229"/>
  <pageSetup scale="80" orientation="portrait" horizontalDpi="4294967294" r:id="rId1"/>
  <headerFooter alignWithMargins="0">
    <oddFooter>&amp;R&amp;P DE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ER marzo 2018</vt:lpstr>
      <vt:lpstr>'ER marzo 2018'!Área_de_impresión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Carolina Cardenas Amaya</dc:creator>
  <cp:lastModifiedBy>Leidy Carolina Cardenas Amaya</cp:lastModifiedBy>
  <dcterms:created xsi:type="dcterms:W3CDTF">2018-07-31T16:12:08Z</dcterms:created>
  <dcterms:modified xsi:type="dcterms:W3CDTF">2018-07-31T16:12:33Z</dcterms:modified>
</cp:coreProperties>
</file>