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0_ncr:100000_{1EC7A549-EC92-4EB6-B740-CB3BF05837D5}" xr6:coauthVersionLast="31" xr6:coauthVersionMax="31" xr10:uidLastSave="{00000000-0000-0000-0000-000000000000}"/>
  <bookViews>
    <workbookView xWindow="0" yWindow="0" windowWidth="24000" windowHeight="9525" xr2:uid="{F8559879-EE47-429E-9E29-F66DB5D8FB43}"/>
  </bookViews>
  <sheets>
    <sheet name="ER mayo 2018" sheetId="1" r:id="rId1"/>
  </sheets>
  <externalReferences>
    <externalReference r:id="rId2"/>
    <externalReference r:id="rId3"/>
    <externalReference r:id="rId4"/>
  </externalReferences>
  <definedNames>
    <definedName name="_xlnm.Print_Area" localSheetId="0">'ER mayo 2018'!$B$1:$E$44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1" l="1"/>
  <c r="D32" i="1"/>
  <c r="D25" i="1"/>
  <c r="D24" i="1" s="1"/>
  <c r="D22" i="1"/>
  <c r="D21" i="1"/>
  <c r="D20" i="1" s="1"/>
  <c r="C21" i="1"/>
  <c r="D16" i="1"/>
  <c r="D15" i="1"/>
  <c r="D14" i="1"/>
  <c r="D13" i="1" s="1"/>
  <c r="D11" i="1"/>
  <c r="D10" i="1"/>
  <c r="D9" i="1" s="1"/>
  <c r="C10" i="1"/>
  <c r="D7" i="1"/>
  <c r="B5" i="1"/>
  <c r="B4" i="1"/>
  <c r="B3" i="1"/>
  <c r="D18" i="1" l="1"/>
  <c r="D27" i="1"/>
  <c r="D30" i="1" s="1"/>
  <c r="D33" i="1" s="1"/>
</calcChain>
</file>

<file path=xl/sharedStrings.xml><?xml version="1.0" encoding="utf-8"?>
<sst xmlns="http://schemas.openxmlformats.org/spreadsheetml/2006/main" count="22" uniqueCount="22">
  <si>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</si>
  <si>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</si>
  <si>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</si>
  <si>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</si>
  <si>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</si>
  <si>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</si>
  <si>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Transferencias y subvenciones</t>
  </si>
  <si>
    <t>GASTOS</t>
  </si>
  <si>
    <t>De Administración y operación</t>
  </si>
  <si>
    <t>Deterioro, depreciaciones, amortizaciones y provisiones</t>
  </si>
  <si>
    <t>Operaciones interinstitucionales</t>
  </si>
  <si>
    <t>EXCEDENTES (DÉFICIT) OPERACIONAL</t>
  </si>
  <si>
    <t>INGRESOS CON CONTRAPRESTACIÓN</t>
  </si>
  <si>
    <t>Ingresos fiscales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</si>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</sst>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17" fontId="1" fillId="0" borderId="0" xfId="1" applyNumberFormat="1" applyFont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Border="1"/>
    <xf numFmtId="3" fontId="1" fillId="0" borderId="0" xfId="1" applyNumberFormat="1" applyFont="1"/>
    <xf numFmtId="3" fontId="1" fillId="0" borderId="0" xfId="1" applyNumberFormat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43" fontId="1" fillId="0" borderId="0" xfId="1" applyNumberFormat="1" applyFont="1"/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4" fontId="1" fillId="0" borderId="0" xfId="1" applyNumberFormat="1" applyFont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164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DB71898A-7161-46F4-8053-17D47D7DD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Mayo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ADRIANA\NOTAS\2018\FEBRERO%202018\Anexos%20Febr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 (2)"/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/>
      <sheetData sheetId="4">
        <row r="3">
          <cell r="B3" t="str">
            <v>ESTADO DE RESULTADOS</v>
          </cell>
        </row>
        <row r="4">
          <cell r="B4" t="str">
            <v>DEL 1 DE ENERO AL 31 DE MAYO DE 2018</v>
          </cell>
        </row>
        <row r="5">
          <cell r="B5" t="str">
            <v>(Cifras en miles de pesos)</v>
          </cell>
        </row>
        <row r="7">
          <cell r="D7" t="str">
            <v>MAYO DE 2018</v>
          </cell>
        </row>
        <row r="12">
          <cell r="D12">
            <v>303229481</v>
          </cell>
        </row>
        <row r="15">
          <cell r="D15">
            <v>1840</v>
          </cell>
        </row>
        <row r="20">
          <cell r="D20">
            <v>56012225</v>
          </cell>
        </row>
        <row r="31">
          <cell r="D31">
            <v>5513425</v>
          </cell>
        </row>
        <row r="37">
          <cell r="D37">
            <v>887914</v>
          </cell>
        </row>
        <row r="44">
          <cell r="D44">
            <v>145827095</v>
          </cell>
        </row>
        <row r="48">
          <cell r="D48">
            <v>7340282</v>
          </cell>
        </row>
        <row r="51">
          <cell r="D51">
            <v>879650</v>
          </cell>
        </row>
        <row r="63">
          <cell r="B63" t="str">
            <v>DIMITRI ZANINOVICH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10">
          <cell r="B10">
            <v>47</v>
          </cell>
          <cell r="C10" t="str">
            <v>Operaciones interinstitucionales</v>
          </cell>
          <cell r="D10">
            <v>14952358</v>
          </cell>
        </row>
        <row r="11">
          <cell r="B11"/>
          <cell r="C11"/>
          <cell r="D11"/>
        </row>
        <row r="12">
          <cell r="B12"/>
          <cell r="C12" t="str">
            <v>GASTOS</v>
          </cell>
          <cell r="D12">
            <v>12932779</v>
          </cell>
        </row>
        <row r="13">
          <cell r="B13">
            <v>51</v>
          </cell>
          <cell r="C13" t="str">
            <v>De Administración y operación</v>
          </cell>
          <cell r="D13">
            <v>12266487</v>
          </cell>
        </row>
        <row r="14">
          <cell r="B14">
            <v>53</v>
          </cell>
          <cell r="C14" t="str">
            <v>Deterioro, depreciaciones, amortizaciones y provisiones</v>
          </cell>
          <cell r="D14">
            <v>334690</v>
          </cell>
        </row>
        <row r="15">
          <cell r="B15">
            <v>57</v>
          </cell>
          <cell r="C15" t="str">
            <v>Operaciones interinstitucionales</v>
          </cell>
          <cell r="D15">
            <v>331602</v>
          </cell>
        </row>
        <row r="16">
          <cell r="B16"/>
          <cell r="C16"/>
          <cell r="D16"/>
        </row>
        <row r="17">
          <cell r="B17"/>
          <cell r="C17" t="str">
            <v>EXCEDENTES (DÉFICIT) OPERACIONAL</v>
          </cell>
          <cell r="D17">
            <v>2019579</v>
          </cell>
        </row>
        <row r="18">
          <cell r="B18"/>
          <cell r="C18"/>
          <cell r="D18"/>
        </row>
        <row r="19">
          <cell r="B19"/>
          <cell r="C19" t="str">
            <v>INGRESOS CON CONTRAPRESTACIÓN</v>
          </cell>
          <cell r="D19">
            <v>52199603</v>
          </cell>
        </row>
        <row r="20">
          <cell r="B20">
            <v>48</v>
          </cell>
          <cell r="C20" t="str">
            <v>Otros ingresos</v>
          </cell>
          <cell r="D20">
            <v>52199603</v>
          </cell>
        </row>
        <row r="21">
          <cell r="B21"/>
          <cell r="C21"/>
          <cell r="D21"/>
        </row>
        <row r="22">
          <cell r="B22"/>
          <cell r="C22" t="str">
            <v>OTROS GASTOS</v>
          </cell>
          <cell r="D22">
            <v>343933</v>
          </cell>
        </row>
        <row r="23">
          <cell r="B23">
            <v>58</v>
          </cell>
          <cell r="C23" t="str">
            <v xml:space="preserve">Otros gastos </v>
          </cell>
          <cell r="D23">
            <v>343933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0E31-51FB-447E-9F6B-E9E7D9782AA3}">
  <dimension ref="B1:J64"/>
  <sheetViews>
    <sheetView tabSelected="1" zoomScaleNormal="100" workbookViewId="0">
      <selection activeCell="F26" sqref="F26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32" customWidth="1"/>
    <col min="5" max="5" width="6.140625" style="33" customWidth="1"/>
    <col min="6" max="6" width="14.85546875" style="3" bestFit="1" customWidth="1"/>
    <col min="7" max="16384" width="11.42578125" style="3"/>
  </cols>
  <sheetData>
    <row r="1" spans="2:10" x14ac:dyDescent="0.2">
      <c r="B1" s="1" t="s">
        <v>0</v>
      </c>
      <c r="C1" s="2"/>
      <c r="D1" s="2"/>
      <c r="E1" s="2"/>
    </row>
    <row r="2" spans="2:10" x14ac:dyDescent="0.2">
      <c r="B2" s="1" t="s">
        <v>1</v>
      </c>
      <c r="C2" s="2"/>
      <c r="D2" s="2"/>
      <c r="E2" s="2"/>
    </row>
    <row r="3" spans="2:10" x14ac:dyDescent="0.2">
      <c r="B3" s="1" t="str">
        <f>+'[1]Anexo (4) D'!B3:E3</f>
        <v>ESTADO DE RESULTADOS</v>
      </c>
      <c r="C3" s="2"/>
      <c r="D3" s="2"/>
      <c r="E3" s="2"/>
    </row>
    <row r="4" spans="2:10" x14ac:dyDescent="0.2">
      <c r="B4" s="1" t="str">
        <f>+'[1]Anexo (4) D'!B4:E4</f>
        <v>DEL 1 DE ENERO AL 31 DE MAYO DE 2018</v>
      </c>
      <c r="C4" s="2"/>
      <c r="D4" s="2"/>
      <c r="E4" s="2"/>
    </row>
    <row r="5" spans="2:10" x14ac:dyDescent="0.2">
      <c r="B5" s="1" t="str">
        <f>+'[1]Anexo (4) D'!B5:E5</f>
        <v>(Cifras en miles de pesos)</v>
      </c>
      <c r="C5" s="2"/>
      <c r="D5" s="2"/>
      <c r="E5" s="2"/>
    </row>
    <row r="6" spans="2:10" x14ac:dyDescent="0.2">
      <c r="B6" s="4"/>
      <c r="C6" s="4"/>
      <c r="D6" s="5"/>
      <c r="E6" s="6"/>
    </row>
    <row r="7" spans="2:10" ht="12.75" customHeight="1" x14ac:dyDescent="0.2">
      <c r="B7" s="7" t="s">
        <v>2</v>
      </c>
      <c r="C7" s="7" t="s">
        <v>3</v>
      </c>
      <c r="D7" s="8" t="str">
        <f>+'[1]Anexo (4) D'!D7:D8</f>
        <v>MAYO DE 2018</v>
      </c>
      <c r="E7" s="9"/>
    </row>
    <row r="8" spans="2:10" x14ac:dyDescent="0.2">
      <c r="B8" s="10"/>
      <c r="C8" s="10"/>
      <c r="D8" s="11"/>
      <c r="E8" s="12"/>
      <c r="I8" s="13"/>
    </row>
    <row r="9" spans="2:10" x14ac:dyDescent="0.2">
      <c r="B9" s="14" t="s">
        <v>4</v>
      </c>
      <c r="C9" s="15" t="s">
        <v>5</v>
      </c>
      <c r="D9" s="16">
        <f>SUM(D10:D11)</f>
        <v>303231321</v>
      </c>
      <c r="E9" s="17"/>
    </row>
    <row r="10" spans="2:10" x14ac:dyDescent="0.2">
      <c r="B10" s="18">
        <v>47</v>
      </c>
      <c r="C10" s="10" t="str">
        <f>VLOOKUP(B10,'[2]Anexo (3) Form'!B$10:D$23,2,0)</f>
        <v>Operaciones interinstitucionales</v>
      </c>
      <c r="D10" s="19">
        <f>+'[1]Anexo (4) D'!D12</f>
        <v>303229481</v>
      </c>
      <c r="E10" s="17"/>
      <c r="G10" s="20"/>
      <c r="J10" s="20"/>
    </row>
    <row r="11" spans="2:10" ht="13.5" customHeight="1" x14ac:dyDescent="0.2">
      <c r="B11" s="18">
        <v>44</v>
      </c>
      <c r="C11" s="10" t="s">
        <v>6</v>
      </c>
      <c r="D11" s="19">
        <f>+'[1]Anexo (4) D'!D15</f>
        <v>1840</v>
      </c>
      <c r="E11" s="21"/>
      <c r="G11" s="20"/>
      <c r="J11" s="20"/>
    </row>
    <row r="12" spans="2:10" x14ac:dyDescent="0.2">
      <c r="B12" s="10"/>
      <c r="C12" s="10"/>
      <c r="D12" s="19"/>
      <c r="E12" s="21"/>
    </row>
    <row r="13" spans="2:10" x14ac:dyDescent="0.2">
      <c r="B13" s="18"/>
      <c r="C13" s="22" t="s">
        <v>7</v>
      </c>
      <c r="D13" s="16">
        <f>SUM(D14:D16)</f>
        <v>62413564</v>
      </c>
      <c r="E13" s="17"/>
    </row>
    <row r="14" spans="2:10" x14ac:dyDescent="0.2">
      <c r="B14" s="18">
        <v>51</v>
      </c>
      <c r="C14" s="10" t="s">
        <v>8</v>
      </c>
      <c r="D14" s="19">
        <f>+'[1]Anexo (4) D'!D20</f>
        <v>56012225</v>
      </c>
      <c r="E14" s="21"/>
      <c r="G14" s="20"/>
      <c r="J14" s="20"/>
    </row>
    <row r="15" spans="2:10" x14ac:dyDescent="0.2">
      <c r="B15" s="18">
        <v>53</v>
      </c>
      <c r="C15" s="10" t="s">
        <v>9</v>
      </c>
      <c r="D15" s="19">
        <f>+'[1]Anexo (4) D'!D31</f>
        <v>5513425</v>
      </c>
      <c r="E15" s="21"/>
      <c r="G15" s="20"/>
      <c r="J15" s="20"/>
    </row>
    <row r="16" spans="2:10" x14ac:dyDescent="0.2">
      <c r="B16" s="18">
        <v>57</v>
      </c>
      <c r="C16" s="10" t="s">
        <v>10</v>
      </c>
      <c r="D16" s="19">
        <f>+'[1]Anexo (4) D'!D37</f>
        <v>887914</v>
      </c>
      <c r="E16" s="21"/>
      <c r="G16" s="20"/>
      <c r="J16" s="20"/>
    </row>
    <row r="17" spans="2:10" x14ac:dyDescent="0.2">
      <c r="B17" s="18"/>
      <c r="C17" s="10"/>
      <c r="D17" s="19"/>
      <c r="E17" s="21"/>
    </row>
    <row r="18" spans="2:10" x14ac:dyDescent="0.2">
      <c r="B18" s="14"/>
      <c r="C18" s="22" t="s">
        <v>11</v>
      </c>
      <c r="D18" s="16">
        <f>+D9-D13</f>
        <v>240817757</v>
      </c>
      <c r="E18" s="17"/>
    </row>
    <row r="19" spans="2:10" x14ac:dyDescent="0.2">
      <c r="B19" s="18"/>
      <c r="C19" s="10"/>
      <c r="D19" s="19"/>
      <c r="E19" s="21"/>
    </row>
    <row r="20" spans="2:10" x14ac:dyDescent="0.2">
      <c r="B20" s="14"/>
      <c r="C20" s="15" t="s">
        <v>12</v>
      </c>
      <c r="D20" s="16">
        <f>+D22+D21</f>
        <v>153167377</v>
      </c>
      <c r="E20" s="17"/>
    </row>
    <row r="21" spans="2:10" x14ac:dyDescent="0.2">
      <c r="B21" s="18">
        <v>48</v>
      </c>
      <c r="C21" s="10" t="str">
        <f>VLOOKUP(B21,'[2]Anexo (3) Form'!B$10:D$23,2,0)</f>
        <v>Otros ingresos</v>
      </c>
      <c r="D21" s="19">
        <f>+'[1]Anexo (4) D'!D44</f>
        <v>145827095</v>
      </c>
      <c r="E21" s="17"/>
      <c r="G21" s="20"/>
      <c r="J21" s="20"/>
    </row>
    <row r="22" spans="2:10" x14ac:dyDescent="0.2">
      <c r="B22" s="18">
        <v>41</v>
      </c>
      <c r="C22" s="10" t="s">
        <v>13</v>
      </c>
      <c r="D22" s="19">
        <f>+'[1]Anexo (4) D'!D48</f>
        <v>7340282</v>
      </c>
      <c r="E22" s="21"/>
      <c r="G22" s="20"/>
      <c r="J22" s="20"/>
    </row>
    <row r="23" spans="2:10" x14ac:dyDescent="0.2">
      <c r="B23" s="18"/>
      <c r="C23" s="10"/>
      <c r="D23" s="19"/>
      <c r="E23" s="21"/>
    </row>
    <row r="24" spans="2:10" x14ac:dyDescent="0.2">
      <c r="B24" s="14"/>
      <c r="C24" s="22" t="s">
        <v>14</v>
      </c>
      <c r="D24" s="16">
        <f>+D25</f>
        <v>879650</v>
      </c>
      <c r="E24" s="17"/>
    </row>
    <row r="25" spans="2:10" x14ac:dyDescent="0.2">
      <c r="B25" s="18">
        <v>58</v>
      </c>
      <c r="C25" s="10" t="s">
        <v>15</v>
      </c>
      <c r="D25" s="19">
        <f>+'[1]Anexo (4) D'!D51</f>
        <v>879650</v>
      </c>
      <c r="E25" s="21"/>
      <c r="G25" s="20"/>
      <c r="J25" s="20"/>
    </row>
    <row r="26" spans="2:10" x14ac:dyDescent="0.2">
      <c r="B26" s="18"/>
      <c r="C26" s="10"/>
      <c r="D26" s="19"/>
      <c r="E26" s="21"/>
    </row>
    <row r="27" spans="2:10" x14ac:dyDescent="0.2">
      <c r="B27" s="14"/>
      <c r="C27" s="23" t="s">
        <v>16</v>
      </c>
      <c r="D27" s="16">
        <f>+D9+D20-D13-D24</f>
        <v>393105484</v>
      </c>
      <c r="E27" s="17"/>
      <c r="F27" s="24"/>
      <c r="G27" s="24"/>
    </row>
    <row r="28" spans="2:10" x14ac:dyDescent="0.2">
      <c r="B28" s="14"/>
      <c r="C28" s="22"/>
      <c r="D28" s="19"/>
      <c r="E28" s="25"/>
    </row>
    <row r="29" spans="2:10" x14ac:dyDescent="0.2">
      <c r="B29" s="18"/>
      <c r="C29" s="10"/>
      <c r="D29" s="19"/>
      <c r="E29" s="10"/>
    </row>
    <row r="30" spans="2:10" ht="18" customHeight="1" x14ac:dyDescent="0.2">
      <c r="B30" s="14"/>
      <c r="C30" s="22" t="s">
        <v>17</v>
      </c>
      <c r="D30" s="16">
        <f>+D27</f>
        <v>393105484</v>
      </c>
      <c r="E30" s="17"/>
    </row>
    <row r="31" spans="2:10" ht="14.25" customHeight="1" x14ac:dyDescent="0.2">
      <c r="D31" s="26"/>
      <c r="E31" s="27"/>
    </row>
    <row r="32" spans="2:10" ht="13.5" customHeight="1" x14ac:dyDescent="0.2">
      <c r="D32" s="28">
        <f>+'[3]Exportar (2)'!$G$426</f>
        <v>494683603</v>
      </c>
      <c r="E32" s="29"/>
    </row>
    <row r="33" spans="2:5" ht="13.5" customHeight="1" x14ac:dyDescent="0.2">
      <c r="B33" s="10"/>
      <c r="C33" s="10"/>
      <c r="D33" s="30">
        <f>+D30-D32</f>
        <v>-101578119</v>
      </c>
      <c r="E33" s="31"/>
    </row>
    <row r="34" spans="2:5" ht="13.5" customHeight="1" x14ac:dyDescent="0.2">
      <c r="D34" s="26"/>
      <c r="E34" s="27"/>
    </row>
    <row r="35" spans="2:5" ht="13.5" customHeight="1" x14ac:dyDescent="0.2">
      <c r="D35" s="26"/>
      <c r="E35" s="27"/>
    </row>
    <row r="36" spans="2:5" ht="13.5" customHeight="1" x14ac:dyDescent="0.2">
      <c r="B36" s="10"/>
      <c r="C36" s="10"/>
    </row>
    <row r="37" spans="2:5" s="36" customFormat="1" x14ac:dyDescent="0.2">
      <c r="B37" s="22" t="str">
        <f>+'[1]Anexo (4) D'!B63</f>
        <v>DIMITRI ZANINOVICH</v>
      </c>
      <c r="C37" s="10"/>
      <c r="D37" s="34" t="s">
        <v>18</v>
      </c>
      <c r="E37" s="35"/>
    </row>
    <row r="38" spans="2:5" s="36" customFormat="1" x14ac:dyDescent="0.2">
      <c r="B38" s="22" t="s">
        <v>19</v>
      </c>
      <c r="C38" s="10"/>
      <c r="D38" s="34" t="s">
        <v>20</v>
      </c>
      <c r="E38" s="35"/>
    </row>
    <row r="39" spans="2:5" s="36" customFormat="1" x14ac:dyDescent="0.2">
      <c r="B39" s="22"/>
      <c r="C39" s="10"/>
      <c r="D39" s="34" t="s">
        <v>21</v>
      </c>
      <c r="E39" s="35"/>
    </row>
    <row r="40" spans="2:5" s="36" customFormat="1" x14ac:dyDescent="0.2">
      <c r="B40" s="37"/>
      <c r="C40" s="38"/>
      <c r="D40" s="39"/>
      <c r="E40" s="40"/>
    </row>
    <row r="41" spans="2:5" x14ac:dyDescent="0.2">
      <c r="B41" s="10"/>
      <c r="C41" s="10"/>
    </row>
    <row r="42" spans="2:5" x14ac:dyDescent="0.2">
      <c r="B42" s="10"/>
      <c r="C42" s="10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6" spans="2:5" x14ac:dyDescent="0.2">
      <c r="B46" s="10"/>
      <c r="C46" s="10"/>
    </row>
    <row r="47" spans="2:5" x14ac:dyDescent="0.2">
      <c r="B47" s="10"/>
      <c r="C47" s="10"/>
    </row>
    <row r="49" spans="2:3" x14ac:dyDescent="0.2">
      <c r="B49" s="10"/>
      <c r="C49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ER mayo 2018</vt:lpstr>
      <vt:lpstr>'ER mayo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2018-07-31T16:07:08Z</dcterms:created>
  <dcterms:modified xsi:type="dcterms:W3CDTF">2018-07-31T16:07:29Z</dcterms:modified>
</cp:coreProperties>
</file>